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<sst xmlns="http://schemas.openxmlformats.org/spreadsheetml/2006/main" count="55" uniqueCount="50">
  <si>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</si>
  <si>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</si>
  <si>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</si>
  <si>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</si>
  <si>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</si>
  <si>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</si>
  <si>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</si>
  <si>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</si>
  <si>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</si>
  <si>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</si>
  <si>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</si>
  <si>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</si>
  <si>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</si>
  <si>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</si>
  <si>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</si>
  <si>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</si>
  <si>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</si>
  <si>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</si>
  <si>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</si>
  <si>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</si>
  <si>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</si>
  <si>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</si>
  <si>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</si>
  <si>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</si>
  <si>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</si>
  <si>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</si>
  <si>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</si>
  <si>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</si>
  <si>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</si>
  <si>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</si>
  <si>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</si>
  <si>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</si>
  <si>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</si>
  <si>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</si>
  <si>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</si>
  <si>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</si>
  <si>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</si>
  <si>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</si>
  <si>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</si>
  <si>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</si>
  <si>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</si>
  <si>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</si>
  <si>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</si>
  <si>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G0410-1013</t>
  </si>
  <si>
    <t>GSC 0410-1013</t>
  </si>
  <si>
    <t>EW</t>
  </si>
  <si>
    <t>0410-1013</t>
  </si>
  <si>
    <t>Oph</t>
  </si>
  <si>
    <t>IBVS 5992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</si>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</sst>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0410-1013 -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332506"/>
        <c:axId val="29992555"/>
      </c:scatterChart>
      <c:valAx>
        <c:axId val="333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 val="autoZero"/>
        <c:crossBetween val="midCat"/>
        <c:dispUnits/>
      </c:valAx>
      <c:valAx>
        <c:axId val="2999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5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5" ht="12.75">
      <c r="A2" t="s">
        <v>24</v>
      </c>
      <c r="B2" t="s">
        <v>45</v>
      </c>
      <c r="D2" s="3" t="s">
        <v>47</v>
      </c>
      <c r="E2" s="31" t="s">
        <v>43</v>
      </c>
    </row>
    <row r="3" ht="13.5" thickBot="1">
      <c r="E3" t="s">
        <v>46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51391.688</v>
      </c>
      <c r="D7" s="30" t="s">
        <v>40</v>
      </c>
    </row>
    <row r="8" spans="1:4" ht="12.75">
      <c r="A8" t="s">
        <v>3</v>
      </c>
      <c r="C8">
        <v>0.34371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-3.0066035491613244E-06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59904.750007407405</v>
      </c>
    </row>
    <row r="15" spans="1:5" ht="12.75">
      <c r="A15" s="14" t="s">
        <v>17</v>
      </c>
      <c r="B15" s="12"/>
      <c r="C15" s="15">
        <f>(C7+C11)+(C8+C12)*INT(MAX(F21:F3533))</f>
        <v>55711.74119999999</v>
      </c>
      <c r="D15" s="16" t="s">
        <v>38</v>
      </c>
      <c r="E15" s="17">
        <f>ROUND(2*(E14-$C$7)/$C$8,0)/2+E13</f>
        <v>24769</v>
      </c>
    </row>
    <row r="16" spans="1:5" ht="12.75">
      <c r="A16" s="18" t="s">
        <v>4</v>
      </c>
      <c r="B16" s="12"/>
      <c r="C16" s="19">
        <f>+C8+C12</f>
        <v>0.34370699339645083</v>
      </c>
      <c r="D16" s="16" t="s">
        <v>39</v>
      </c>
      <c r="E16" s="26">
        <f>ROUND(2*(E14-$C$15)/$C$16,0)/2+E13</f>
        <v>12200.5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44887.034206266726</v>
      </c>
    </row>
    <row r="18" spans="1:5" ht="14.25" thickBot="1" thickTop="1">
      <c r="A18" s="18" t="s">
        <v>5</v>
      </c>
      <c r="B18" s="12"/>
      <c r="C18" s="21">
        <f>+C15</f>
        <v>55711.74119999999</v>
      </c>
      <c r="D18" s="22">
        <f>+C16</f>
        <v>0.34370699339645083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51391.688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36373.188</v>
      </c>
    </row>
    <row r="22" spans="1:17" ht="12.75">
      <c r="A22" s="32" t="s">
        <v>48</v>
      </c>
      <c r="B22" s="33" t="s">
        <v>49</v>
      </c>
      <c r="C22" s="32">
        <v>55711.7412</v>
      </c>
      <c r="D22" s="32">
        <v>0.0004</v>
      </c>
      <c r="E22">
        <f>+(C22-C$7)/C$8</f>
        <v>12568.890052660658</v>
      </c>
      <c r="F22">
        <f>ROUND(2*E22,0)/2</f>
        <v>12569</v>
      </c>
      <c r="G22">
        <f>+C22-(C$7+F22*C$8)</f>
        <v>-0.037790000009408686</v>
      </c>
      <c r="I22">
        <f>+G22</f>
        <v>-0.037790000009408686</v>
      </c>
      <c r="O22">
        <f>+C$11+C$12*$F22</f>
        <v>-0.037790000009408686</v>
      </c>
      <c r="Q22" s="2">
        <f>+C22-15018.5</f>
        <v>40693.2412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2022-11-21T05:00:00Z</dcterms:modified>
  <cp:category/>
  <cp:version/>
  <cp:contentType/>
  <cp:contentStatus/>
</cp:coreProperties>
</file>