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132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<sst xmlns="http://schemas.openxmlformats.org/spreadsheetml/2006/main" count="52" uniqueCount="46">
  <si>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</si>
  <si>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</si>
  <si>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</si>
  <si>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</si>
  <si>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</si>
  <si>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</si>
  <si>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</si>
  <si>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</si>
  <si>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</si>
  <si>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</si>
  <si>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</si>
  <si>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</si>
  <si>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</si>
  <si>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</si>
  <si>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</si>
  <si>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</si>
  <si>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</si>
  <si>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</si>
  <si>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</si>
  <si>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</si>
  <si>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</si>
  <si>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</si>
  <si>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</si>
  <si>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</si>
  <si>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</si>
  <si>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</si>
  <si>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</si>
  <si>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</si>
  <si>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</si>
  <si>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</si>
  <si>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</si>
  <si>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</si>
  <si>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</si>
  <si>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</si>
  <si>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</si>
  <si>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</si>
  <si>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V1388 Ori / GSC 0738-0244               </t>
  </si>
  <si>
    <t xml:space="preserve">EA        </t>
  </si>
  <si>
    <t>IBVS 5843</t>
  </si>
  <si>
    <t>OEJV 0172</t>
  </si>
  <si>
    <t>II</t>
  </si>
  <si>
    <t>pg</t>
  </si>
  <si>
    <t>vis</t>
  </si>
  <si>
    <t>PE</t>
  </si>
  <si>
    <t>CCD</t>
  </si>
  <si>
    <t>OEJV 0181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</si>
</sst>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V1388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0.0017</c:v>
                  </c:pt>
                  <c:pt idx="2">
                    <c:v>0.005</c:v>
                  </c:pt>
                  <c:pt idx="3">
                    <c:v>0.008</c:v>
                  </c:pt>
                  <c:pt idx="4">
                    <c:v>0.008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6947656"/>
        <c:axId val="62528905"/>
      </c:scatterChart>
      <c:val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crossBetween val="midCat"/>
        <c:dispUnits/>
      </c:val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19050</xdr:rowOff>
    </xdr:from>
    <xdr:to>
      <xdr:col>17</xdr:col>
      <xdr:colOff>123825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457700" y="190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36</v>
      </c>
      <c r="F1" s="3">
        <v>52500.8114</v>
      </c>
      <c r="G1" s="3">
        <v>2.1870614</v>
      </c>
      <c r="H1" s="3" t="s">
        <v>37</v>
      </c>
    </row>
    <row r="2" spans="1:4" ht="12.75">
      <c r="A2" t="s">
        <v>22</v>
      </c>
      <c r="B2" t="str">
        <f>H1</f>
        <v>EA        </v>
      </c>
      <c r="C2" s="3"/>
      <c r="D2" s="3"/>
    </row>
    <row r="3" ht="13.5" thickBot="1"/>
    <row r="4" spans="1:4" ht="14.25" thickBot="1" thickTop="1">
      <c r="A4" s="5" t="s">
        <v>35</v>
      </c>
      <c r="C4" s="8">
        <f>F1</f>
        <v>52500.8114</v>
      </c>
      <c r="D4" s="9">
        <f>G1</f>
        <v>2.1870614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52500.8114</v>
      </c>
    </row>
    <row r="8" spans="1:4" ht="12.75">
      <c r="A8" t="s">
        <v>2</v>
      </c>
      <c r="C8">
        <f>D4</f>
        <v>2.1870614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-0.00251653722184746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1.5125995930635943E-05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57745.41839280102</v>
      </c>
      <c r="E15" s="3"/>
      <c r="F15" s="12"/>
    </row>
    <row r="16" spans="1:6" ht="12.75">
      <c r="A16" s="18" t="s">
        <v>3</v>
      </c>
      <c r="B16" s="12"/>
      <c r="C16" s="19">
        <f>+C8+C12</f>
        <v>2.1870765259959306</v>
      </c>
      <c r="E16" s="12"/>
      <c r="F16" s="12"/>
    </row>
    <row r="17" spans="1:6" ht="13.5" thickBot="1">
      <c r="A17" s="16" t="s">
        <v>26</v>
      </c>
      <c r="B17" s="12"/>
      <c r="C17" s="12">
        <f>COUNT(C21:C2174)</f>
        <v>6</v>
      </c>
      <c r="E17" s="16" t="s">
        <v>29</v>
      </c>
      <c r="F17" s="17">
        <f ca="1">TODAY()+15018.5-B5/24</f>
        <v>59904.5</v>
      </c>
    </row>
    <row r="18" spans="1:6" ht="14.25" thickBot="1" thickTop="1">
      <c r="A18" s="18" t="s">
        <v>4</v>
      </c>
      <c r="B18" s="12"/>
      <c r="C18" s="21">
        <f>+C15</f>
        <v>57745.41839280102</v>
      </c>
      <c r="D18" s="22">
        <f>+C16</f>
        <v>2.1870765259959306</v>
      </c>
      <c r="E18" s="16" t="s">
        <v>30</v>
      </c>
      <c r="F18" s="17">
        <f>ROUND(2*(F17-C15)/C16,0)/2+1</f>
        <v>988</v>
      </c>
    </row>
    <row r="19" spans="5:6" ht="13.5" thickTop="1">
      <c r="E19" s="16" t="s">
        <v>31</v>
      </c>
      <c r="F19" s="20">
        <f>+C15+C16*F18-15018.5-C5/24</f>
        <v>44888.14583381833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41</v>
      </c>
      <c r="I20" s="7" t="s">
        <v>42</v>
      </c>
      <c r="J20" s="7" t="s">
        <v>43</v>
      </c>
      <c r="K20" s="7" t="s">
        <v>44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31" t="s">
        <v>34</v>
      </c>
      <c r="B21" s="30" t="s">
        <v>33</v>
      </c>
      <c r="C21" s="31">
        <v>52500.8114</v>
      </c>
      <c r="D21" s="28"/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-0.00251653722184746</v>
      </c>
      <c r="Q21" s="2">
        <f aca="true" t="shared" si="4" ref="Q21:Q26">+C21-15018.5</f>
        <v>37482.3114</v>
      </c>
    </row>
    <row r="22" spans="1:17" ht="12.75">
      <c r="A22" s="32" t="s">
        <v>38</v>
      </c>
      <c r="B22" s="30" t="s">
        <v>33</v>
      </c>
      <c r="C22" s="33">
        <v>53375.6364</v>
      </c>
      <c r="D22" s="33">
        <v>0.0017</v>
      </c>
      <c r="E22">
        <f t="shared" si="0"/>
        <v>400.0002011831969</v>
      </c>
      <c r="F22">
        <f t="shared" si="1"/>
        <v>400</v>
      </c>
      <c r="G22">
        <f t="shared" si="2"/>
        <v>0.0004400000034365803</v>
      </c>
      <c r="K22">
        <f>+G22</f>
        <v>0.0004400000034365803</v>
      </c>
      <c r="O22">
        <f t="shared" si="3"/>
        <v>0.003533861150406917</v>
      </c>
      <c r="Q22" s="2">
        <f t="shared" si="4"/>
        <v>38357.1364</v>
      </c>
    </row>
    <row r="23" spans="1:17" ht="12.75">
      <c r="A23" s="36" t="s">
        <v>39</v>
      </c>
      <c r="B23" s="34" t="s">
        <v>33</v>
      </c>
      <c r="C23" s="35">
        <v>57033.522</v>
      </c>
      <c r="D23" s="35">
        <v>0.005</v>
      </c>
      <c r="E23">
        <f t="shared" si="0"/>
        <v>2072.5118188268507</v>
      </c>
      <c r="F23">
        <f t="shared" si="1"/>
        <v>2072.5</v>
      </c>
      <c r="G23">
        <f t="shared" si="2"/>
        <v>0.025848500001302455</v>
      </c>
      <c r="I23">
        <f>+G23</f>
        <v>0.025848500001302455</v>
      </c>
      <c r="O23">
        <f t="shared" si="3"/>
        <v>0.028832089344395535</v>
      </c>
      <c r="Q23" s="2">
        <f t="shared" si="4"/>
        <v>42015.022</v>
      </c>
    </row>
    <row r="24" spans="1:17" ht="12.75">
      <c r="A24" s="36" t="s">
        <v>39</v>
      </c>
      <c r="B24" s="34" t="s">
        <v>40</v>
      </c>
      <c r="C24" s="35">
        <v>57021.492</v>
      </c>
      <c r="D24" s="35">
        <v>0.008</v>
      </c>
      <c r="E24">
        <f t="shared" si="0"/>
        <v>2067.011287383152</v>
      </c>
      <c r="F24">
        <f t="shared" si="1"/>
        <v>2067</v>
      </c>
      <c r="G24">
        <f t="shared" si="2"/>
        <v>0.02468619999854127</v>
      </c>
      <c r="I24">
        <f>+G24</f>
        <v>0.02468619999854127</v>
      </c>
      <c r="O24">
        <f t="shared" si="3"/>
        <v>0.028748896366777032</v>
      </c>
      <c r="Q24" s="2">
        <f t="shared" si="4"/>
        <v>42002.992</v>
      </c>
    </row>
    <row r="25" spans="1:17" ht="12.75">
      <c r="A25" s="36" t="s">
        <v>39</v>
      </c>
      <c r="B25" s="34" t="s">
        <v>40</v>
      </c>
      <c r="C25" s="35">
        <v>57032.439</v>
      </c>
      <c r="D25" s="35">
        <v>0.008</v>
      </c>
      <c r="E25">
        <f t="shared" si="0"/>
        <v>2072.016633826558</v>
      </c>
      <c r="F25">
        <f t="shared" si="1"/>
        <v>2072</v>
      </c>
      <c r="G25">
        <f t="shared" si="2"/>
        <v>0.03637919999891892</v>
      </c>
      <c r="I25">
        <f>+G25</f>
        <v>0.03637919999891892</v>
      </c>
      <c r="O25">
        <f t="shared" si="3"/>
        <v>0.028824526346430217</v>
      </c>
      <c r="Q25" s="2">
        <f t="shared" si="4"/>
        <v>42013.939</v>
      </c>
    </row>
    <row r="26" spans="1:17" ht="12.75">
      <c r="A26" s="37" t="s">
        <v>45</v>
      </c>
      <c r="B26" s="38" t="s">
        <v>33</v>
      </c>
      <c r="C26" s="39">
        <v>57746.512</v>
      </c>
      <c r="D26" s="39">
        <v>0.01</v>
      </c>
      <c r="E26">
        <f t="shared" si="0"/>
        <v>2398.5154692044784</v>
      </c>
      <c r="F26">
        <f t="shared" si="1"/>
        <v>2398.5</v>
      </c>
      <c r="G26">
        <f t="shared" si="2"/>
        <v>0.03383210000174586</v>
      </c>
      <c r="K26">
        <f>+G26</f>
        <v>0.03383210000174586</v>
      </c>
      <c r="O26">
        <f t="shared" si="3"/>
        <v>0.03376316401778284</v>
      </c>
      <c r="Q26" s="2">
        <f t="shared" si="4"/>
        <v>42728.012</v>
      </c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2022-11-21T05:50:45Z</dcterms:modified>
  <cp:category/>
  <cp:version/>
  <cp:contentType/>
  <cp:contentStatus/>
</cp:coreProperties>
</file>