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960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<sst xmlns="http://schemas.openxmlformats.org/spreadsheetml/2006/main" count="60" uniqueCount="53">
  <si>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</si>
  <si>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</si>
  <si>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</si>
  <si>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</si>
  <si>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</si>
  <si>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</si>
  <si>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</si>
  <si>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</si>
  <si>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</si>
  <si>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</si>
  <si>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</si>
  <si>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</si>
  <si>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</si>
  <si>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</si>
  <si>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</si>
  <si>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</si>
  <si>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</si>
  <si>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</si>
  <si>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</si>
  <si>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</si>
  <si>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</si>
  <si>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</si>
  <si>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</si>
  <si>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</si>
  <si>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</si>
  <si>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</si>
  <si>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</si>
  <si>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</si>
  <si>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</si>
  <si>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</si>
  <si>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</si>
  <si>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</si>
  <si>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</si>
  <si>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</si>
  <si>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</si>
  <si>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</si>
  <si>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</si>
  <si>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</si>
  <si>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</si>
  <si>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</si>
  <si>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V2856 Ori</t>
  </si>
  <si>
    <t>2019G</t>
  </si>
  <si>
    <t>G1323-0169</t>
  </si>
  <si>
    <t>EA</t>
  </si>
  <si>
    <t>pr_</t>
  </si>
  <si>
    <t>V2856 Ori / GSC 1323-0169</t>
  </si>
  <si>
    <t>VSX</t>
  </si>
  <si>
    <t>2019-07-12</t>
  </si>
  <si>
    <t>GCVS</t>
  </si>
  <si>
    <t>I</t>
  </si>
  <si>
    <t>IBVS 6130</t>
  </si>
  <si>
    <t>II</t>
  </si>
  <si>
    <t>BAD?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</si>
</sst>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2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15" fillId="0" borderId="0" xfId="0" applyFont="1" applyAlignment="1" quotePrefix="1">
      <alignment vertical="top"/>
    </xf>
    <xf numFmtId="0" fontId="30" fillId="0" borderId="0" xfId="59" applyFont="1" applyAlignment="1">
      <alignment horizontal="left" vertical="center" wrapText="1"/>
      <protection/>
    </xf>
    <xf numFmtId="0" fontId="30" fillId="0" borderId="0" xfId="59" applyFont="1" applyAlignment="1">
      <alignment horizontal="center" vertical="center" wrapText="1"/>
      <protection/>
    </xf>
    <xf numFmtId="0" fontId="30" fillId="0" borderId="0" xfId="59" applyFont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V2856 Ori - O-C Diagr.</a:t>
            </a:r>
          </a:p>
        </c:rich>
      </c:tx>
      <c:layout>
        <c:manualLayout>
          <c:xMode val="factor"/>
          <c:yMode val="factor"/>
          <c:x val="0.019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3570047"/>
        <c:axId val="56586104"/>
      </c:scatterChart>
      <c:val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6104"/>
        <c:crosses val="autoZero"/>
        <c:crossBetween val="midCat"/>
        <c:dispUnits/>
      </c:valAx>
      <c:valAx>
        <c:axId val="5658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45</v>
      </c>
      <c r="F1" s="35" t="s">
        <v>40</v>
      </c>
      <c r="G1" s="31" t="s">
        <v>41</v>
      </c>
      <c r="H1" s="32"/>
      <c r="I1" s="36" t="s">
        <v>42</v>
      </c>
      <c r="J1" s="37" t="s">
        <v>40</v>
      </c>
      <c r="K1" s="38">
        <v>6.1855</v>
      </c>
      <c r="L1" s="38">
        <v>20.3555</v>
      </c>
      <c r="M1" s="39">
        <v>52624.25999999978</v>
      </c>
      <c r="N1" s="39">
        <v>1.51666</v>
      </c>
      <c r="O1" s="40" t="s">
        <v>43</v>
      </c>
      <c r="P1" s="40">
        <v>11.27</v>
      </c>
      <c r="Q1" s="40">
        <v>11.68</v>
      </c>
      <c r="R1" s="41" t="s">
        <v>44</v>
      </c>
      <c r="S1" s="42" t="s">
        <v>13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5" ht="14.25" thickBot="1" thickTop="1">
      <c r="A4" s="5" t="s">
        <v>0</v>
      </c>
      <c r="C4" s="27">
        <v>54907.545</v>
      </c>
      <c r="D4" s="28">
        <v>1.51664</v>
      </c>
      <c r="E4" s="43" t="s">
        <v>47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52624.25999999978</v>
      </c>
      <c r="D7" s="29" t="s">
        <v>46</v>
      </c>
    </row>
    <row r="8" spans="1:4" ht="12.75">
      <c r="A8" t="s">
        <v>3</v>
      </c>
      <c r="C8" s="8">
        <v>1.51666</v>
      </c>
      <c r="D8" s="29" t="s">
        <v>46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8.795287618784675E-05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-9.300927897169793E-06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56942.16462821093</v>
      </c>
      <c r="E15" s="14" t="s">
        <v>33</v>
      </c>
      <c r="F15" s="33">
        <v>1</v>
      </c>
    </row>
    <row r="16" spans="1:6" ht="12.75">
      <c r="A16" s="16" t="s">
        <v>4</v>
      </c>
      <c r="B16" s="10"/>
      <c r="C16" s="17">
        <f>+C8+C12</f>
        <v>1.5166506990721027</v>
      </c>
      <c r="E16" s="14" t="s">
        <v>30</v>
      </c>
      <c r="F16" s="34">
        <f ca="1">NOW()+15018.5+$C$5/24</f>
        <v>59904.80484780092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34</v>
      </c>
      <c r="F17" s="15">
        <f>ROUND(2*(F16-$C$7)/$C$8,0)/2+F15</f>
        <v>4801.5</v>
      </c>
    </row>
    <row r="18" spans="1:6" ht="14.25" thickBot="1" thickTop="1">
      <c r="A18" s="16" t="s">
        <v>5</v>
      </c>
      <c r="B18" s="10"/>
      <c r="C18" s="19">
        <f>+C15</f>
        <v>56942.16462821093</v>
      </c>
      <c r="D18" s="20">
        <f>+C16</f>
        <v>1.5166506990721027</v>
      </c>
      <c r="E18" s="14" t="s">
        <v>35</v>
      </c>
      <c r="F18" s="23">
        <f>ROUND(2*(F16-$C$15)/$C$16,0)/2+F15</f>
        <v>1954.5</v>
      </c>
    </row>
    <row r="19" spans="5:6" ht="13.5" thickTop="1">
      <c r="E19" s="14" t="s">
        <v>31</v>
      </c>
      <c r="F19" s="18">
        <f>+$C$15+$C$16*F18-15018.5-$C$5/24</f>
        <v>44888.35425288069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36</v>
      </c>
      <c r="I20" s="7" t="s">
        <v>37</v>
      </c>
      <c r="J20" s="7" t="s">
        <v>38</v>
      </c>
      <c r="K20" s="7" t="s">
        <v>39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52</v>
      </c>
    </row>
    <row r="21" spans="1:17" ht="12.75">
      <c r="A21" t="s">
        <v>46</v>
      </c>
      <c r="C21" s="8">
        <v>52624.25999999978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8.795287618784675E-05</v>
      </c>
      <c r="Q21" s="2">
        <f>+C21-15018.5</f>
        <v>37605.75999999978</v>
      </c>
    </row>
    <row r="22" spans="1:21" ht="12.75">
      <c r="A22" t="s">
        <v>48</v>
      </c>
      <c r="C22" s="8">
        <v>54907.545</v>
      </c>
      <c r="D22" s="8"/>
      <c r="E22">
        <f>+(C22-C$7)/C$8</f>
        <v>1505.4692548100577</v>
      </c>
      <c r="F22">
        <f>ROUND(2*E22,0)/2</f>
        <v>1505.5</v>
      </c>
      <c r="O22">
        <f>+C$11+C$12*$F22</f>
        <v>-0.013914594073001276</v>
      </c>
      <c r="Q22" s="2">
        <f>+C22-15018.5</f>
        <v>39889.045</v>
      </c>
      <c r="U22">
        <f>+C22-(C$7+F22*C$8)</f>
        <v>-0.046629999778815545</v>
      </c>
    </row>
    <row r="23" spans="1:17" ht="12.75">
      <c r="A23" s="44" t="s">
        <v>50</v>
      </c>
      <c r="B23" s="45" t="s">
        <v>51</v>
      </c>
      <c r="C23" s="46">
        <v>56736.6603</v>
      </c>
      <c r="D23" s="46">
        <v>0.0003</v>
      </c>
      <c r="E23">
        <f>+(C23-C$7)/C$8</f>
        <v>2711.4846438886943</v>
      </c>
      <c r="F23">
        <f>ROUND(2*E23,0)/2</f>
        <v>2711.5</v>
      </c>
      <c r="G23">
        <f>+C23-(C$7+F23*C$8)</f>
        <v>-0.023289999771805014</v>
      </c>
      <c r="I23">
        <f>+G23</f>
        <v>-0.023289999771805014</v>
      </c>
      <c r="O23">
        <f>+C$11+C$12*$F23</f>
        <v>-0.025131513116988045</v>
      </c>
      <c r="Q23" s="2">
        <f>+C23-15018.5</f>
        <v>41718.1603</v>
      </c>
    </row>
    <row r="24" spans="1:17" ht="12.75">
      <c r="A24" s="44" t="s">
        <v>50</v>
      </c>
      <c r="B24" s="45" t="s">
        <v>49</v>
      </c>
      <c r="C24" s="46">
        <v>56942.9212</v>
      </c>
      <c r="D24" s="46">
        <v>0.0005</v>
      </c>
      <c r="E24">
        <f>+(C24-C$7)/C$8</f>
        <v>2847.4814394790005</v>
      </c>
      <c r="F24">
        <f>ROUND(2*E24,0)/2</f>
        <v>2847.5</v>
      </c>
      <c r="G24">
        <f>+C24-(C$7+F24*C$8)</f>
        <v>-0.028149999779998325</v>
      </c>
      <c r="I24">
        <f>+G24</f>
        <v>-0.028149999779998325</v>
      </c>
      <c r="O24">
        <f>+C$11+C$12*$F24</f>
        <v>-0.026396439311003137</v>
      </c>
      <c r="Q24" s="2">
        <f>+C24-15018.5</f>
        <v>41924.4212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2022-11-21T06:18:58Z</dcterms:modified>
  <cp:category/>
  <cp:version/>
  <cp:contentType/>
  <cp:contentStatus/>
</cp:coreProperties>
</file>