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75" windowHeight="13245" activeTab="0"/>
  </bookViews>
  <sheets>
    <sheet name="A" sheetId="1" r:id="rId1"/>
    <sheet name="BAV" sheetId="2" r:id="rId2"/>
  </sheets>
  <definedNames>
    <definedName name="solver_adj" localSheetId="0" hidden="1">'A'!$E$11:$E$13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'A'!$E$14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<sst xmlns="http://schemas.openxmlformats.org/spreadsheetml/2006/main" count="716" uniqueCount="353">
  <si>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</si>
  <si>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</si>
  <si>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</si>
  <si>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</si>
  <si>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</si>
  <si>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</si>
  <si>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</si>
  <si>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</si>
  <si>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</si>
  <si>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</si>
  <si>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</si>
  <si>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</si>
  <si>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</si>
  <si>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</si>
  <si>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</si>
  <si>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</si>
  <si>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</si>
  <si>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</si>
  <si>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</si>
  <si>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</si>
  <si>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</si>
  <si>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</si>
  <si>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</si>
  <si>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</si>
  <si>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</si>
  <si>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</si>
  <si>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</si>
  <si>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</si>
  <si>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</si>
  <si>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Bull.51</t>
  </si>
  <si>
    <t>B</t>
  </si>
  <si>
    <t>BBSAG Bull.54</t>
  </si>
  <si>
    <t>BBSAG Bull.56</t>
  </si>
  <si>
    <t>BBSAG Bull.57</t>
  </si>
  <si>
    <t>BBSAG Bull.61</t>
  </si>
  <si>
    <t>BBSAG Bull.62</t>
  </si>
  <si>
    <t>Mourikis D</t>
  </si>
  <si>
    <t>BBSAG Bull.67</t>
  </si>
  <si>
    <t>BBSAG Bull.68</t>
  </si>
  <si>
    <t>BBSAG Bull.73</t>
  </si>
  <si>
    <t>BBSAG Bull.74</t>
  </si>
  <si>
    <t>BBSAG Bull.78</t>
  </si>
  <si>
    <t>BBSAG Bull.81</t>
  </si>
  <si>
    <t>BBSAG Bull.83</t>
  </si>
  <si>
    <t>BBSAG Bull.85</t>
  </si>
  <si>
    <t>Peter H</t>
  </si>
  <si>
    <t>BBSAG Bull.86</t>
  </si>
  <si>
    <t>BBSAG Bull.89</t>
  </si>
  <si>
    <t>BBSAG Bull.93</t>
  </si>
  <si>
    <t>BBSAG Bull.96</t>
  </si>
  <si>
    <t>BBSAG Bull.98</t>
  </si>
  <si>
    <t>BBSAG Bull.102</t>
  </si>
  <si>
    <t>Paschke A</t>
  </si>
  <si>
    <t>BBSAG Bull.103</t>
  </si>
  <si>
    <t>BBSAG Bull.105</t>
  </si>
  <si>
    <t>BBSAG Bull.107</t>
  </si>
  <si>
    <t>BBSAG Bull.111</t>
  </si>
  <si>
    <t>BBSAG Bull.112</t>
  </si>
  <si>
    <t>BBSAG Bull.115</t>
  </si>
  <si>
    <t>BBSAG Bull.118</t>
  </si>
  <si>
    <t>BBSAG Bull.116</t>
  </si>
  <si>
    <t>BBSAG</t>
  </si>
  <si>
    <t>EA/SD</t>
  </si>
  <si>
    <t>IBVS 5296</t>
  </si>
  <si>
    <t>II</t>
  </si>
  <si>
    <t>IBVS 5543</t>
  </si>
  <si>
    <t>I</t>
  </si>
  <si>
    <t>IBVS</t>
  </si>
  <si>
    <t>CW Peg / na</t>
  </si>
  <si>
    <t>IBVS 5657</t>
  </si>
  <si>
    <t>IBVS 5710</t>
  </si>
  <si>
    <t># of data points:</t>
  </si>
  <si>
    <t xml:space="preserve">21 48 27.6 +28 06 29 </t>
  </si>
  <si>
    <t>IBVS 5438</t>
  </si>
  <si>
    <t>My time zone &gt;&gt;&gt;&gt;&gt;</t>
  </si>
  <si>
    <t>(PST=8, PDT=MDT=7, MDT=CST=6, etc.)</t>
  </si>
  <si>
    <t>JD today</t>
  </si>
  <si>
    <t>New Cycle</t>
  </si>
  <si>
    <t>Next ToM</t>
  </si>
  <si>
    <t>Add cycle</t>
  </si>
  <si>
    <t>Old Cycle</t>
  </si>
  <si>
    <t>Start of linear fit &gt;&gt;&gt;&gt;&gt;&gt;&gt;&gt;&gt;&gt;&gt;&gt;&gt;&gt;&gt;&gt;&gt;&gt;&gt;&gt;&gt;</t>
  </si>
  <si>
    <t>IBVS 5960</t>
  </si>
  <si>
    <t>OEJV 0003</t>
  </si>
  <si>
    <t>OEJV 0160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</si>
  <si>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</si>
  <si>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</si>
  <si>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</si>
  <si>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</si>
  <si>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</si>
  <si>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</si>
  <si>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</si>
  <si>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</si>
  <si>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</si>
  <si>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</si>
  <si>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</si>
  <si>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</si>
  <si>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2444208.457 </t>
  </si>
  <si>
    <t> 30.11.1979 22:58 </t>
  </si>
  <si>
    <t> 0.011 </t>
  </si>
  <si>
    <t>V </t>
  </si>
  <si>
    <t> P.Kucera </t>
  </si>
  <si>
    <t> BRNO 26 </t>
  </si>
  <si>
    <t>2444208.461 </t>
  </si>
  <si>
    <t> 30.11.1979 23:03 </t>
  </si>
  <si>
    <t> 0.015 </t>
  </si>
  <si>
    <t> M.Brezna </t>
  </si>
  <si>
    <t> A.Slatinsky </t>
  </si>
  <si>
    <t>2444208.462 </t>
  </si>
  <si>
    <t> 30.11.1979 23:05 </t>
  </si>
  <si>
    <t> 0.016 </t>
  </si>
  <si>
    <t> V.Wagner </t>
  </si>
  <si>
    <t>2444208.465 </t>
  </si>
  <si>
    <t> 30.11.1979 23:09 </t>
  </si>
  <si>
    <t> 0.019 </t>
  </si>
  <si>
    <t> M.Znojilova </t>
  </si>
  <si>
    <t>2444513.304 </t>
  </si>
  <si>
    <t> 30.09.1980 19:17 </t>
  </si>
  <si>
    <t> -0.010 </t>
  </si>
  <si>
    <t> K.Locher </t>
  </si>
  <si>
    <t> BBS 51 </t>
  </si>
  <si>
    <t>2444731.579 </t>
  </si>
  <si>
    <t> 07.05.1981 01:53 </t>
  </si>
  <si>
    <t> -0.006 </t>
  </si>
  <si>
    <t> BBS 54 </t>
  </si>
  <si>
    <t>2444845.471 </t>
  </si>
  <si>
    <t> 28.08.1981 23:18 </t>
  </si>
  <si>
    <t> 0.005 </t>
  </si>
  <si>
    <t> J.Manek </t>
  </si>
  <si>
    <t>2444871.548 </t>
  </si>
  <si>
    <t> 24.09.1981 01:09 </t>
  </si>
  <si>
    <t> -0.016 </t>
  </si>
  <si>
    <t> BBS 56 </t>
  </si>
  <si>
    <t>2444883.427 </t>
  </si>
  <si>
    <t> 05.10.1981 22:14 </t>
  </si>
  <si>
    <t> 0.001 </t>
  </si>
  <si>
    <t> BBS 57 </t>
  </si>
  <si>
    <t>2444902.406 </t>
  </si>
  <si>
    <t> 24.10.1981 21:44 </t>
  </si>
  <si>
    <t> -0.001 </t>
  </si>
  <si>
    <t>2444902.407 </t>
  </si>
  <si>
    <t> 24.10.1981 21:46 </t>
  </si>
  <si>
    <t> 0.000 </t>
  </si>
  <si>
    <t> J.Silhan </t>
  </si>
  <si>
    <t>2445151.522 </t>
  </si>
  <si>
    <t> 01.07.1982 00:31 </t>
  </si>
  <si>
    <t> BBS 61 </t>
  </si>
  <si>
    <t>2445208.463 </t>
  </si>
  <si>
    <t> 26.08.1982 23:06 </t>
  </si>
  <si>
    <t> 0.002 </t>
  </si>
  <si>
    <t> BBS 62 </t>
  </si>
  <si>
    <t>2445208.465 </t>
  </si>
  <si>
    <t> 26.08.1982 23:09 </t>
  </si>
  <si>
    <t> 0.004 </t>
  </si>
  <si>
    <t> D.Mourikis </t>
  </si>
  <si>
    <t>2445526.394 </t>
  </si>
  <si>
    <t> 10.07.1983 21:27 </t>
  </si>
  <si>
    <t> BBS 67 </t>
  </si>
  <si>
    <t>2445559.597 </t>
  </si>
  <si>
    <t> 13.08.1983 02:19 </t>
  </si>
  <si>
    <t> BBS 68 </t>
  </si>
  <si>
    <t>2445915.479 </t>
  </si>
  <si>
    <t> 02.08.1984 23:29 </t>
  </si>
  <si>
    <t> 0.008 </t>
  </si>
  <si>
    <t> P.Hajek </t>
  </si>
  <si>
    <t> BRNO 27 </t>
  </si>
  <si>
    <t>2445915.484 </t>
  </si>
  <si>
    <t> 02.08.1984 23:36 </t>
  </si>
  <si>
    <t> 0.013 </t>
  </si>
  <si>
    <t> P.Troubil </t>
  </si>
  <si>
    <t>2445915.489 </t>
  </si>
  <si>
    <t> 02.08.1984 23:44 </t>
  </si>
  <si>
    <t> 0.018 </t>
  </si>
  <si>
    <t> P.Lutcha </t>
  </si>
  <si>
    <t> P.Svoboda </t>
  </si>
  <si>
    <t>2445934.465 </t>
  </si>
  <si>
    <t> 21.08.1984 23:09 </t>
  </si>
  <si>
    <t> 0.014 </t>
  </si>
  <si>
    <t> BBS 73 </t>
  </si>
  <si>
    <t>2445984.298 </t>
  </si>
  <si>
    <t> 10.10.1984 19:09 </t>
  </si>
  <si>
    <t> 0.024 </t>
  </si>
  <si>
    <t> BBS 74 </t>
  </si>
  <si>
    <t>2445991.406 </t>
  </si>
  <si>
    <t> 17.10.1984 21:44 </t>
  </si>
  <si>
    <t> J.Borovicka </t>
  </si>
  <si>
    <t>2446029.368 </t>
  </si>
  <si>
    <t> 24.11.1984 20:49 </t>
  </si>
  <si>
    <t>2446297.463 </t>
  </si>
  <si>
    <t> 19.08.1985 23:06 </t>
  </si>
  <si>
    <t> 0.017 </t>
  </si>
  <si>
    <t> BRNO 28 </t>
  </si>
  <si>
    <t>2446316.445 </t>
  </si>
  <si>
    <t> 07.09.1985 22:40 </t>
  </si>
  <si>
    <t> BBS 78 </t>
  </si>
  <si>
    <t>2446679.443 </t>
  </si>
  <si>
    <t> 05.09.1986 22:37 </t>
  </si>
  <si>
    <t> 0.022 </t>
  </si>
  <si>
    <t>2446679.446 </t>
  </si>
  <si>
    <t> 05.09.1986 22:42 </t>
  </si>
  <si>
    <t> 0.025 </t>
  </si>
  <si>
    <t> BBS 81 </t>
  </si>
  <si>
    <t>2446679.450 </t>
  </si>
  <si>
    <t> 05.09.1986 22:48 </t>
  </si>
  <si>
    <t> 0.029 </t>
  </si>
  <si>
    <t>2446679.455 </t>
  </si>
  <si>
    <t> 05.09.1986 22:55 </t>
  </si>
  <si>
    <t> 0.034 </t>
  </si>
  <si>
    <t>2446909.585 </t>
  </si>
  <si>
    <t> 24.04.1987 02:02 </t>
  </si>
  <si>
    <t> 0.030 </t>
  </si>
  <si>
    <t> BBS 83 </t>
  </si>
  <si>
    <t>2447030.577 </t>
  </si>
  <si>
    <t> 23.08.1987 01:50 </t>
  </si>
  <si>
    <t> BBS 85 </t>
  </si>
  <si>
    <t>2447118.399 </t>
  </si>
  <si>
    <t> 18.11.1987 21:34 </t>
  </si>
  <si>
    <t> 0.063 </t>
  </si>
  <si>
    <t> H.Peter </t>
  </si>
  <si>
    <t> BBS 86 </t>
  </si>
  <si>
    <t>2447357.990 </t>
  </si>
  <si>
    <t> 15.07.1988 11:45 </t>
  </si>
  <si>
    <t>E </t>
  </si>
  <si>
    <t>?</t>
  </si>
  <si>
    <t> D.Polsgrove et al. </t>
  </si>
  <si>
    <t>IBVS 5710 </t>
  </si>
  <si>
    <t>2447386.463 </t>
  </si>
  <si>
    <t> 12.08.1988 23:06 </t>
  </si>
  <si>
    <t> 0.032 </t>
  </si>
  <si>
    <t> BBS 89 </t>
  </si>
  <si>
    <t>2447419.670 </t>
  </si>
  <si>
    <t> 15.09.1988 04:04 </t>
  </si>
  <si>
    <t>2447825.392 </t>
  </si>
  <si>
    <t> 25.10.1989 21:24 </t>
  </si>
  <si>
    <t> 0.046 </t>
  </si>
  <si>
    <t> BBS 93 </t>
  </si>
  <si>
    <t>2448112.460 </t>
  </si>
  <si>
    <t> 08.08.1990 23:02 </t>
  </si>
  <si>
    <t> 0.039 </t>
  </si>
  <si>
    <t> BBS 96 </t>
  </si>
  <si>
    <t>2448475.463 </t>
  </si>
  <si>
    <t> 06.08.1991 23:06 </t>
  </si>
  <si>
    <t> 0.047 </t>
  </si>
  <si>
    <t> BBS 98 </t>
  </si>
  <si>
    <t>2448971.307 </t>
  </si>
  <si>
    <t> 14.12.1992 19:22 </t>
  </si>
  <si>
    <t> 0.036 </t>
  </si>
  <si>
    <t> BBS 102 </t>
  </si>
  <si>
    <t>2448971.320 </t>
  </si>
  <si>
    <t> 14.12.1992 19:40 </t>
  </si>
  <si>
    <t> 0.049 </t>
  </si>
  <si>
    <t> A.Paschke </t>
  </si>
  <si>
    <t> BBS 103 </t>
  </si>
  <si>
    <t>2449220.435 </t>
  </si>
  <si>
    <t> 20.08.1993 22:26 </t>
  </si>
  <si>
    <t> BBS 105 </t>
  </si>
  <si>
    <t>2449621.359 </t>
  </si>
  <si>
    <t> 25.09.1994 20:36 </t>
  </si>
  <si>
    <t> BBS 107 </t>
  </si>
  <si>
    <t>2450079.268 </t>
  </si>
  <si>
    <t> 27.12.1995 18:25 </t>
  </si>
  <si>
    <t> BBS 111 </t>
  </si>
  <si>
    <t>2450290.437 </t>
  </si>
  <si>
    <t> 25.07.1996 22:29 </t>
  </si>
  <si>
    <t> BBS 112 </t>
  </si>
  <si>
    <t>2450672.415 </t>
  </si>
  <si>
    <t> 11.08.1997 21:57 </t>
  </si>
  <si>
    <t> 0.050 </t>
  </si>
  <si>
    <t> BBS 115 </t>
  </si>
  <si>
    <t>2450748.329 </t>
  </si>
  <si>
    <t> 26.10.1997 19:53 </t>
  </si>
  <si>
    <t> 0.043 </t>
  </si>
  <si>
    <t> BBS 118 </t>
  </si>
  <si>
    <t>2450774.402 </t>
  </si>
  <si>
    <t> 21.11.1997 21:38 </t>
  </si>
  <si>
    <t> BBS 116 </t>
  </si>
  <si>
    <t>2451436.358 </t>
  </si>
  <si>
    <t> 14.09.1999 20:35 </t>
  </si>
  <si>
    <t> 0.042 </t>
  </si>
  <si>
    <t> BBS 121 </t>
  </si>
  <si>
    <t>2451742.417 </t>
  </si>
  <si>
    <t> 16.07.2000 22:00 </t>
  </si>
  <si>
    <t> BBS 123 </t>
  </si>
  <si>
    <t>2452093.545 </t>
  </si>
  <si>
    <t> 03.07.2001 01:04 </t>
  </si>
  <si>
    <t> BBS 126 </t>
  </si>
  <si>
    <t>2452137.436 </t>
  </si>
  <si>
    <t> 15.08.2001 22:27 </t>
  </si>
  <si>
    <t>o</t>
  </si>
  <si>
    <t> F.Agerer </t>
  </si>
  <si>
    <t>BAVM 152 </t>
  </si>
  <si>
    <t>2452475.526 </t>
  </si>
  <si>
    <t> 20.07.2002 00:37 </t>
  </si>
  <si>
    <t> 0.048 </t>
  </si>
  <si>
    <t> BBS 128 </t>
  </si>
  <si>
    <t>2452819.540 </t>
  </si>
  <si>
    <t> 29.06.2003 00:57 </t>
  </si>
  <si>
    <t> BBS 129 </t>
  </si>
  <si>
    <t>2452926.313 </t>
  </si>
  <si>
    <t> 13.10.2003 19:30 </t>
  </si>
  <si>
    <t> 0.057 </t>
  </si>
  <si>
    <t> BBS 130 </t>
  </si>
  <si>
    <t>2453201.518 </t>
  </si>
  <si>
    <t> 15.07.2004 00:25 </t>
  </si>
  <si>
    <t>OEJV 0003 </t>
  </si>
  <si>
    <t>2453226.4347 </t>
  </si>
  <si>
    <t> 08.08.2004 22:25 </t>
  </si>
  <si>
    <t> 0.0558 </t>
  </si>
  <si>
    <t>BAVM 173 </t>
  </si>
  <si>
    <t>2453284.5568 </t>
  </si>
  <si>
    <t> 06.10.2004 01:21 </t>
  </si>
  <si>
    <t> 0.0512 </t>
  </si>
  <si>
    <t>-I</t>
  </si>
  <si>
    <t>2453630.9401 </t>
  </si>
  <si>
    <t> 17.09.2005 10:33 </t>
  </si>
  <si>
    <t>3244</t>
  </si>
  <si>
    <t> 0.0472 </t>
  </si>
  <si>
    <t>2453951.2291 </t>
  </si>
  <si>
    <t> 03.08.2006 17:29 </t>
  </si>
  <si>
    <t>3379</t>
  </si>
  <si>
    <t> 0.0465 </t>
  </si>
  <si>
    <t> K. Nagai et al. </t>
  </si>
  <si>
    <t>VSB 45 </t>
  </si>
  <si>
    <t>2454273.8879 </t>
  </si>
  <si>
    <t> 22.06.2007 09:18 </t>
  </si>
  <si>
    <t>3515</t>
  </si>
  <si>
    <t> 0.0432 </t>
  </si>
  <si>
    <t>C </t>
  </si>
  <si>
    <t> T.Krajci </t>
  </si>
  <si>
    <t>IBVS 5806 </t>
  </si>
  <si>
    <t>2455476.7546 </t>
  </si>
  <si>
    <t> 07.10.2010 06:06 </t>
  </si>
  <si>
    <t>4022</t>
  </si>
  <si>
    <t> 0.0442 </t>
  </si>
  <si>
    <t> R.Diethelm </t>
  </si>
  <si>
    <t>IBVS 5960 </t>
  </si>
  <si>
    <t>2455481.4950 </t>
  </si>
  <si>
    <t> 11.10.2010 23:52 </t>
  </si>
  <si>
    <t>4024</t>
  </si>
  <si>
    <t> 0.0396 </t>
  </si>
  <si>
    <t>BAVM 215 </t>
  </si>
  <si>
    <t>2456188.50331 </t>
  </si>
  <si>
    <t> 18.09.2012 00:04 </t>
  </si>
  <si>
    <t>4322</t>
  </si>
  <si>
    <t> 0.03816 </t>
  </si>
  <si>
    <t> J.Trnka </t>
  </si>
  <si>
    <t>OEJV 0160 </t>
  </si>
  <si>
    <t>Linear Ephemeris =</t>
  </si>
  <si>
    <t>Quad. Ephemeris =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</si>
  <si>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</si>
  <si>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</si>
  <si>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</si>
  <si>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BAD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</si>
</sst>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0" fontId="46" fillId="27" borderId="6" applyNumberFormat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1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CW Peg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0425"/>
          <c:w val="0.91525"/>
          <c:h val="0.7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0.03</c:v>
                  </c:pt>
                  <c:pt idx="37">
                    <c:v>NaN</c:v>
                  </c:pt>
                  <c:pt idx="38">
                    <c:v>0.03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0.005</c:v>
                  </c:pt>
                  <c:pt idx="42">
                    <c:v>0.004</c:v>
                  </c:pt>
                  <c:pt idx="43">
                    <c:v>0.005</c:v>
                  </c:pt>
                  <c:pt idx="44">
                    <c:v>0.004</c:v>
                  </c:pt>
                  <c:pt idx="45">
                    <c:v>0.005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0.009</c:v>
                  </c:pt>
                  <c:pt idx="49">
                    <c:v>0.005</c:v>
                  </c:pt>
                  <c:pt idx="50">
                    <c:v>0.002</c:v>
                  </c:pt>
                  <c:pt idx="51">
                    <c:v>0.006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0.005</c:v>
                  </c:pt>
                  <c:pt idx="56">
                    <c:v>NaN</c:v>
                  </c:pt>
                  <c:pt idx="57">
                    <c:v>0.048</c:v>
                  </c:pt>
                  <c:pt idx="58">
                    <c:v>0.003</c:v>
                  </c:pt>
                  <c:pt idx="59">
                    <c:v>0.004</c:v>
                  </c:pt>
                  <c:pt idx="60">
                    <c:v>0.0046</c:v>
                  </c:pt>
                  <c:pt idx="61">
                    <c:v>0.0001</c:v>
                  </c:pt>
                  <c:pt idx="62">
                    <c:v>0.0007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0.0015</c:v>
                  </c:pt>
                  <c:pt idx="66">
                    <c:v>0.0003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0.03</c:v>
                  </c:pt>
                  <c:pt idx="37">
                    <c:v>NaN</c:v>
                  </c:pt>
                  <c:pt idx="38">
                    <c:v>0.03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0.005</c:v>
                  </c:pt>
                  <c:pt idx="42">
                    <c:v>0.004</c:v>
                  </c:pt>
                  <c:pt idx="43">
                    <c:v>0.005</c:v>
                  </c:pt>
                  <c:pt idx="44">
                    <c:v>0.004</c:v>
                  </c:pt>
                  <c:pt idx="45">
                    <c:v>0.005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0.009</c:v>
                  </c:pt>
                  <c:pt idx="49">
                    <c:v>0.005</c:v>
                  </c:pt>
                  <c:pt idx="50">
                    <c:v>0.002</c:v>
                  </c:pt>
                  <c:pt idx="51">
                    <c:v>0.006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0.005</c:v>
                  </c:pt>
                  <c:pt idx="56">
                    <c:v>NaN</c:v>
                  </c:pt>
                  <c:pt idx="57">
                    <c:v>0.048</c:v>
                  </c:pt>
                  <c:pt idx="58">
                    <c:v>0.003</c:v>
                  </c:pt>
                  <c:pt idx="59">
                    <c:v>0.004</c:v>
                  </c:pt>
                  <c:pt idx="60">
                    <c:v>0.0046</c:v>
                  </c:pt>
                  <c:pt idx="61">
                    <c:v>0.0001</c:v>
                  </c:pt>
                  <c:pt idx="62">
                    <c:v>0.0007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0.0015</c:v>
                  </c:pt>
                  <c:pt idx="66">
                    <c:v>0.0003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0.03</c:v>
                  </c:pt>
                  <c:pt idx="37">
                    <c:v>NaN</c:v>
                  </c:pt>
                  <c:pt idx="38">
                    <c:v>0.03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0.005</c:v>
                  </c:pt>
                  <c:pt idx="42">
                    <c:v>0.004</c:v>
                  </c:pt>
                  <c:pt idx="43">
                    <c:v>0.005</c:v>
                  </c:pt>
                  <c:pt idx="44">
                    <c:v>0.004</c:v>
                  </c:pt>
                  <c:pt idx="45">
                    <c:v>0.005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0.009</c:v>
                  </c:pt>
                  <c:pt idx="49">
                    <c:v>0.005</c:v>
                  </c:pt>
                  <c:pt idx="50">
                    <c:v>0.002</c:v>
                  </c:pt>
                  <c:pt idx="51">
                    <c:v>0.006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0.005</c:v>
                  </c:pt>
                  <c:pt idx="56">
                    <c:v>NaN</c:v>
                  </c:pt>
                  <c:pt idx="57">
                    <c:v>0.048</c:v>
                  </c:pt>
                  <c:pt idx="58">
                    <c:v>0.003</c:v>
                  </c:pt>
                  <c:pt idx="59">
                    <c:v>0.004</c:v>
                  </c:pt>
                  <c:pt idx="60">
                    <c:v>0.0046</c:v>
                  </c:pt>
                  <c:pt idx="61">
                    <c:v>0.0001</c:v>
                  </c:pt>
                  <c:pt idx="62">
                    <c:v>0.0007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0.0015</c:v>
                  </c:pt>
                  <c:pt idx="66">
                    <c:v>0.0003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0.03</c:v>
                  </c:pt>
                  <c:pt idx="37">
                    <c:v>NaN</c:v>
                  </c:pt>
                  <c:pt idx="38">
                    <c:v>0.03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0.005</c:v>
                  </c:pt>
                  <c:pt idx="42">
                    <c:v>0.004</c:v>
                  </c:pt>
                  <c:pt idx="43">
                    <c:v>0.005</c:v>
                  </c:pt>
                  <c:pt idx="44">
                    <c:v>0.004</c:v>
                  </c:pt>
                  <c:pt idx="45">
                    <c:v>0.005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0.009</c:v>
                  </c:pt>
                  <c:pt idx="49">
                    <c:v>0.005</c:v>
                  </c:pt>
                  <c:pt idx="50">
                    <c:v>0.002</c:v>
                  </c:pt>
                  <c:pt idx="51">
                    <c:v>0.006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0.005</c:v>
                  </c:pt>
                  <c:pt idx="56">
                    <c:v>NaN</c:v>
                  </c:pt>
                  <c:pt idx="57">
                    <c:v>0.048</c:v>
                  </c:pt>
                  <c:pt idx="58">
                    <c:v>0.003</c:v>
                  </c:pt>
                  <c:pt idx="59">
                    <c:v>0.004</c:v>
                  </c:pt>
                  <c:pt idx="60">
                    <c:v>0.0046</c:v>
                  </c:pt>
                  <c:pt idx="61">
                    <c:v>0.0001</c:v>
                  </c:pt>
                  <c:pt idx="62">
                    <c:v>0.0007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0.0015</c:v>
                  </c:pt>
                  <c:pt idx="66">
                    <c:v>0.0003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0.03</c:v>
                  </c:pt>
                  <c:pt idx="37">
                    <c:v>NaN</c:v>
                  </c:pt>
                  <c:pt idx="38">
                    <c:v>0.03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0.005</c:v>
                  </c:pt>
                  <c:pt idx="42">
                    <c:v>0.004</c:v>
                  </c:pt>
                  <c:pt idx="43">
                    <c:v>0.005</c:v>
                  </c:pt>
                  <c:pt idx="44">
                    <c:v>0.004</c:v>
                  </c:pt>
                  <c:pt idx="45">
                    <c:v>0.005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0.009</c:v>
                  </c:pt>
                  <c:pt idx="49">
                    <c:v>0.005</c:v>
                  </c:pt>
                  <c:pt idx="50">
                    <c:v>0.002</c:v>
                  </c:pt>
                  <c:pt idx="51">
                    <c:v>0.006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0.005</c:v>
                  </c:pt>
                  <c:pt idx="56">
                    <c:v>NaN</c:v>
                  </c:pt>
                  <c:pt idx="57">
                    <c:v>0.048</c:v>
                  </c:pt>
                  <c:pt idx="58">
                    <c:v>0.003</c:v>
                  </c:pt>
                  <c:pt idx="59">
                    <c:v>0.004</c:v>
                  </c:pt>
                  <c:pt idx="60">
                    <c:v>0.0046</c:v>
                  </c:pt>
                  <c:pt idx="61">
                    <c:v>0.0001</c:v>
                  </c:pt>
                  <c:pt idx="62">
                    <c:v>0.0007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0.0015</c:v>
                  </c:pt>
                  <c:pt idx="66">
                    <c:v>0.0003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0.03</c:v>
                  </c:pt>
                  <c:pt idx="37">
                    <c:v>NaN</c:v>
                  </c:pt>
                  <c:pt idx="38">
                    <c:v>0.03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0.005</c:v>
                  </c:pt>
                  <c:pt idx="42">
                    <c:v>0.004</c:v>
                  </c:pt>
                  <c:pt idx="43">
                    <c:v>0.005</c:v>
                  </c:pt>
                  <c:pt idx="44">
                    <c:v>0.004</c:v>
                  </c:pt>
                  <c:pt idx="45">
                    <c:v>0.005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0.009</c:v>
                  </c:pt>
                  <c:pt idx="49">
                    <c:v>0.005</c:v>
                  </c:pt>
                  <c:pt idx="50">
                    <c:v>0.002</c:v>
                  </c:pt>
                  <c:pt idx="51">
                    <c:v>0.006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0.005</c:v>
                  </c:pt>
                  <c:pt idx="56">
                    <c:v>NaN</c:v>
                  </c:pt>
                  <c:pt idx="57">
                    <c:v>0.048</c:v>
                  </c:pt>
                  <c:pt idx="58">
                    <c:v>0.003</c:v>
                  </c:pt>
                  <c:pt idx="59">
                    <c:v>0.004</c:v>
                  </c:pt>
                  <c:pt idx="60">
                    <c:v>0.0046</c:v>
                  </c:pt>
                  <c:pt idx="61">
                    <c:v>0.0001</c:v>
                  </c:pt>
                  <c:pt idx="62">
                    <c:v>0.0007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0.0015</c:v>
                  </c:pt>
                  <c:pt idx="66">
                    <c:v>0.0003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0.03</c:v>
                  </c:pt>
                  <c:pt idx="37">
                    <c:v>NaN</c:v>
                  </c:pt>
                  <c:pt idx="38">
                    <c:v>0.03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0.005</c:v>
                  </c:pt>
                  <c:pt idx="42">
                    <c:v>0.004</c:v>
                  </c:pt>
                  <c:pt idx="43">
                    <c:v>0.005</c:v>
                  </c:pt>
                  <c:pt idx="44">
                    <c:v>0.004</c:v>
                  </c:pt>
                  <c:pt idx="45">
                    <c:v>0.005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0.009</c:v>
                  </c:pt>
                  <c:pt idx="49">
                    <c:v>0.005</c:v>
                  </c:pt>
                  <c:pt idx="50">
                    <c:v>0.002</c:v>
                  </c:pt>
                  <c:pt idx="51">
                    <c:v>0.006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0.005</c:v>
                  </c:pt>
                  <c:pt idx="56">
                    <c:v>NaN</c:v>
                  </c:pt>
                  <c:pt idx="57">
                    <c:v>0.048</c:v>
                  </c:pt>
                  <c:pt idx="58">
                    <c:v>0.003</c:v>
                  </c:pt>
                  <c:pt idx="59">
                    <c:v>0.004</c:v>
                  </c:pt>
                  <c:pt idx="60">
                    <c:v>0.0046</c:v>
                  </c:pt>
                  <c:pt idx="61">
                    <c:v>0.0001</c:v>
                  </c:pt>
                  <c:pt idx="62">
                    <c:v>0.0007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0.0015</c:v>
                  </c:pt>
                  <c:pt idx="66">
                    <c:v>0.0003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0.03</c:v>
                  </c:pt>
                  <c:pt idx="37">
                    <c:v>NaN</c:v>
                  </c:pt>
                  <c:pt idx="38">
                    <c:v>0.03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0.005</c:v>
                  </c:pt>
                  <c:pt idx="42">
                    <c:v>0.004</c:v>
                  </c:pt>
                  <c:pt idx="43">
                    <c:v>0.005</c:v>
                  </c:pt>
                  <c:pt idx="44">
                    <c:v>0.004</c:v>
                  </c:pt>
                  <c:pt idx="45">
                    <c:v>0.005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0.009</c:v>
                  </c:pt>
                  <c:pt idx="49">
                    <c:v>0.005</c:v>
                  </c:pt>
                  <c:pt idx="50">
                    <c:v>0.002</c:v>
                  </c:pt>
                  <c:pt idx="51">
                    <c:v>0.006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0.005</c:v>
                  </c:pt>
                  <c:pt idx="56">
                    <c:v>NaN</c:v>
                  </c:pt>
                  <c:pt idx="57">
                    <c:v>0.048</c:v>
                  </c:pt>
                  <c:pt idx="58">
                    <c:v>0.003</c:v>
                  </c:pt>
                  <c:pt idx="59">
                    <c:v>0.004</c:v>
                  </c:pt>
                  <c:pt idx="60">
                    <c:v>0.0046</c:v>
                  </c:pt>
                  <c:pt idx="61">
                    <c:v>0.0001</c:v>
                  </c:pt>
                  <c:pt idx="62">
                    <c:v>0.0007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0.0015</c:v>
                  </c:pt>
                  <c:pt idx="66">
                    <c:v>0.0003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0.03</c:v>
                  </c:pt>
                  <c:pt idx="37">
                    <c:v>NaN</c:v>
                  </c:pt>
                  <c:pt idx="38">
                    <c:v>0.03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0.005</c:v>
                  </c:pt>
                  <c:pt idx="42">
                    <c:v>0.004</c:v>
                  </c:pt>
                  <c:pt idx="43">
                    <c:v>0.005</c:v>
                  </c:pt>
                  <c:pt idx="44">
                    <c:v>0.004</c:v>
                  </c:pt>
                  <c:pt idx="45">
                    <c:v>0.005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0.009</c:v>
                  </c:pt>
                  <c:pt idx="49">
                    <c:v>0.005</c:v>
                  </c:pt>
                  <c:pt idx="50">
                    <c:v>0.002</c:v>
                  </c:pt>
                  <c:pt idx="51">
                    <c:v>0.006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0.005</c:v>
                  </c:pt>
                  <c:pt idx="56">
                    <c:v>NaN</c:v>
                  </c:pt>
                  <c:pt idx="57">
                    <c:v>0.048</c:v>
                  </c:pt>
                  <c:pt idx="58">
                    <c:v>0.003</c:v>
                  </c:pt>
                  <c:pt idx="59">
                    <c:v>0.004</c:v>
                  </c:pt>
                  <c:pt idx="60">
                    <c:v>0.0046</c:v>
                  </c:pt>
                  <c:pt idx="61">
                    <c:v>0.0001</c:v>
                  </c:pt>
                  <c:pt idx="62">
                    <c:v>0.0007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0.0015</c:v>
                  </c:pt>
                  <c:pt idx="66">
                    <c:v>0.0003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0.03</c:v>
                  </c:pt>
                  <c:pt idx="37">
                    <c:v>NaN</c:v>
                  </c:pt>
                  <c:pt idx="38">
                    <c:v>0.03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0.005</c:v>
                  </c:pt>
                  <c:pt idx="42">
                    <c:v>0.004</c:v>
                  </c:pt>
                  <c:pt idx="43">
                    <c:v>0.005</c:v>
                  </c:pt>
                  <c:pt idx="44">
                    <c:v>0.004</c:v>
                  </c:pt>
                  <c:pt idx="45">
                    <c:v>0.005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0.009</c:v>
                  </c:pt>
                  <c:pt idx="49">
                    <c:v>0.005</c:v>
                  </c:pt>
                  <c:pt idx="50">
                    <c:v>0.002</c:v>
                  </c:pt>
                  <c:pt idx="51">
                    <c:v>0.006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0.005</c:v>
                  </c:pt>
                  <c:pt idx="56">
                    <c:v>NaN</c:v>
                  </c:pt>
                  <c:pt idx="57">
                    <c:v>0.048</c:v>
                  </c:pt>
                  <c:pt idx="58">
                    <c:v>0.003</c:v>
                  </c:pt>
                  <c:pt idx="59">
                    <c:v>0.004</c:v>
                  </c:pt>
                  <c:pt idx="60">
                    <c:v>0.0046</c:v>
                  </c:pt>
                  <c:pt idx="61">
                    <c:v>0.0001</c:v>
                  </c:pt>
                  <c:pt idx="62">
                    <c:v>0.0007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0.0015</c:v>
                  </c:pt>
                  <c:pt idx="66">
                    <c:v>0.0003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A!$V$2:$V$14</c:f>
              <c:numCache/>
            </c:numRef>
          </c:xVal>
          <c:yVal>
            <c:numRef>
              <c:f>A!$W$2:$W$14</c:f>
              <c:numCache/>
            </c:numRef>
          </c:yVal>
          <c:smooth val="0"/>
        </c:ser>
        <c:axId val="59323317"/>
        <c:axId val="64147806"/>
      </c:scatterChart>
      <c:valAx>
        <c:axId val="59323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47806"/>
        <c:crosses val="autoZero"/>
        <c:crossBetween val="midCat"/>
        <c:dispUnits/>
      </c:valAx>
      <c:valAx>
        <c:axId val="6414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233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"/>
          <c:y val="0.931"/>
          <c:w val="0.76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523875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24375" y="0"/>
        <a:ext cx="67532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710" TargetMode="External" /><Relationship Id="rId2" Type="http://schemas.openxmlformats.org/officeDocument/2006/relationships/hyperlink" Target="http://www.konkoly.hu/cgi-bin/IBVS?5710" TargetMode="External" /><Relationship Id="rId3" Type="http://schemas.openxmlformats.org/officeDocument/2006/relationships/hyperlink" Target="http://www.bav-astro.de/sfs/BAVM_link.php?BAVMnr=152" TargetMode="External" /><Relationship Id="rId4" Type="http://schemas.openxmlformats.org/officeDocument/2006/relationships/hyperlink" Target="http://var.astro.cz/oejv/issues/oejv0003.pdf" TargetMode="External" /><Relationship Id="rId5" Type="http://schemas.openxmlformats.org/officeDocument/2006/relationships/hyperlink" Target="http://www.bav-astro.de/sfs/BAVM_link.php?BAVMnr=173" TargetMode="External" /><Relationship Id="rId6" Type="http://schemas.openxmlformats.org/officeDocument/2006/relationships/hyperlink" Target="http://www.bav-astro.de/sfs/BAVM_link.php?BAVMnr=173" TargetMode="External" /><Relationship Id="rId7" Type="http://schemas.openxmlformats.org/officeDocument/2006/relationships/hyperlink" Target="http://www.konkoly.hu/cgi-bin/IBVS?5710" TargetMode="External" /><Relationship Id="rId8" Type="http://schemas.openxmlformats.org/officeDocument/2006/relationships/hyperlink" Target="http://vsolj.cetus-net.org/no45.pdf" TargetMode="External" /><Relationship Id="rId9" Type="http://schemas.openxmlformats.org/officeDocument/2006/relationships/hyperlink" Target="http://www.konkoly.hu/cgi-bin/IBVS?5806" TargetMode="External" /><Relationship Id="rId10" Type="http://schemas.openxmlformats.org/officeDocument/2006/relationships/hyperlink" Target="http://www.konkoly.hu/cgi-bin/IBVS?5960" TargetMode="External" /><Relationship Id="rId11" Type="http://schemas.openxmlformats.org/officeDocument/2006/relationships/hyperlink" Target="http://www.bav-astro.de/sfs/BAVM_link.php?BAVMnr=215" TargetMode="External" /><Relationship Id="rId12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9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3" ht="21" thickBot="1">
      <c r="A1" s="1" t="s">
        <v>68</v>
      </c>
      <c r="C1" s="13" t="s">
        <v>72</v>
      </c>
      <c r="V1" s="5" t="s">
        <v>9</v>
      </c>
      <c r="W1" s="7" t="s">
        <v>22</v>
      </c>
    </row>
    <row r="2" spans="1:23" ht="12.75">
      <c r="A2" t="s">
        <v>24</v>
      </c>
      <c r="B2" s="9" t="s">
        <v>62</v>
      </c>
      <c r="V2" s="73">
        <v>-1000</v>
      </c>
      <c r="W2" s="73">
        <f aca="true" t="shared" si="0" ref="W2:W14">+D$11+D$12*V2+D$13*V2^2</f>
        <v>-0.007269809454979936</v>
      </c>
    </row>
    <row r="3" spans="22:23" ht="13.5" thickBot="1">
      <c r="V3" s="73">
        <v>-500</v>
      </c>
      <c r="W3" s="73">
        <f t="shared" si="0"/>
        <v>0.005851557858967994</v>
      </c>
    </row>
    <row r="4" spans="1:23" ht="14.25" thickBot="1" thickTop="1">
      <c r="A4" s="6" t="s">
        <v>0</v>
      </c>
      <c r="C4" s="3">
        <v>45934.451</v>
      </c>
      <c r="D4" s="4">
        <v>2.372516</v>
      </c>
      <c r="V4" s="73">
        <v>0</v>
      </c>
      <c r="W4" s="73">
        <f t="shared" si="0"/>
        <v>0.01717307556442305</v>
      </c>
    </row>
    <row r="5" spans="1:23" ht="13.5" thickTop="1">
      <c r="A5" s="19" t="s">
        <v>74</v>
      </c>
      <c r="B5" s="20"/>
      <c r="C5" s="21">
        <v>-9.5</v>
      </c>
      <c r="D5" s="20" t="s">
        <v>75</v>
      </c>
      <c r="V5" s="73">
        <v>500</v>
      </c>
      <c r="W5" s="73">
        <f t="shared" si="0"/>
        <v>0.02669474366138523</v>
      </c>
    </row>
    <row r="6" spans="1:23" ht="12.75">
      <c r="A6" s="6" t="s">
        <v>1</v>
      </c>
      <c r="V6" s="73">
        <v>1000</v>
      </c>
      <c r="W6" s="73">
        <f t="shared" si="0"/>
        <v>0.03441656214985453</v>
      </c>
    </row>
    <row r="7" spans="1:23" ht="12.75">
      <c r="A7" t="s">
        <v>2</v>
      </c>
      <c r="C7">
        <f>+C4</f>
        <v>45934.451</v>
      </c>
      <c r="V7" s="73">
        <v>1500</v>
      </c>
      <c r="W7" s="73">
        <f t="shared" si="0"/>
        <v>0.04033853102983096</v>
      </c>
    </row>
    <row r="8" spans="1:23" ht="12.75">
      <c r="A8" t="s">
        <v>3</v>
      </c>
      <c r="C8">
        <f>+D4</f>
        <v>2.372516</v>
      </c>
      <c r="V8" s="73">
        <v>2000</v>
      </c>
      <c r="W8" s="73">
        <f t="shared" si="0"/>
        <v>0.04446065030131451</v>
      </c>
    </row>
    <row r="9" spans="1:23" ht="12.75">
      <c r="A9" s="32" t="s">
        <v>81</v>
      </c>
      <c r="B9" s="33">
        <v>81</v>
      </c>
      <c r="C9" s="30" t="str">
        <f>"F"&amp;B9</f>
        <v>F81</v>
      </c>
      <c r="D9" s="31" t="str">
        <f>"G"&amp;B9</f>
        <v>G81</v>
      </c>
      <c r="V9" s="73">
        <v>2500</v>
      </c>
      <c r="W9" s="73">
        <f t="shared" si="0"/>
        <v>0.046782919964305184</v>
      </c>
    </row>
    <row r="10" spans="1:23" ht="13.5" thickBot="1">
      <c r="A10" s="20"/>
      <c r="B10" s="20"/>
      <c r="C10" s="5" t="s">
        <v>20</v>
      </c>
      <c r="D10" s="5" t="s">
        <v>21</v>
      </c>
      <c r="E10" s="20"/>
      <c r="V10" s="73">
        <v>3000</v>
      </c>
      <c r="W10" s="73">
        <f t="shared" si="0"/>
        <v>0.04730534001880298</v>
      </c>
    </row>
    <row r="11" spans="1:23" ht="12.75">
      <c r="A11" s="20" t="s">
        <v>15</v>
      </c>
      <c r="B11" s="20"/>
      <c r="C11" s="29">
        <f ca="1">INTERCEPT(INDIRECT($D$9):G992,INDIRECT($C$9):F992)</f>
        <v>0.0845697822451858</v>
      </c>
      <c r="D11" s="11">
        <f>+E11*F11</f>
        <v>0.01717307556442305</v>
      </c>
      <c r="E11" s="60">
        <v>1.7173075564423048</v>
      </c>
      <c r="F11">
        <v>0.01</v>
      </c>
      <c r="V11" s="73">
        <v>3500</v>
      </c>
      <c r="W11" s="73">
        <f t="shared" si="0"/>
        <v>0.0460279104648079</v>
      </c>
    </row>
    <row r="12" spans="1:23" ht="12.75">
      <c r="A12" s="20" t="s">
        <v>16</v>
      </c>
      <c r="B12" s="20"/>
      <c r="C12" s="29">
        <f ca="1">SLOPE(INDIRECT($D$9):G992,INDIRECT($C$9):F992)</f>
        <v>-1.083212476608801E-05</v>
      </c>
      <c r="D12" s="11">
        <f>+E12*F12</f>
        <v>2.0843185802417235E-05</v>
      </c>
      <c r="E12" s="61">
        <v>2.0843185802417232</v>
      </c>
      <c r="F12" s="62">
        <v>1E-05</v>
      </c>
      <c r="V12" s="73">
        <v>4000</v>
      </c>
      <c r="W12" s="73">
        <f t="shared" si="0"/>
        <v>0.04295063130231994</v>
      </c>
    </row>
    <row r="13" spans="1:23" ht="13.5" thickBot="1">
      <c r="A13" s="20" t="s">
        <v>19</v>
      </c>
      <c r="B13" s="20"/>
      <c r="C13" s="11" t="s">
        <v>13</v>
      </c>
      <c r="D13" s="11">
        <f>+E13*F13</f>
        <v>-3.5996992169857523E-09</v>
      </c>
      <c r="E13" s="63">
        <v>-3.5996992169857522</v>
      </c>
      <c r="F13" s="62">
        <v>1E-09</v>
      </c>
      <c r="V13" s="73">
        <v>4500</v>
      </c>
      <c r="W13" s="73">
        <f t="shared" si="0"/>
        <v>0.03807350253133911</v>
      </c>
    </row>
    <row r="14" spans="1:23" ht="12.75">
      <c r="A14" s="20"/>
      <c r="B14" s="20"/>
      <c r="C14" s="20"/>
      <c r="E14">
        <f>SUM(R21:R950)</f>
        <v>0.006795651018736282</v>
      </c>
      <c r="V14" s="73">
        <v>5000</v>
      </c>
      <c r="W14" s="73">
        <f t="shared" si="0"/>
        <v>0.03139652415186542</v>
      </c>
    </row>
    <row r="15" spans="1:23" ht="12.75">
      <c r="A15" s="22" t="s">
        <v>17</v>
      </c>
      <c r="B15" s="20"/>
      <c r="C15" s="23">
        <f>(C7+C11)+(C8+C12)*INT(MAX(F21:F3533))</f>
        <v>56188.502905339</v>
      </c>
      <c r="D15" s="31">
        <f>+C7+INT(MAX(F21:F1588))*C8+D11+D12*INT(MAX(F21:F4023))+D13*INT(MAX(F21:F4050)^2)</f>
        <v>56188.50516808074</v>
      </c>
      <c r="E15" s="24" t="s">
        <v>79</v>
      </c>
      <c r="F15" s="21">
        <v>1</v>
      </c>
      <c r="V15" s="73"/>
      <c r="W15" s="73"/>
    </row>
    <row r="16" spans="1:23" ht="12.75">
      <c r="A16" s="26" t="s">
        <v>4</v>
      </c>
      <c r="B16" s="20"/>
      <c r="C16" s="27">
        <f>+C8+C12</f>
        <v>2.372505167875234</v>
      </c>
      <c r="D16" s="31">
        <f>+C8+D12+2*D13*MAX(F21:F896)</f>
        <v>2.3725057273857706</v>
      </c>
      <c r="E16" s="24" t="s">
        <v>76</v>
      </c>
      <c r="F16" s="25">
        <f ca="1">NOW()+15018.5+$C$5/24</f>
        <v>59905.596777314815</v>
      </c>
      <c r="V16" s="73"/>
      <c r="W16" s="73"/>
    </row>
    <row r="17" spans="1:23" ht="13.5" thickBot="1">
      <c r="A17" s="24" t="s">
        <v>71</v>
      </c>
      <c r="B17" s="20"/>
      <c r="C17" s="20">
        <f>COUNT(C21:C2191)</f>
        <v>68</v>
      </c>
      <c r="E17" s="24" t="s">
        <v>80</v>
      </c>
      <c r="F17" s="25">
        <f>ROUND(2*(F16-$C$7)/$C$8,0)/2+F15</f>
        <v>5889.5</v>
      </c>
      <c r="V17" s="73"/>
      <c r="W17" s="73"/>
    </row>
    <row r="18" spans="1:6" ht="14.25" thickBot="1" thickTop="1">
      <c r="A18" s="6" t="s">
        <v>347</v>
      </c>
      <c r="C18" s="64">
        <f>+C15</f>
        <v>56188.502905339</v>
      </c>
      <c r="D18" s="65">
        <f>C16</f>
        <v>2.372505167875234</v>
      </c>
      <c r="E18" s="24" t="s">
        <v>77</v>
      </c>
      <c r="F18" s="31">
        <f>ROUND(2*(F16-$C$15)/$C$16,0)/2+F15</f>
        <v>1567.5</v>
      </c>
    </row>
    <row r="19" spans="1:6" ht="13.5" thickBot="1">
      <c r="A19" s="6" t="s">
        <v>348</v>
      </c>
      <c r="C19" s="66">
        <f>+D15</f>
        <v>56188.50516808074</v>
      </c>
      <c r="D19" s="67">
        <f>+D16</f>
        <v>2.3725057273857706</v>
      </c>
      <c r="E19" s="24" t="s">
        <v>78</v>
      </c>
      <c r="F19" s="28">
        <f>+$C$15+$C$16*F18-15018.5-$C$5/24</f>
        <v>44889.300589316765</v>
      </c>
    </row>
    <row r="20" spans="1:21" ht="15" thickBot="1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11</v>
      </c>
      <c r="I20" s="8" t="s">
        <v>61</v>
      </c>
      <c r="J20" s="8" t="s">
        <v>67</v>
      </c>
      <c r="K20" s="8" t="s">
        <v>18</v>
      </c>
      <c r="L20" s="8" t="s">
        <v>25</v>
      </c>
      <c r="M20" s="8" t="s">
        <v>26</v>
      </c>
      <c r="N20" s="8" t="s">
        <v>27</v>
      </c>
      <c r="O20" s="8" t="s">
        <v>23</v>
      </c>
      <c r="P20" s="68" t="s">
        <v>22</v>
      </c>
      <c r="Q20" s="5" t="s">
        <v>14</v>
      </c>
      <c r="R20" s="69" t="s">
        <v>349</v>
      </c>
      <c r="S20" s="7" t="s">
        <v>350</v>
      </c>
      <c r="T20" s="69" t="s">
        <v>351</v>
      </c>
      <c r="U20" s="70" t="s">
        <v>352</v>
      </c>
    </row>
    <row r="21" spans="1:21" ht="12.75">
      <c r="A21" s="57" t="s">
        <v>102</v>
      </c>
      <c r="B21" s="59" t="s">
        <v>64</v>
      </c>
      <c r="C21" s="58">
        <v>44208.457</v>
      </c>
      <c r="D21" s="16"/>
      <c r="E21">
        <f aca="true" t="shared" si="1" ref="E21:E52">+(C21-C$7)/C$8</f>
        <v>-727.4951991893832</v>
      </c>
      <c r="F21">
        <f aca="true" t="shared" si="2" ref="F21:F52">ROUND(2*E21,0)/2</f>
        <v>-727.5</v>
      </c>
      <c r="G21">
        <f aca="true" t="shared" si="3" ref="G21:G52">+C21-(C$7+F21*C$8)</f>
        <v>0.011389999999664724</v>
      </c>
      <c r="K21">
        <f>+G21</f>
        <v>0.011389999999664724</v>
      </c>
      <c r="P21" s="71">
        <f>+D$11+D$12*F21+D$13*F21^2</f>
        <v>0.00010449458445469526</v>
      </c>
      <c r="Q21" s="72">
        <f aca="true" t="shared" si="4" ref="Q21:Q52">+C21-15018.5</f>
        <v>29189.957000000002</v>
      </c>
      <c r="R21" s="73">
        <f>+(P21-G21)^2</f>
        <v>0.0001273626324767349</v>
      </c>
      <c r="S21" s="73"/>
      <c r="T21" s="73"/>
      <c r="U21" s="74"/>
    </row>
    <row r="22" spans="1:18" ht="12.75">
      <c r="A22" s="57" t="s">
        <v>102</v>
      </c>
      <c r="B22" s="59" t="s">
        <v>64</v>
      </c>
      <c r="C22" s="58">
        <v>44208.461</v>
      </c>
      <c r="D22" s="17"/>
      <c r="E22">
        <f t="shared" si="1"/>
        <v>-727.4935132155053</v>
      </c>
      <c r="F22">
        <f t="shared" si="2"/>
        <v>-727.5</v>
      </c>
      <c r="G22">
        <f t="shared" si="3"/>
        <v>0.015390000000479631</v>
      </c>
      <c r="K22">
        <f>+G22</f>
        <v>0.015390000000479631</v>
      </c>
      <c r="P22" s="71">
        <f aca="true" t="shared" si="5" ref="P22:P85">+D$11+D$12*F22+D$13*F22^2</f>
        <v>0.00010449458445469526</v>
      </c>
      <c r="Q22" s="2">
        <f t="shared" si="4"/>
        <v>29189.961000000003</v>
      </c>
      <c r="R22" s="73">
        <f aca="true" t="shared" si="6" ref="R22:R85">+(P22-G22)^2</f>
        <v>0.00023364667582332767</v>
      </c>
    </row>
    <row r="23" spans="1:18" ht="12.75">
      <c r="A23" s="57" t="s">
        <v>102</v>
      </c>
      <c r="B23" s="59" t="s">
        <v>64</v>
      </c>
      <c r="C23" s="58">
        <v>44208.461</v>
      </c>
      <c r="D23" s="17"/>
      <c r="E23">
        <f t="shared" si="1"/>
        <v>-727.4935132155053</v>
      </c>
      <c r="F23">
        <f t="shared" si="2"/>
        <v>-727.5</v>
      </c>
      <c r="G23">
        <f t="shared" si="3"/>
        <v>0.015390000000479631</v>
      </c>
      <c r="K23">
        <f>+G23</f>
        <v>0.015390000000479631</v>
      </c>
      <c r="P23" s="71">
        <f t="shared" si="5"/>
        <v>0.00010449458445469526</v>
      </c>
      <c r="Q23" s="2">
        <f t="shared" si="4"/>
        <v>29189.961000000003</v>
      </c>
      <c r="R23" s="73">
        <f t="shared" si="6"/>
        <v>0.00023364667582332767</v>
      </c>
    </row>
    <row r="24" spans="1:18" ht="12.75">
      <c r="A24" s="57" t="s">
        <v>102</v>
      </c>
      <c r="B24" s="59" t="s">
        <v>64</v>
      </c>
      <c r="C24" s="58">
        <v>44208.462</v>
      </c>
      <c r="D24" s="17"/>
      <c r="E24">
        <f t="shared" si="1"/>
        <v>-727.4930917220374</v>
      </c>
      <c r="F24">
        <f t="shared" si="2"/>
        <v>-727.5</v>
      </c>
      <c r="G24">
        <f t="shared" si="3"/>
        <v>0.01638999999704538</v>
      </c>
      <c r="K24">
        <f>+G24</f>
        <v>0.01638999999704538</v>
      </c>
      <c r="P24" s="71">
        <f t="shared" si="5"/>
        <v>0.00010449458445469526</v>
      </c>
      <c r="Q24" s="2">
        <f t="shared" si="4"/>
        <v>29189.962</v>
      </c>
      <c r="R24" s="73">
        <f t="shared" si="6"/>
        <v>0.00026521768654352043</v>
      </c>
    </row>
    <row r="25" spans="1:18" ht="12.75">
      <c r="A25" s="57" t="s">
        <v>102</v>
      </c>
      <c r="B25" s="59" t="s">
        <v>64</v>
      </c>
      <c r="C25" s="58">
        <v>44208.465</v>
      </c>
      <c r="D25" s="17"/>
      <c r="E25">
        <f t="shared" si="1"/>
        <v>-727.4918272416305</v>
      </c>
      <c r="F25">
        <f t="shared" si="2"/>
        <v>-727.5</v>
      </c>
      <c r="G25">
        <f t="shared" si="3"/>
        <v>0.01938999999401858</v>
      </c>
      <c r="K25">
        <f>+G25</f>
        <v>0.01938999999401858</v>
      </c>
      <c r="P25" s="71">
        <f t="shared" si="5"/>
        <v>0.00010449458445469526</v>
      </c>
      <c r="Q25" s="2">
        <f t="shared" si="4"/>
        <v>29189.964999999997</v>
      </c>
      <c r="R25" s="73">
        <f t="shared" si="6"/>
        <v>0.00037193071890231785</v>
      </c>
    </row>
    <row r="26" spans="1:31" ht="12.75">
      <c r="A26" t="s">
        <v>29</v>
      </c>
      <c r="C26" s="17">
        <v>44513.304</v>
      </c>
      <c r="D26" s="17"/>
      <c r="E26">
        <f t="shared" si="1"/>
        <v>-599.0041795292442</v>
      </c>
      <c r="F26">
        <f t="shared" si="2"/>
        <v>-599</v>
      </c>
      <c r="G26">
        <f t="shared" si="3"/>
        <v>-0.009916000002704095</v>
      </c>
      <c r="I26">
        <f>+G26</f>
        <v>-0.009916000002704095</v>
      </c>
      <c r="P26" s="71">
        <f t="shared" si="5"/>
        <v>0.0033964315900214216</v>
      </c>
      <c r="Q26" s="2">
        <f t="shared" si="4"/>
        <v>29494.803999999996</v>
      </c>
      <c r="R26" s="73">
        <f t="shared" si="6"/>
        <v>0.00017722083491099647</v>
      </c>
      <c r="AA26">
        <v>6</v>
      </c>
      <c r="AC26" t="s">
        <v>28</v>
      </c>
      <c r="AE26" t="s">
        <v>30</v>
      </c>
    </row>
    <row r="27" spans="1:31" ht="12.75">
      <c r="A27" t="s">
        <v>31</v>
      </c>
      <c r="C27" s="17">
        <v>44731.579</v>
      </c>
      <c r="D27" s="17"/>
      <c r="E27">
        <f t="shared" si="1"/>
        <v>-507.0026925002837</v>
      </c>
      <c r="F27">
        <f t="shared" si="2"/>
        <v>-507</v>
      </c>
      <c r="G27">
        <f t="shared" si="3"/>
        <v>-0.006388000001606997</v>
      </c>
      <c r="I27">
        <f>+G27</f>
        <v>-0.006388000001606997</v>
      </c>
      <c r="P27" s="71">
        <f t="shared" si="5"/>
        <v>0.0056802812785705405</v>
      </c>
      <c r="Q27" s="2">
        <f t="shared" si="4"/>
        <v>29713.078999999998</v>
      </c>
      <c r="R27" s="73">
        <f t="shared" si="6"/>
        <v>0.00014564341305748358</v>
      </c>
      <c r="AA27">
        <v>6</v>
      </c>
      <c r="AC27" t="s">
        <v>28</v>
      </c>
      <c r="AE27" t="s">
        <v>30</v>
      </c>
    </row>
    <row r="28" spans="1:18" ht="12.75">
      <c r="A28" s="57" t="s">
        <v>102</v>
      </c>
      <c r="B28" s="59" t="s">
        <v>66</v>
      </c>
      <c r="C28" s="58">
        <v>44845.471</v>
      </c>
      <c r="D28" s="17"/>
      <c r="E28">
        <f t="shared" si="1"/>
        <v>-458.99795828563566</v>
      </c>
      <c r="F28">
        <f t="shared" si="2"/>
        <v>-459</v>
      </c>
      <c r="G28">
        <f t="shared" si="3"/>
        <v>0.004843999995500781</v>
      </c>
      <c r="K28">
        <f>+G28</f>
        <v>0.004843999995500781</v>
      </c>
      <c r="P28" s="71">
        <f t="shared" si="5"/>
        <v>0.006847665050379763</v>
      </c>
      <c r="Q28" s="2">
        <f t="shared" si="4"/>
        <v>29826.970999999998</v>
      </c>
      <c r="R28" s="73">
        <f t="shared" si="6"/>
        <v>4.014673652143196E-06</v>
      </c>
    </row>
    <row r="29" spans="1:31" ht="12.75">
      <c r="A29" t="s">
        <v>32</v>
      </c>
      <c r="C29" s="17">
        <v>44871.548</v>
      </c>
      <c r="D29" s="17"/>
      <c r="E29">
        <f t="shared" si="1"/>
        <v>-448.0066730846066</v>
      </c>
      <c r="F29">
        <f t="shared" si="2"/>
        <v>-448</v>
      </c>
      <c r="G29">
        <f t="shared" si="3"/>
        <v>-0.015831999997317325</v>
      </c>
      <c r="I29">
        <f>+G29</f>
        <v>-0.015831999997317325</v>
      </c>
      <c r="P29" s="71">
        <f t="shared" si="5"/>
        <v>0.007112854293294219</v>
      </c>
      <c r="Q29" s="2">
        <f t="shared" si="4"/>
        <v>29853.048000000003</v>
      </c>
      <c r="R29" s="73">
        <f t="shared" si="6"/>
        <v>0.0005264663384173949</v>
      </c>
      <c r="AA29">
        <v>5</v>
      </c>
      <c r="AC29" t="s">
        <v>28</v>
      </c>
      <c r="AE29" t="s">
        <v>30</v>
      </c>
    </row>
    <row r="30" spans="1:31" ht="12.75">
      <c r="A30" t="s">
        <v>33</v>
      </c>
      <c r="C30" s="17">
        <v>44883.427</v>
      </c>
      <c r="D30" s="17"/>
      <c r="E30">
        <f t="shared" si="1"/>
        <v>-442.999752161839</v>
      </c>
      <c r="F30">
        <f t="shared" si="2"/>
        <v>-443</v>
      </c>
      <c r="G30">
        <f t="shared" si="3"/>
        <v>0.0005880000026081689</v>
      </c>
      <c r="I30">
        <f>+G30</f>
        <v>0.0005880000026081689</v>
      </c>
      <c r="P30" s="71">
        <f t="shared" si="5"/>
        <v>0.007233106882317978</v>
      </c>
      <c r="Q30" s="2">
        <f t="shared" si="4"/>
        <v>29864.927000000003</v>
      </c>
      <c r="R30" s="73">
        <f t="shared" si="6"/>
        <v>4.4157445442766634E-05</v>
      </c>
      <c r="AA30">
        <v>7</v>
      </c>
      <c r="AC30" t="s">
        <v>28</v>
      </c>
      <c r="AE30" t="s">
        <v>30</v>
      </c>
    </row>
    <row r="31" spans="1:31" ht="12.75">
      <c r="A31" t="s">
        <v>33</v>
      </c>
      <c r="C31" s="17">
        <v>44902.406</v>
      </c>
      <c r="D31" s="17"/>
      <c r="E31">
        <f t="shared" si="1"/>
        <v>-435.0002276064727</v>
      </c>
      <c r="F31">
        <f t="shared" si="2"/>
        <v>-435</v>
      </c>
      <c r="G31">
        <f t="shared" si="3"/>
        <v>-0.0005400000009103678</v>
      </c>
      <c r="I31">
        <f>+G31</f>
        <v>-0.0005400000009103678</v>
      </c>
      <c r="P31" s="71">
        <f t="shared" si="5"/>
        <v>0.007425136656037425</v>
      </c>
      <c r="Q31" s="2">
        <f t="shared" si="4"/>
        <v>29883.906000000003</v>
      </c>
      <c r="R31" s="73">
        <f t="shared" si="6"/>
        <v>6.344340196385346E-05</v>
      </c>
      <c r="AA31">
        <v>7</v>
      </c>
      <c r="AC31" t="s">
        <v>28</v>
      </c>
      <c r="AE31" t="s">
        <v>30</v>
      </c>
    </row>
    <row r="32" spans="1:18" ht="12.75">
      <c r="A32" s="57" t="s">
        <v>102</v>
      </c>
      <c r="B32" s="59" t="s">
        <v>66</v>
      </c>
      <c r="C32" s="58">
        <v>44902.407</v>
      </c>
      <c r="D32" s="17"/>
      <c r="E32">
        <f t="shared" si="1"/>
        <v>-434.9998061130048</v>
      </c>
      <c r="F32">
        <f t="shared" si="2"/>
        <v>-435</v>
      </c>
      <c r="G32">
        <f t="shared" si="3"/>
        <v>0.0004599999956553802</v>
      </c>
      <c r="K32">
        <f>+G32</f>
        <v>0.0004599999956553802</v>
      </c>
      <c r="P32" s="71">
        <f t="shared" si="5"/>
        <v>0.007425136656037425</v>
      </c>
      <c r="Q32" s="2">
        <f t="shared" si="4"/>
        <v>29883.907</v>
      </c>
      <c r="R32" s="73">
        <f t="shared" si="6"/>
        <v>4.851312869779794E-05</v>
      </c>
    </row>
    <row r="33" spans="1:31" ht="12.75">
      <c r="A33" t="s">
        <v>34</v>
      </c>
      <c r="C33" s="17">
        <v>45151.522</v>
      </c>
      <c r="D33" s="17"/>
      <c r="E33">
        <f t="shared" si="1"/>
        <v>-329.99946048836074</v>
      </c>
      <c r="F33">
        <f t="shared" si="2"/>
        <v>-330</v>
      </c>
      <c r="G33">
        <f t="shared" si="3"/>
        <v>0.0012799999967683107</v>
      </c>
      <c r="I33">
        <f>+G33</f>
        <v>0.0012799999967683107</v>
      </c>
      <c r="P33" s="71">
        <f t="shared" si="5"/>
        <v>0.009902817004895615</v>
      </c>
      <c r="Q33" s="2">
        <f t="shared" si="4"/>
        <v>30133.021999999997</v>
      </c>
      <c r="R33" s="73">
        <f t="shared" si="6"/>
        <v>7.435297315564951E-05</v>
      </c>
      <c r="AA33">
        <v>9</v>
      </c>
      <c r="AC33" t="s">
        <v>28</v>
      </c>
      <c r="AE33" t="s">
        <v>30</v>
      </c>
    </row>
    <row r="34" spans="1:31" ht="12.75">
      <c r="A34" t="s">
        <v>35</v>
      </c>
      <c r="C34" s="17">
        <v>45208.463</v>
      </c>
      <c r="D34" s="17"/>
      <c r="E34">
        <f t="shared" si="1"/>
        <v>-305.999200848381</v>
      </c>
      <c r="F34">
        <f t="shared" si="2"/>
        <v>-306</v>
      </c>
      <c r="G34">
        <f t="shared" si="3"/>
        <v>0.001896000001579523</v>
      </c>
      <c r="I34">
        <f>+G34</f>
        <v>0.001896000001579523</v>
      </c>
      <c r="P34" s="71">
        <f t="shared" si="5"/>
        <v>0.010457999273001698</v>
      </c>
      <c r="Q34" s="2">
        <f t="shared" si="4"/>
        <v>30189.963000000003</v>
      </c>
      <c r="R34" s="73">
        <f t="shared" si="6"/>
        <v>7.330783152383386E-05</v>
      </c>
      <c r="AA34">
        <v>11</v>
      </c>
      <c r="AC34" t="s">
        <v>28</v>
      </c>
      <c r="AE34" t="s">
        <v>30</v>
      </c>
    </row>
    <row r="35" spans="1:31" ht="12.75">
      <c r="A35" t="s">
        <v>35</v>
      </c>
      <c r="C35" s="17">
        <v>45208.465</v>
      </c>
      <c r="D35" s="17"/>
      <c r="E35">
        <f t="shared" si="1"/>
        <v>-305.99835786144513</v>
      </c>
      <c r="F35">
        <f t="shared" si="2"/>
        <v>-306</v>
      </c>
      <c r="G35">
        <f t="shared" si="3"/>
        <v>0.003895999994711019</v>
      </c>
      <c r="I35">
        <f>+G35</f>
        <v>0.003895999994711019</v>
      </c>
      <c r="P35" s="71">
        <f t="shared" si="5"/>
        <v>0.010457999273001698</v>
      </c>
      <c r="Q35" s="2">
        <f t="shared" si="4"/>
        <v>30189.964999999997</v>
      </c>
      <c r="R35" s="73">
        <f t="shared" si="6"/>
        <v>4.30598345282874E-05</v>
      </c>
      <c r="AA35">
        <v>10</v>
      </c>
      <c r="AC35" t="s">
        <v>36</v>
      </c>
      <c r="AE35" t="s">
        <v>30</v>
      </c>
    </row>
    <row r="36" spans="1:31" ht="12.75">
      <c r="A36" t="s">
        <v>37</v>
      </c>
      <c r="C36" s="17">
        <v>45526.394</v>
      </c>
      <c r="D36" s="17"/>
      <c r="E36">
        <f t="shared" si="1"/>
        <v>-171.9933606348706</v>
      </c>
      <c r="F36">
        <f t="shared" si="2"/>
        <v>-172</v>
      </c>
      <c r="G36">
        <f t="shared" si="3"/>
        <v>0.015751999999338295</v>
      </c>
      <c r="I36">
        <f>+G36</f>
        <v>0.015751999999338295</v>
      </c>
      <c r="P36" s="71">
        <f t="shared" si="5"/>
        <v>0.013481554104771977</v>
      </c>
      <c r="Q36" s="2">
        <f t="shared" si="4"/>
        <v>30507.894</v>
      </c>
      <c r="R36" s="73">
        <f t="shared" si="6"/>
        <v>5.154924560153048E-06</v>
      </c>
      <c r="AA36">
        <v>6</v>
      </c>
      <c r="AC36" t="s">
        <v>28</v>
      </c>
      <c r="AE36" t="s">
        <v>30</v>
      </c>
    </row>
    <row r="37" spans="1:31" ht="12.75">
      <c r="A37" t="s">
        <v>38</v>
      </c>
      <c r="C37" s="17">
        <v>45559.597</v>
      </c>
      <c r="D37" s="17"/>
      <c r="E37">
        <f t="shared" si="1"/>
        <v>-157.99851297103976</v>
      </c>
      <c r="F37">
        <f t="shared" si="2"/>
        <v>-158</v>
      </c>
      <c r="G37">
        <f t="shared" si="3"/>
        <v>0.003528000001097098</v>
      </c>
      <c r="I37">
        <f>+G37</f>
        <v>0.003528000001097098</v>
      </c>
      <c r="P37" s="71">
        <f t="shared" si="5"/>
        <v>0.013789989316388295</v>
      </c>
      <c r="Q37" s="2">
        <f t="shared" si="4"/>
        <v>30541.097</v>
      </c>
      <c r="R37" s="73">
        <f t="shared" si="6"/>
        <v>0.00010530842470715069</v>
      </c>
      <c r="AA37">
        <v>5</v>
      </c>
      <c r="AC37" t="s">
        <v>28</v>
      </c>
      <c r="AE37" t="s">
        <v>30</v>
      </c>
    </row>
    <row r="38" spans="1:18" ht="12.75">
      <c r="A38" s="57" t="s">
        <v>165</v>
      </c>
      <c r="B38" s="59" t="s">
        <v>66</v>
      </c>
      <c r="C38" s="58">
        <v>45915.479</v>
      </c>
      <c r="D38" s="17"/>
      <c r="E38">
        <f t="shared" si="1"/>
        <v>-7.99657410108154</v>
      </c>
      <c r="F38">
        <f t="shared" si="2"/>
        <v>-8</v>
      </c>
      <c r="G38">
        <f t="shared" si="3"/>
        <v>0.008128000001306646</v>
      </c>
      <c r="K38">
        <f>+G38</f>
        <v>0.008128000001306646</v>
      </c>
      <c r="P38" s="71">
        <f t="shared" si="5"/>
        <v>0.017006099697253824</v>
      </c>
      <c r="Q38" s="2">
        <f t="shared" si="4"/>
        <v>30896.979</v>
      </c>
      <c r="R38" s="73">
        <f t="shared" si="6"/>
        <v>7.882065421117739E-05</v>
      </c>
    </row>
    <row r="39" spans="1:18" ht="12.75">
      <c r="A39" s="57" t="s">
        <v>165</v>
      </c>
      <c r="B39" s="59" t="s">
        <v>66</v>
      </c>
      <c r="C39" s="58">
        <v>45915.484</v>
      </c>
      <c r="D39" s="17"/>
      <c r="E39">
        <f t="shared" si="1"/>
        <v>-7.994466633735743</v>
      </c>
      <c r="F39">
        <f t="shared" si="2"/>
        <v>-8</v>
      </c>
      <c r="G39">
        <f t="shared" si="3"/>
        <v>0.0131279999986873</v>
      </c>
      <c r="K39">
        <f>+G39</f>
        <v>0.0131279999986873</v>
      </c>
      <c r="P39" s="71">
        <f t="shared" si="5"/>
        <v>0.017006099697253824</v>
      </c>
      <c r="Q39" s="2">
        <f t="shared" si="4"/>
        <v>30896.983999999997</v>
      </c>
      <c r="R39" s="73">
        <f t="shared" si="6"/>
        <v>1.5039657272021761E-05</v>
      </c>
    </row>
    <row r="40" spans="1:18" ht="12.75">
      <c r="A40" s="57" t="s">
        <v>165</v>
      </c>
      <c r="B40" s="59" t="s">
        <v>66</v>
      </c>
      <c r="C40" s="58">
        <v>45915.489</v>
      </c>
      <c r="D40" s="17"/>
      <c r="E40">
        <f t="shared" si="1"/>
        <v>-7.99235916638688</v>
      </c>
      <c r="F40">
        <f t="shared" si="2"/>
        <v>-8</v>
      </c>
      <c r="G40">
        <f t="shared" si="3"/>
        <v>0.018128000003343914</v>
      </c>
      <c r="K40">
        <f>+G40</f>
        <v>0.018128000003343914</v>
      </c>
      <c r="P40" s="71">
        <f t="shared" si="5"/>
        <v>0.017006099697253824</v>
      </c>
      <c r="Q40" s="2">
        <f t="shared" si="4"/>
        <v>30896.989</v>
      </c>
      <c r="R40" s="73">
        <f t="shared" si="6"/>
        <v>1.2586602968050363E-06</v>
      </c>
    </row>
    <row r="41" spans="1:18" ht="12.75">
      <c r="A41" s="57" t="s">
        <v>165</v>
      </c>
      <c r="B41" s="59" t="s">
        <v>66</v>
      </c>
      <c r="C41" s="58">
        <v>45915.489</v>
      </c>
      <c r="D41" s="17"/>
      <c r="E41">
        <f t="shared" si="1"/>
        <v>-7.99235916638688</v>
      </c>
      <c r="F41">
        <f t="shared" si="2"/>
        <v>-8</v>
      </c>
      <c r="G41">
        <f t="shared" si="3"/>
        <v>0.018128000003343914</v>
      </c>
      <c r="K41">
        <f>+G41</f>
        <v>0.018128000003343914</v>
      </c>
      <c r="P41" s="71">
        <f t="shared" si="5"/>
        <v>0.017006099697253824</v>
      </c>
      <c r="Q41" s="2">
        <f t="shared" si="4"/>
        <v>30896.989</v>
      </c>
      <c r="R41" s="73">
        <f t="shared" si="6"/>
        <v>1.2586602968050363E-06</v>
      </c>
    </row>
    <row r="42" spans="1:18" ht="12.75">
      <c r="A42" t="s">
        <v>11</v>
      </c>
      <c r="C42" s="17">
        <v>45934.451</v>
      </c>
      <c r="D42" s="17" t="s">
        <v>13</v>
      </c>
      <c r="E42">
        <f t="shared" si="1"/>
        <v>0</v>
      </c>
      <c r="F42">
        <f t="shared" si="2"/>
        <v>0</v>
      </c>
      <c r="G42">
        <f t="shared" si="3"/>
        <v>0</v>
      </c>
      <c r="H42">
        <f>+G42</f>
        <v>0</v>
      </c>
      <c r="P42" s="71">
        <f t="shared" si="5"/>
        <v>0.01717307556442305</v>
      </c>
      <c r="Q42" s="2">
        <f t="shared" si="4"/>
        <v>30915.951</v>
      </c>
      <c r="R42" s="73">
        <f t="shared" si="6"/>
        <v>0.000294914524341384</v>
      </c>
    </row>
    <row r="43" spans="1:31" ht="12.75">
      <c r="A43" t="s">
        <v>39</v>
      </c>
      <c r="C43" s="17">
        <v>45934.465</v>
      </c>
      <c r="D43" s="17"/>
      <c r="E43">
        <f t="shared" si="1"/>
        <v>0.005900908569458001</v>
      </c>
      <c r="F43">
        <f t="shared" si="2"/>
        <v>0</v>
      </c>
      <c r="G43">
        <f t="shared" si="3"/>
        <v>0.013999999995576218</v>
      </c>
      <c r="I43">
        <f>+G43</f>
        <v>0.013999999995576218</v>
      </c>
      <c r="P43" s="71">
        <f t="shared" si="5"/>
        <v>0.01717307556442305</v>
      </c>
      <c r="Q43" s="2">
        <f t="shared" si="4"/>
        <v>30915.964999999997</v>
      </c>
      <c r="R43" s="73">
        <f t="shared" si="6"/>
        <v>1.0068408565612644E-05</v>
      </c>
      <c r="AA43">
        <v>7</v>
      </c>
      <c r="AC43" t="s">
        <v>28</v>
      </c>
      <c r="AE43" t="s">
        <v>30</v>
      </c>
    </row>
    <row r="44" spans="1:31" ht="12.75">
      <c r="A44" t="s">
        <v>40</v>
      </c>
      <c r="C44" s="17">
        <v>45984.298</v>
      </c>
      <c r="D44" s="17"/>
      <c r="E44">
        <f t="shared" si="1"/>
        <v>21.010184968194764</v>
      </c>
      <c r="F44">
        <f t="shared" si="2"/>
        <v>21</v>
      </c>
      <c r="G44">
        <f t="shared" si="3"/>
        <v>0.024164000002201647</v>
      </c>
      <c r="I44">
        <f>+G44</f>
        <v>0.024164000002201647</v>
      </c>
      <c r="P44" s="71">
        <f t="shared" si="5"/>
        <v>0.01760919499891912</v>
      </c>
      <c r="Q44" s="2">
        <f t="shared" si="4"/>
        <v>30965.798000000003</v>
      </c>
      <c r="R44" s="73">
        <f t="shared" si="6"/>
        <v>4.296546863105765E-05</v>
      </c>
      <c r="AA44">
        <v>6</v>
      </c>
      <c r="AC44" t="s">
        <v>28</v>
      </c>
      <c r="AE44" t="s">
        <v>30</v>
      </c>
    </row>
    <row r="45" spans="1:18" ht="12.75">
      <c r="A45" s="57" t="s">
        <v>165</v>
      </c>
      <c r="B45" s="59" t="s">
        <v>66</v>
      </c>
      <c r="C45" s="58">
        <v>45991.406</v>
      </c>
      <c r="D45" s="17"/>
      <c r="E45">
        <f t="shared" si="1"/>
        <v>24.006160548549197</v>
      </c>
      <c r="F45">
        <f t="shared" si="2"/>
        <v>24</v>
      </c>
      <c r="G45">
        <f t="shared" si="3"/>
        <v>0.01461600000038743</v>
      </c>
      <c r="K45">
        <f>+G45</f>
        <v>0.01461600000038743</v>
      </c>
      <c r="P45" s="71">
        <f t="shared" si="5"/>
        <v>0.01767123859693208</v>
      </c>
      <c r="Q45" s="2">
        <f t="shared" si="4"/>
        <v>30972.906000000003</v>
      </c>
      <c r="R45" s="73">
        <f t="shared" si="6"/>
        <v>9.334482881816116E-06</v>
      </c>
    </row>
    <row r="46" spans="1:18" ht="12.75">
      <c r="A46" s="57" t="s">
        <v>165</v>
      </c>
      <c r="B46" s="59" t="s">
        <v>66</v>
      </c>
      <c r="C46" s="58">
        <v>45991.406</v>
      </c>
      <c r="D46" s="17"/>
      <c r="E46">
        <f t="shared" si="1"/>
        <v>24.006160548549197</v>
      </c>
      <c r="F46">
        <f t="shared" si="2"/>
        <v>24</v>
      </c>
      <c r="G46">
        <f t="shared" si="3"/>
        <v>0.01461600000038743</v>
      </c>
      <c r="K46">
        <f>+G46</f>
        <v>0.01461600000038743</v>
      </c>
      <c r="P46" s="71">
        <f t="shared" si="5"/>
        <v>0.01767123859693208</v>
      </c>
      <c r="Q46" s="2">
        <f t="shared" si="4"/>
        <v>30972.906000000003</v>
      </c>
      <c r="R46" s="73">
        <f t="shared" si="6"/>
        <v>9.334482881816116E-06</v>
      </c>
    </row>
    <row r="47" spans="1:31" ht="12.75">
      <c r="A47" t="s">
        <v>40</v>
      </c>
      <c r="C47" s="17">
        <v>46029.368</v>
      </c>
      <c r="D47" s="17"/>
      <c r="E47">
        <f t="shared" si="1"/>
        <v>40.0068956331596</v>
      </c>
      <c r="F47">
        <f t="shared" si="2"/>
        <v>40</v>
      </c>
      <c r="G47">
        <f t="shared" si="3"/>
        <v>0.01636000000144122</v>
      </c>
      <c r="I47">
        <f>+G47</f>
        <v>0.01636000000144122</v>
      </c>
      <c r="P47" s="71">
        <f t="shared" si="5"/>
        <v>0.01800104347777256</v>
      </c>
      <c r="Q47" s="2">
        <f t="shared" si="4"/>
        <v>31010.868000000002</v>
      </c>
      <c r="R47" s="73">
        <f t="shared" si="6"/>
        <v>2.69302369120964E-06</v>
      </c>
      <c r="AA47">
        <v>4</v>
      </c>
      <c r="AC47" t="s">
        <v>28</v>
      </c>
      <c r="AE47" t="s">
        <v>30</v>
      </c>
    </row>
    <row r="48" spans="1:18" ht="12.75">
      <c r="A48" s="57" t="s">
        <v>191</v>
      </c>
      <c r="B48" s="59" t="s">
        <v>66</v>
      </c>
      <c r="C48" s="58">
        <v>46297.463</v>
      </c>
      <c r="D48" s="17"/>
      <c r="E48">
        <f t="shared" si="1"/>
        <v>153.0071873066409</v>
      </c>
      <c r="F48">
        <f t="shared" si="2"/>
        <v>153</v>
      </c>
      <c r="G48">
        <f t="shared" si="3"/>
        <v>0.01705200000287732</v>
      </c>
      <c r="K48">
        <f>+G48</f>
        <v>0.01705200000287732</v>
      </c>
      <c r="P48" s="71">
        <f t="shared" si="5"/>
        <v>0.020277817633222468</v>
      </c>
      <c r="Q48" s="2">
        <f t="shared" si="4"/>
        <v>31278.963000000003</v>
      </c>
      <c r="R48" s="73">
        <f t="shared" si="6"/>
        <v>1.0405899384245577E-05</v>
      </c>
    </row>
    <row r="49" spans="1:31" ht="12.75">
      <c r="A49" t="s">
        <v>41</v>
      </c>
      <c r="C49" s="17">
        <v>46316.445</v>
      </c>
      <c r="D49" s="17"/>
      <c r="E49">
        <f t="shared" si="1"/>
        <v>161.00797634241403</v>
      </c>
      <c r="F49">
        <f t="shared" si="2"/>
        <v>161</v>
      </c>
      <c r="G49">
        <f t="shared" si="3"/>
        <v>0.018923999996331986</v>
      </c>
      <c r="I49">
        <f>+G49</f>
        <v>0.018923999996331986</v>
      </c>
      <c r="P49" s="71">
        <f t="shared" si="5"/>
        <v>0.02043552067520874</v>
      </c>
      <c r="Q49" s="2">
        <f t="shared" si="4"/>
        <v>31297.945</v>
      </c>
      <c r="R49" s="73">
        <f t="shared" si="6"/>
        <v>2.2846947626720382E-06</v>
      </c>
      <c r="AA49">
        <v>7</v>
      </c>
      <c r="AC49" t="s">
        <v>28</v>
      </c>
      <c r="AE49" t="s">
        <v>30</v>
      </c>
    </row>
    <row r="50" spans="1:18" ht="12.75">
      <c r="A50" s="57" t="s">
        <v>191</v>
      </c>
      <c r="B50" s="59" t="s">
        <v>66</v>
      </c>
      <c r="C50" s="58">
        <v>46679.443</v>
      </c>
      <c r="D50" s="17"/>
      <c r="E50">
        <f t="shared" si="1"/>
        <v>314.0092627404824</v>
      </c>
      <c r="F50">
        <f t="shared" si="2"/>
        <v>314</v>
      </c>
      <c r="G50">
        <f t="shared" si="3"/>
        <v>0.021975999996357132</v>
      </c>
      <c r="K50">
        <f>+G50</f>
        <v>0.021975999996357132</v>
      </c>
      <c r="P50" s="71">
        <f t="shared" si="5"/>
        <v>0.023362919962384134</v>
      </c>
      <c r="Q50" s="2">
        <f t="shared" si="4"/>
        <v>31660.943</v>
      </c>
      <c r="R50" s="73">
        <f t="shared" si="6"/>
        <v>1.9235469921643397E-06</v>
      </c>
    </row>
    <row r="51" spans="1:31" ht="12.75">
      <c r="A51" t="s">
        <v>42</v>
      </c>
      <c r="C51" s="17">
        <v>46679.446</v>
      </c>
      <c r="D51" s="17"/>
      <c r="E51">
        <f t="shared" si="1"/>
        <v>314.01052722089236</v>
      </c>
      <c r="F51">
        <f t="shared" si="2"/>
        <v>314</v>
      </c>
      <c r="G51">
        <f t="shared" si="3"/>
        <v>0.02497600000060629</v>
      </c>
      <c r="I51">
        <f>+G51</f>
        <v>0.02497600000060629</v>
      </c>
      <c r="P51" s="71">
        <f t="shared" si="5"/>
        <v>0.023362919962384134</v>
      </c>
      <c r="Q51" s="2">
        <f t="shared" si="4"/>
        <v>31660.946000000004</v>
      </c>
      <c r="R51" s="73">
        <f t="shared" si="6"/>
        <v>2.6020272097107968E-06</v>
      </c>
      <c r="AA51">
        <v>7</v>
      </c>
      <c r="AC51" t="s">
        <v>28</v>
      </c>
      <c r="AE51" t="s">
        <v>30</v>
      </c>
    </row>
    <row r="52" spans="1:18" ht="12.75">
      <c r="A52" s="57" t="s">
        <v>191</v>
      </c>
      <c r="B52" s="59" t="s">
        <v>66</v>
      </c>
      <c r="C52" s="58">
        <v>46679.45</v>
      </c>
      <c r="D52" s="17"/>
      <c r="E52">
        <f t="shared" si="1"/>
        <v>314.0122131947671</v>
      </c>
      <c r="F52">
        <f t="shared" si="2"/>
        <v>314</v>
      </c>
      <c r="G52">
        <f t="shared" si="3"/>
        <v>0.02897599999414524</v>
      </c>
      <c r="K52">
        <f>+G52</f>
        <v>0.02897599999414524</v>
      </c>
      <c r="P52" s="71">
        <f t="shared" si="5"/>
        <v>0.023362919962384134</v>
      </c>
      <c r="Q52" s="2">
        <f t="shared" si="4"/>
        <v>31660.949999999997</v>
      </c>
      <c r="R52" s="73">
        <f t="shared" si="6"/>
        <v>3.1506667442955274E-05</v>
      </c>
    </row>
    <row r="53" spans="1:18" ht="12.75">
      <c r="A53" s="57" t="s">
        <v>191</v>
      </c>
      <c r="B53" s="59" t="s">
        <v>66</v>
      </c>
      <c r="C53" s="58">
        <v>46679.455</v>
      </c>
      <c r="D53" s="17"/>
      <c r="E53">
        <f aca="true" t="shared" si="7" ref="E53:E88">+(C53-C$7)/C$8</f>
        <v>314.014320662116</v>
      </c>
      <c r="F53">
        <f aca="true" t="shared" si="8" ref="F53:F84">ROUND(2*E53,0)/2</f>
        <v>314</v>
      </c>
      <c r="G53">
        <f aca="true" t="shared" si="9" ref="G53:G84">+C53-(C$7+F53*C$8)</f>
        <v>0.033975999998801854</v>
      </c>
      <c r="K53">
        <f>+G53</f>
        <v>0.033975999998801854</v>
      </c>
      <c r="P53" s="71">
        <f t="shared" si="5"/>
        <v>0.023362919962384134</v>
      </c>
      <c r="Q53" s="2">
        <f aca="true" t="shared" si="10" ref="Q53:Q88">+C53-15018.5</f>
        <v>31660.955</v>
      </c>
      <c r="R53" s="73">
        <f t="shared" si="6"/>
        <v>0.00011263746785940835</v>
      </c>
    </row>
    <row r="54" spans="1:31" ht="12.75">
      <c r="A54" t="s">
        <v>43</v>
      </c>
      <c r="C54" s="17">
        <v>46909.585</v>
      </c>
      <c r="D54" s="17"/>
      <c r="E54">
        <f t="shared" si="7"/>
        <v>411.01261277057694</v>
      </c>
      <c r="F54">
        <f t="shared" si="8"/>
        <v>411</v>
      </c>
      <c r="G54">
        <f t="shared" si="9"/>
        <v>0.029923999994935002</v>
      </c>
      <c r="I54">
        <f>+G54</f>
        <v>0.029923999994935002</v>
      </c>
      <c r="P54" s="71">
        <f t="shared" si="5"/>
        <v>0.025131560137784083</v>
      </c>
      <c r="Q54" s="2">
        <f t="shared" si="10"/>
        <v>31891.085</v>
      </c>
      <c r="R54" s="73">
        <f t="shared" si="6"/>
        <v>2.2967479784408717E-05</v>
      </c>
      <c r="AA54">
        <v>6</v>
      </c>
      <c r="AC54" t="s">
        <v>28</v>
      </c>
      <c r="AE54" t="s">
        <v>30</v>
      </c>
    </row>
    <row r="55" spans="1:31" ht="12.75">
      <c r="A55" t="s">
        <v>44</v>
      </c>
      <c r="C55" s="17">
        <v>47030.577</v>
      </c>
      <c r="D55" s="17"/>
      <c r="E55">
        <f t="shared" si="7"/>
        <v>462.0099506178237</v>
      </c>
      <c r="F55">
        <f t="shared" si="8"/>
        <v>462</v>
      </c>
      <c r="G55">
        <f t="shared" si="9"/>
        <v>0.023607999995874707</v>
      </c>
      <c r="I55">
        <f>+G55</f>
        <v>0.023607999995874707</v>
      </c>
      <c r="P55" s="71">
        <f t="shared" si="5"/>
        <v>0.026034293205469506</v>
      </c>
      <c r="Q55" s="2">
        <f t="shared" si="10"/>
        <v>32012.076999999997</v>
      </c>
      <c r="R55" s="73">
        <f t="shared" si="6"/>
        <v>5.886898738925833E-06</v>
      </c>
      <c r="AA55">
        <v>7</v>
      </c>
      <c r="AC55" t="s">
        <v>28</v>
      </c>
      <c r="AE55" t="s">
        <v>30</v>
      </c>
    </row>
    <row r="56" spans="1:31" ht="12.75">
      <c r="A56" t="s">
        <v>46</v>
      </c>
      <c r="C56" s="17">
        <v>47118.399</v>
      </c>
      <c r="D56" s="17"/>
      <c r="E56">
        <f t="shared" si="7"/>
        <v>499.02635008573037</v>
      </c>
      <c r="F56">
        <f t="shared" si="8"/>
        <v>499</v>
      </c>
      <c r="G56">
        <f t="shared" si="9"/>
        <v>0.06251599999814061</v>
      </c>
      <c r="I56">
        <f>+G56</f>
        <v>0.06251599999814061</v>
      </c>
      <c r="P56" s="71">
        <f t="shared" si="5"/>
        <v>0.02667749657510058</v>
      </c>
      <c r="Q56" s="2">
        <f t="shared" si="10"/>
        <v>32099.898999999998</v>
      </c>
      <c r="R56" s="73">
        <f t="shared" si="6"/>
        <v>0.0012843983276032522</v>
      </c>
      <c r="AA56">
        <v>7</v>
      </c>
      <c r="AC56" t="s">
        <v>45</v>
      </c>
      <c r="AE56" t="s">
        <v>30</v>
      </c>
    </row>
    <row r="57" spans="1:18" ht="12.75">
      <c r="A57" s="12" t="s">
        <v>70</v>
      </c>
      <c r="B57" s="11" t="s">
        <v>66</v>
      </c>
      <c r="C57" s="17">
        <v>47357.99</v>
      </c>
      <c r="D57" s="18">
        <v>0.03</v>
      </c>
      <c r="E57">
        <f t="shared" si="7"/>
        <v>600.0123919079986</v>
      </c>
      <c r="F57">
        <f t="shared" si="8"/>
        <v>600</v>
      </c>
      <c r="G57">
        <f t="shared" si="9"/>
        <v>0.029399999999441206</v>
      </c>
      <c r="J57">
        <f>+G57</f>
        <v>0.029399999999441206</v>
      </c>
      <c r="P57" s="71">
        <f t="shared" si="5"/>
        <v>0.028383095327758522</v>
      </c>
      <c r="Q57" s="2">
        <f t="shared" si="10"/>
        <v>32339.489999999998</v>
      </c>
      <c r="R57" s="73">
        <f t="shared" si="6"/>
        <v>1.0340951112900678E-06</v>
      </c>
    </row>
    <row r="58" spans="1:31" ht="12.75">
      <c r="A58" t="s">
        <v>47</v>
      </c>
      <c r="C58" s="17">
        <v>47386.463</v>
      </c>
      <c r="D58" s="17"/>
      <c r="E58">
        <f t="shared" si="7"/>
        <v>612.0135754616628</v>
      </c>
      <c r="F58">
        <f t="shared" si="8"/>
        <v>612</v>
      </c>
      <c r="G58">
        <f t="shared" si="9"/>
        <v>0.03220800000417512</v>
      </c>
      <c r="I58">
        <f>+G58</f>
        <v>0.03220800000417512</v>
      </c>
      <c r="P58" s="71">
        <f t="shared" si="5"/>
        <v>0.028580859531975686</v>
      </c>
      <c r="Q58" s="2">
        <f t="shared" si="10"/>
        <v>32367.963000000003</v>
      </c>
      <c r="R58" s="73">
        <f t="shared" si="6"/>
        <v>1.3156148005067128E-05</v>
      </c>
      <c r="AA58">
        <v>6</v>
      </c>
      <c r="AC58" t="s">
        <v>28</v>
      </c>
      <c r="AE58" t="s">
        <v>30</v>
      </c>
    </row>
    <row r="59" spans="1:18" ht="12.75">
      <c r="A59" s="12" t="s">
        <v>70</v>
      </c>
      <c r="B59" s="11" t="s">
        <v>66</v>
      </c>
      <c r="C59" s="17">
        <v>47419.67</v>
      </c>
      <c r="D59" s="18">
        <v>0.03</v>
      </c>
      <c r="E59">
        <f t="shared" si="7"/>
        <v>626.0101090993685</v>
      </c>
      <c r="F59">
        <f t="shared" si="8"/>
        <v>626</v>
      </c>
      <c r="G59">
        <f t="shared" si="9"/>
        <v>0.02398399999947287</v>
      </c>
      <c r="J59">
        <f>+G59</f>
        <v>0.02398399999947287</v>
      </c>
      <c r="P59" s="71">
        <f t="shared" si="5"/>
        <v>0.028810274146380727</v>
      </c>
      <c r="Q59" s="2">
        <f t="shared" si="10"/>
        <v>32401.17</v>
      </c>
      <c r="R59" s="73">
        <f t="shared" si="6"/>
        <v>2.329292214111115E-05</v>
      </c>
    </row>
    <row r="60" spans="1:31" ht="12.75">
      <c r="A60" t="s">
        <v>48</v>
      </c>
      <c r="C60" s="17">
        <v>47825.392</v>
      </c>
      <c r="D60" s="17"/>
      <c r="E60">
        <f t="shared" si="7"/>
        <v>797.0192824832367</v>
      </c>
      <c r="F60">
        <f t="shared" si="8"/>
        <v>797</v>
      </c>
      <c r="G60">
        <f t="shared" si="9"/>
        <v>0.04574799999682</v>
      </c>
      <c r="I60">
        <f aca="true" t="shared" si="11" ref="I60:I72">+G60</f>
        <v>0.04574799999682</v>
      </c>
      <c r="P60" s="71">
        <f t="shared" si="5"/>
        <v>0.031498533309027285</v>
      </c>
      <c r="Q60" s="2">
        <f t="shared" si="10"/>
        <v>32806.892</v>
      </c>
      <c r="R60" s="73">
        <f t="shared" si="6"/>
        <v>0.00020304730088651425</v>
      </c>
      <c r="AA60">
        <v>9</v>
      </c>
      <c r="AC60" t="s">
        <v>45</v>
      </c>
      <c r="AE60" t="s">
        <v>30</v>
      </c>
    </row>
    <row r="61" spans="1:31" ht="12.75">
      <c r="A61" t="s">
        <v>49</v>
      </c>
      <c r="C61" s="17">
        <v>48112.46</v>
      </c>
      <c r="D61" s="17"/>
      <c r="E61">
        <f t="shared" si="7"/>
        <v>918.0165697512675</v>
      </c>
      <c r="F61">
        <f t="shared" si="8"/>
        <v>918</v>
      </c>
      <c r="G61">
        <f t="shared" si="9"/>
        <v>0.03931200000079116</v>
      </c>
      <c r="I61">
        <f t="shared" si="11"/>
        <v>0.03931200000079116</v>
      </c>
      <c r="P61" s="71">
        <f t="shared" si="5"/>
        <v>0.03327356720810697</v>
      </c>
      <c r="Q61" s="2">
        <f t="shared" si="10"/>
        <v>33093.96</v>
      </c>
      <c r="R61" s="73">
        <f t="shared" si="6"/>
        <v>3.646267059176373E-05</v>
      </c>
      <c r="AA61">
        <v>7</v>
      </c>
      <c r="AC61" t="s">
        <v>28</v>
      </c>
      <c r="AE61" t="s">
        <v>30</v>
      </c>
    </row>
    <row r="62" spans="1:31" ht="12.75">
      <c r="A62" t="s">
        <v>50</v>
      </c>
      <c r="C62" s="17">
        <v>48475.463</v>
      </c>
      <c r="D62" s="17">
        <v>0.005</v>
      </c>
      <c r="E62">
        <f t="shared" si="7"/>
        <v>1071.0199636166847</v>
      </c>
      <c r="F62">
        <f t="shared" si="8"/>
        <v>1071</v>
      </c>
      <c r="G62">
        <f t="shared" si="9"/>
        <v>0.04736400000547292</v>
      </c>
      <c r="I62">
        <f t="shared" si="11"/>
        <v>0.04736400000547292</v>
      </c>
      <c r="P62" s="71">
        <f t="shared" si="5"/>
        <v>0.03536712496926135</v>
      </c>
      <c r="Q62" s="2">
        <f t="shared" si="10"/>
        <v>33456.963</v>
      </c>
      <c r="R62" s="73">
        <f t="shared" si="6"/>
        <v>0.00014392501063447625</v>
      </c>
      <c r="AA62">
        <v>7</v>
      </c>
      <c r="AC62" t="s">
        <v>45</v>
      </c>
      <c r="AE62" t="s">
        <v>30</v>
      </c>
    </row>
    <row r="63" spans="1:31" ht="12.75">
      <c r="A63" t="s">
        <v>51</v>
      </c>
      <c r="C63" s="17">
        <v>48971.307</v>
      </c>
      <c r="D63" s="17">
        <v>0.004</v>
      </c>
      <c r="E63">
        <f t="shared" si="7"/>
        <v>1280.0149714480322</v>
      </c>
      <c r="F63">
        <f t="shared" si="8"/>
        <v>1280</v>
      </c>
      <c r="G63">
        <f t="shared" si="9"/>
        <v>0.03551999999763211</v>
      </c>
      <c r="I63">
        <f t="shared" si="11"/>
        <v>0.03551999999763211</v>
      </c>
      <c r="P63" s="71">
        <f t="shared" si="5"/>
        <v>0.03795460619440765</v>
      </c>
      <c r="Q63" s="2">
        <f t="shared" si="10"/>
        <v>33952.807</v>
      </c>
      <c r="R63" s="73">
        <f t="shared" si="6"/>
        <v>5.927307333377856E-06</v>
      </c>
      <c r="AA63">
        <v>8</v>
      </c>
      <c r="AC63" t="s">
        <v>28</v>
      </c>
      <c r="AE63" t="s">
        <v>30</v>
      </c>
    </row>
    <row r="64" spans="1:31" ht="12.75">
      <c r="A64" t="s">
        <v>53</v>
      </c>
      <c r="C64" s="17">
        <v>48971.32</v>
      </c>
      <c r="D64" s="17">
        <v>0.005</v>
      </c>
      <c r="E64">
        <f t="shared" si="7"/>
        <v>1280.0204508631339</v>
      </c>
      <c r="F64">
        <f t="shared" si="8"/>
        <v>1280</v>
      </c>
      <c r="G64">
        <f t="shared" si="9"/>
        <v>0.04851999999664258</v>
      </c>
      <c r="I64">
        <f t="shared" si="11"/>
        <v>0.04851999999664258</v>
      </c>
      <c r="P64" s="71">
        <f t="shared" si="5"/>
        <v>0.03795460619440765</v>
      </c>
      <c r="Q64" s="2">
        <f t="shared" si="10"/>
        <v>33952.82</v>
      </c>
      <c r="R64" s="73">
        <f t="shared" si="6"/>
        <v>0.00011162754619630428</v>
      </c>
      <c r="AA64">
        <v>18</v>
      </c>
      <c r="AC64" t="s">
        <v>52</v>
      </c>
      <c r="AE64" t="s">
        <v>30</v>
      </c>
    </row>
    <row r="65" spans="1:31" ht="12.75">
      <c r="A65" t="s">
        <v>54</v>
      </c>
      <c r="C65" s="17">
        <v>49220.435</v>
      </c>
      <c r="D65" s="17">
        <v>0.004</v>
      </c>
      <c r="E65">
        <f t="shared" si="7"/>
        <v>1385.0207964877777</v>
      </c>
      <c r="F65">
        <f t="shared" si="8"/>
        <v>1385</v>
      </c>
      <c r="G65">
        <f t="shared" si="9"/>
        <v>0.04933999999775551</v>
      </c>
      <c r="I65">
        <f t="shared" si="11"/>
        <v>0.04933999999775551</v>
      </c>
      <c r="P65" s="71">
        <f t="shared" si="5"/>
        <v>0.039135854870268424</v>
      </c>
      <c r="Q65" s="2">
        <f t="shared" si="10"/>
        <v>34201.935</v>
      </c>
      <c r="R65" s="73">
        <f t="shared" si="6"/>
        <v>0.00010412457778281848</v>
      </c>
      <c r="AA65">
        <v>9</v>
      </c>
      <c r="AC65" t="s">
        <v>45</v>
      </c>
      <c r="AE65" t="s">
        <v>30</v>
      </c>
    </row>
    <row r="66" spans="1:31" ht="12.75">
      <c r="A66" t="s">
        <v>55</v>
      </c>
      <c r="C66" s="17">
        <v>49621.359</v>
      </c>
      <c r="D66" s="17">
        <v>0.005</v>
      </c>
      <c r="E66">
        <f t="shared" si="7"/>
        <v>1554.0076442055588</v>
      </c>
      <c r="F66">
        <f t="shared" si="8"/>
        <v>1554</v>
      </c>
      <c r="G66">
        <f t="shared" si="9"/>
        <v>0.018135999998776242</v>
      </c>
      <c r="I66">
        <f t="shared" si="11"/>
        <v>0.018135999998776242</v>
      </c>
      <c r="P66" s="71">
        <f t="shared" si="5"/>
        <v>0.040870415067093074</v>
      </c>
      <c r="Q66" s="2">
        <f t="shared" si="10"/>
        <v>34602.859</v>
      </c>
      <c r="R66" s="73">
        <f t="shared" si="6"/>
        <v>0.0005168536284985114</v>
      </c>
      <c r="AA66">
        <v>6</v>
      </c>
      <c r="AC66" t="s">
        <v>28</v>
      </c>
      <c r="AE66" t="s">
        <v>30</v>
      </c>
    </row>
    <row r="67" spans="1:31" ht="12.75">
      <c r="A67" t="s">
        <v>56</v>
      </c>
      <c r="C67" s="17">
        <v>50079.268</v>
      </c>
      <c r="D67" s="17">
        <v>0.008</v>
      </c>
      <c r="E67">
        <f t="shared" si="7"/>
        <v>1747.01329727597</v>
      </c>
      <c r="F67">
        <f t="shared" si="8"/>
        <v>1747</v>
      </c>
      <c r="G67">
        <f t="shared" si="9"/>
        <v>0.03154799999902025</v>
      </c>
      <c r="I67">
        <f t="shared" si="11"/>
        <v>0.03154799999902025</v>
      </c>
      <c r="P67" s="71">
        <f t="shared" si="5"/>
        <v>0.04259980675371249</v>
      </c>
      <c r="Q67" s="2">
        <f t="shared" si="10"/>
        <v>35060.768</v>
      </c>
      <c r="R67" s="73">
        <f t="shared" si="6"/>
        <v>0.0001221424325430611</v>
      </c>
      <c r="AA67">
        <v>4</v>
      </c>
      <c r="AC67" t="s">
        <v>28</v>
      </c>
      <c r="AE67" t="s">
        <v>30</v>
      </c>
    </row>
    <row r="68" spans="1:31" ht="12.75">
      <c r="A68" t="s">
        <v>57</v>
      </c>
      <c r="C68" s="17">
        <v>50290.437</v>
      </c>
      <c r="D68" s="17">
        <v>0.009</v>
      </c>
      <c r="E68">
        <f t="shared" si="7"/>
        <v>1836.019651711515</v>
      </c>
      <c r="F68">
        <f t="shared" si="8"/>
        <v>1836</v>
      </c>
      <c r="G68">
        <f t="shared" si="9"/>
        <v>0.04662399999506306</v>
      </c>
      <c r="I68">
        <f t="shared" si="11"/>
        <v>0.04662399999506306</v>
      </c>
      <c r="P68" s="71">
        <f t="shared" si="5"/>
        <v>0.04330695300592069</v>
      </c>
      <c r="Q68" s="2">
        <f t="shared" si="10"/>
        <v>35271.937</v>
      </c>
      <c r="R68" s="73">
        <f t="shared" si="6"/>
        <v>1.1002800728178457E-05</v>
      </c>
      <c r="AA68">
        <v>7</v>
      </c>
      <c r="AC68" t="s">
        <v>45</v>
      </c>
      <c r="AE68" t="s">
        <v>30</v>
      </c>
    </row>
    <row r="69" spans="1:31" ht="12.75">
      <c r="A69" t="s">
        <v>57</v>
      </c>
      <c r="C69" s="17">
        <v>50290.437</v>
      </c>
      <c r="D69" s="17">
        <v>0.009</v>
      </c>
      <c r="E69">
        <f t="shared" si="7"/>
        <v>1836.019651711515</v>
      </c>
      <c r="F69">
        <f t="shared" si="8"/>
        <v>1836</v>
      </c>
      <c r="G69">
        <f t="shared" si="9"/>
        <v>0.04662399999506306</v>
      </c>
      <c r="I69">
        <f t="shared" si="11"/>
        <v>0.04662399999506306</v>
      </c>
      <c r="O69">
        <f aca="true" t="shared" si="12" ref="O69:O88">+C$11+C$12*$F69</f>
        <v>0.06468200117464822</v>
      </c>
      <c r="P69" s="71">
        <f t="shared" si="5"/>
        <v>0.04330695300592069</v>
      </c>
      <c r="Q69" s="2">
        <f t="shared" si="10"/>
        <v>35271.937</v>
      </c>
      <c r="R69" s="73">
        <f t="shared" si="6"/>
        <v>1.1002800728178457E-05</v>
      </c>
      <c r="AA69">
        <v>7</v>
      </c>
      <c r="AC69" t="s">
        <v>45</v>
      </c>
      <c r="AE69" t="s">
        <v>30</v>
      </c>
    </row>
    <row r="70" spans="1:31" ht="12.75">
      <c r="A70" t="s">
        <v>58</v>
      </c>
      <c r="C70" s="17">
        <v>50672.415</v>
      </c>
      <c r="D70" s="17">
        <v>0.005</v>
      </c>
      <c r="E70">
        <f t="shared" si="7"/>
        <v>1997.0208841584208</v>
      </c>
      <c r="F70">
        <f t="shared" si="8"/>
        <v>1997</v>
      </c>
      <c r="G70">
        <f t="shared" si="9"/>
        <v>0.04954800000268733</v>
      </c>
      <c r="I70">
        <f t="shared" si="11"/>
        <v>0.04954800000268733</v>
      </c>
      <c r="O70">
        <f t="shared" si="12"/>
        <v>0.06293802908730804</v>
      </c>
      <c r="P70" s="71">
        <f t="shared" si="5"/>
        <v>0.04444128473721814</v>
      </c>
      <c r="Q70" s="2">
        <f t="shared" si="10"/>
        <v>35653.915</v>
      </c>
      <c r="R70" s="73">
        <f t="shared" si="6"/>
        <v>2.607854080257609E-05</v>
      </c>
      <c r="AA70">
        <v>6</v>
      </c>
      <c r="AC70" t="s">
        <v>45</v>
      </c>
      <c r="AE70" t="s">
        <v>30</v>
      </c>
    </row>
    <row r="71" spans="1:31" ht="12.75">
      <c r="A71" t="s">
        <v>59</v>
      </c>
      <c r="C71" s="17">
        <v>50748.329</v>
      </c>
      <c r="D71" s="17">
        <v>0.002</v>
      </c>
      <c r="E71">
        <f t="shared" si="7"/>
        <v>2029.018139392947</v>
      </c>
      <c r="F71">
        <f t="shared" si="8"/>
        <v>2029</v>
      </c>
      <c r="G71">
        <f t="shared" si="9"/>
        <v>0.04303599999548169</v>
      </c>
      <c r="I71">
        <f t="shared" si="11"/>
        <v>0.04303599999548169</v>
      </c>
      <c r="O71">
        <f t="shared" si="12"/>
        <v>0.06259140109479322</v>
      </c>
      <c r="P71" s="71">
        <f t="shared" si="5"/>
        <v>0.04464451023337278</v>
      </c>
      <c r="Q71" s="2">
        <f t="shared" si="10"/>
        <v>35729.829</v>
      </c>
      <c r="R71" s="73">
        <f t="shared" si="6"/>
        <v>2.5873051854004486E-06</v>
      </c>
      <c r="AA71">
        <v>27</v>
      </c>
      <c r="AC71" t="s">
        <v>52</v>
      </c>
      <c r="AE71" t="s">
        <v>30</v>
      </c>
    </row>
    <row r="72" spans="1:31" ht="12.75">
      <c r="A72" t="s">
        <v>60</v>
      </c>
      <c r="C72" s="17">
        <v>50774.402</v>
      </c>
      <c r="D72" s="17">
        <v>0.006</v>
      </c>
      <c r="E72">
        <f t="shared" si="7"/>
        <v>2040.007738620098</v>
      </c>
      <c r="F72">
        <f t="shared" si="8"/>
        <v>2040</v>
      </c>
      <c r="G72">
        <f t="shared" si="9"/>
        <v>0.018360000001848675</v>
      </c>
      <c r="I72">
        <f t="shared" si="11"/>
        <v>0.018360000001848675</v>
      </c>
      <c r="O72">
        <f t="shared" si="12"/>
        <v>0.06247224772236626</v>
      </c>
      <c r="P72" s="71">
        <f t="shared" si="5"/>
        <v>0.0447126663399463</v>
      </c>
      <c r="Q72" s="2">
        <f t="shared" si="10"/>
        <v>35755.902</v>
      </c>
      <c r="R72" s="73">
        <f t="shared" si="6"/>
        <v>0.0006944630231271036</v>
      </c>
      <c r="AA72">
        <v>5</v>
      </c>
      <c r="AC72" t="s">
        <v>28</v>
      </c>
      <c r="AE72" t="s">
        <v>30</v>
      </c>
    </row>
    <row r="73" spans="1:18" ht="12.75">
      <c r="A73" s="57" t="s">
        <v>279</v>
      </c>
      <c r="B73" s="59" t="s">
        <v>66</v>
      </c>
      <c r="C73" s="58">
        <v>51436.358</v>
      </c>
      <c r="D73" s="17"/>
      <c r="E73">
        <f t="shared" si="7"/>
        <v>2319.0178696371277</v>
      </c>
      <c r="F73">
        <f t="shared" si="8"/>
        <v>2319</v>
      </c>
      <c r="G73">
        <f t="shared" si="9"/>
        <v>0.04239599999709753</v>
      </c>
      <c r="K73">
        <f>+G73</f>
        <v>0.04239599999709753</v>
      </c>
      <c r="O73">
        <f t="shared" si="12"/>
        <v>0.0594500849126277</v>
      </c>
      <c r="P73" s="71">
        <f t="shared" si="5"/>
        <v>0.0461501013793921</v>
      </c>
      <c r="Q73" s="2">
        <f t="shared" si="10"/>
        <v>36417.858</v>
      </c>
      <c r="R73" s="73">
        <f t="shared" si="6"/>
        <v>1.4093277188545978E-05</v>
      </c>
    </row>
    <row r="74" spans="1:18" ht="12.75">
      <c r="A74" s="57" t="s">
        <v>282</v>
      </c>
      <c r="B74" s="59" t="s">
        <v>66</v>
      </c>
      <c r="C74" s="58">
        <v>51742.417</v>
      </c>
      <c r="D74" s="17"/>
      <c r="E74">
        <f t="shared" si="7"/>
        <v>2448.019739382158</v>
      </c>
      <c r="F74">
        <f t="shared" si="8"/>
        <v>2448</v>
      </c>
      <c r="G74">
        <f t="shared" si="9"/>
        <v>0.04683199999999488</v>
      </c>
      <c r="K74">
        <f>+G74</f>
        <v>0.04683199999999488</v>
      </c>
      <c r="O74">
        <f t="shared" si="12"/>
        <v>0.058052740817802345</v>
      </c>
      <c r="P74" s="71">
        <f t="shared" si="5"/>
        <v>0.04662526251231305</v>
      </c>
      <c r="Q74" s="2">
        <f t="shared" si="10"/>
        <v>36723.917</v>
      </c>
      <c r="R74" s="73">
        <f t="shared" si="6"/>
        <v>4.2740388812995195E-08</v>
      </c>
    </row>
    <row r="75" spans="1:18" ht="12.75">
      <c r="A75" s="57" t="s">
        <v>285</v>
      </c>
      <c r="B75" s="59" t="s">
        <v>66</v>
      </c>
      <c r="C75" s="58">
        <v>52093.545</v>
      </c>
      <c r="D75" s="17"/>
      <c r="E75">
        <f t="shared" si="7"/>
        <v>2596.0178982986827</v>
      </c>
      <c r="F75">
        <f t="shared" si="8"/>
        <v>2596</v>
      </c>
      <c r="G75">
        <f t="shared" si="9"/>
        <v>0.04246399999829009</v>
      </c>
      <c r="K75">
        <f>+G75</f>
        <v>0.04246399999829009</v>
      </c>
      <c r="O75">
        <f t="shared" si="12"/>
        <v>0.056449586352421324</v>
      </c>
      <c r="P75" s="71">
        <f t="shared" si="5"/>
        <v>0.04702283534920034</v>
      </c>
      <c r="Q75" s="2">
        <f t="shared" si="10"/>
        <v>37075.045</v>
      </c>
      <c r="R75" s="73">
        <f t="shared" si="6"/>
        <v>2.0782979756708976E-05</v>
      </c>
    </row>
    <row r="76" spans="1:18" ht="12.75">
      <c r="A76" s="10" t="s">
        <v>63</v>
      </c>
      <c r="B76" s="37" t="s">
        <v>64</v>
      </c>
      <c r="C76" s="38">
        <v>52137.436</v>
      </c>
      <c r="D76" s="38">
        <v>0.005</v>
      </c>
      <c r="E76">
        <f t="shared" si="7"/>
        <v>2614.5176681632497</v>
      </c>
      <c r="F76">
        <f t="shared" si="8"/>
        <v>2614.5</v>
      </c>
      <c r="G76">
        <f t="shared" si="9"/>
        <v>0.04191800000262447</v>
      </c>
      <c r="J76">
        <f>+G76</f>
        <v>0.04191800000262447</v>
      </c>
      <c r="O76">
        <f t="shared" si="12"/>
        <v>0.05624919204424869</v>
      </c>
      <c r="P76" s="71">
        <f t="shared" si="5"/>
        <v>0.04706144398029813</v>
      </c>
      <c r="Q76" s="2">
        <f t="shared" si="10"/>
        <v>37118.936</v>
      </c>
      <c r="R76" s="73">
        <f t="shared" si="6"/>
        <v>2.645501595146746E-05</v>
      </c>
    </row>
    <row r="77" spans="1:18" ht="12.75">
      <c r="A77" s="57" t="s">
        <v>294</v>
      </c>
      <c r="B77" s="59" t="s">
        <v>66</v>
      </c>
      <c r="C77" s="58">
        <v>52475.526</v>
      </c>
      <c r="D77" s="17"/>
      <c r="E77">
        <f t="shared" si="7"/>
        <v>2757.020395225995</v>
      </c>
      <c r="F77">
        <f t="shared" si="8"/>
        <v>2757</v>
      </c>
      <c r="G77">
        <f t="shared" si="9"/>
        <v>0.04838799999561161</v>
      </c>
      <c r="K77">
        <f>+G77</f>
        <v>0.04838799999561161</v>
      </c>
      <c r="O77">
        <f t="shared" si="12"/>
        <v>0.05470561426508115</v>
      </c>
      <c r="P77" s="71">
        <f t="shared" si="5"/>
        <v>0.04727624868811703</v>
      </c>
      <c r="Q77" s="2">
        <f t="shared" si="10"/>
        <v>37457.026</v>
      </c>
      <c r="R77" s="73">
        <f t="shared" si="6"/>
        <v>1.235990969715907E-06</v>
      </c>
    </row>
    <row r="78" spans="1:18" ht="12.75">
      <c r="A78" s="14" t="s">
        <v>73</v>
      </c>
      <c r="B78" s="15" t="s">
        <v>66</v>
      </c>
      <c r="C78" s="16">
        <v>52819.54</v>
      </c>
      <c r="D78" s="16">
        <v>0.048</v>
      </c>
      <c r="E78">
        <f t="shared" si="7"/>
        <v>2902.0200496013513</v>
      </c>
      <c r="F78">
        <f t="shared" si="8"/>
        <v>2902</v>
      </c>
      <c r="G78">
        <f t="shared" si="9"/>
        <v>0.047568000001774635</v>
      </c>
      <c r="J78">
        <f>+G78</f>
        <v>0.047568000001774635</v>
      </c>
      <c r="O78">
        <f t="shared" si="12"/>
        <v>0.05313495617399839</v>
      </c>
      <c r="P78" s="71">
        <f t="shared" si="5"/>
        <v>0.047344759438473785</v>
      </c>
      <c r="Q78" s="2">
        <f t="shared" si="10"/>
        <v>37801.04</v>
      </c>
      <c r="R78" s="73">
        <f t="shared" si="6"/>
        <v>4.98363491028808E-08</v>
      </c>
    </row>
    <row r="79" spans="1:18" ht="12.75">
      <c r="A79" s="10" t="s">
        <v>65</v>
      </c>
      <c r="B79" s="37" t="s">
        <v>66</v>
      </c>
      <c r="C79" s="10">
        <v>52926.313</v>
      </c>
      <c r="D79" s="38">
        <v>0.003</v>
      </c>
      <c r="E79">
        <f t="shared" si="7"/>
        <v>2947.024171807482</v>
      </c>
      <c r="F79">
        <f t="shared" si="8"/>
        <v>2947</v>
      </c>
      <c r="G79">
        <f t="shared" si="9"/>
        <v>0.05734800000209361</v>
      </c>
      <c r="J79">
        <f>+G79</f>
        <v>0.05734800000209361</v>
      </c>
      <c r="O79">
        <f t="shared" si="12"/>
        <v>0.05264751055952443</v>
      </c>
      <c r="P79" s="71">
        <f t="shared" si="5"/>
        <v>0.047335243967175825</v>
      </c>
      <c r="Q79" s="2">
        <f t="shared" si="10"/>
        <v>37907.813</v>
      </c>
      <c r="R79" s="73">
        <f t="shared" si="6"/>
        <v>0.00010025528341478259</v>
      </c>
    </row>
    <row r="80" spans="1:18" ht="12.75">
      <c r="A80" s="10" t="s">
        <v>83</v>
      </c>
      <c r="B80" s="37" t="s">
        <v>66</v>
      </c>
      <c r="C80" s="10">
        <v>53201.518</v>
      </c>
      <c r="D80" s="10">
        <v>0.004</v>
      </c>
      <c r="E80">
        <f t="shared" si="7"/>
        <v>3063.021282048254</v>
      </c>
      <c r="F80">
        <f t="shared" si="8"/>
        <v>3063</v>
      </c>
      <c r="G80">
        <f t="shared" si="9"/>
        <v>0.05049199999484699</v>
      </c>
      <c r="N80">
        <f>+G80</f>
        <v>0.05049199999484699</v>
      </c>
      <c r="O80">
        <f t="shared" si="12"/>
        <v>0.05139098408665822</v>
      </c>
      <c r="P80" s="71">
        <f t="shared" si="5"/>
        <v>0.047243487214142434</v>
      </c>
      <c r="Q80" s="2">
        <f t="shared" si="10"/>
        <v>38183.018</v>
      </c>
      <c r="R80" s="73">
        <f t="shared" si="6"/>
        <v>1.0552835286400863E-05</v>
      </c>
    </row>
    <row r="81" spans="1:18" ht="12.75">
      <c r="A81" s="39" t="s">
        <v>69</v>
      </c>
      <c r="B81" s="15" t="s">
        <v>64</v>
      </c>
      <c r="C81" s="16">
        <v>53226.4347</v>
      </c>
      <c r="D81" s="16">
        <v>0.0046</v>
      </c>
      <c r="E81">
        <f t="shared" si="7"/>
        <v>3073.5235083767598</v>
      </c>
      <c r="F81">
        <f t="shared" si="8"/>
        <v>3073.5</v>
      </c>
      <c r="G81">
        <f t="shared" si="9"/>
        <v>0.05577399999310728</v>
      </c>
      <c r="J81">
        <f>+G81</f>
        <v>0.05577399999310728</v>
      </c>
      <c r="O81">
        <f t="shared" si="12"/>
        <v>0.0512772467766143</v>
      </c>
      <c r="P81" s="71">
        <f t="shared" si="5"/>
        <v>0.04723040034549497</v>
      </c>
      <c r="Q81" s="2">
        <f t="shared" si="10"/>
        <v>38207.9347</v>
      </c>
      <c r="R81" s="73">
        <f t="shared" si="6"/>
        <v>7.299309493868118E-05</v>
      </c>
    </row>
    <row r="82" spans="1:18" ht="12.75">
      <c r="A82" s="39" t="s">
        <v>69</v>
      </c>
      <c r="B82" s="40"/>
      <c r="C82" s="16">
        <v>53284.5568</v>
      </c>
      <c r="D82" s="16">
        <v>0.0001</v>
      </c>
      <c r="E82">
        <f t="shared" si="7"/>
        <v>3098.0215939534223</v>
      </c>
      <c r="F82">
        <f t="shared" si="8"/>
        <v>3098</v>
      </c>
      <c r="G82">
        <f t="shared" si="9"/>
        <v>0.05123199999798089</v>
      </c>
      <c r="J82">
        <f>+G82</f>
        <v>0.05123199999798089</v>
      </c>
      <c r="O82">
        <f t="shared" si="12"/>
        <v>0.05101185971984514</v>
      </c>
      <c r="P82" s="71">
        <f t="shared" si="5"/>
        <v>0.04719677757657231</v>
      </c>
      <c r="Q82" s="2">
        <f t="shared" si="10"/>
        <v>38266.0568</v>
      </c>
      <c r="R82" s="73">
        <f t="shared" si="6"/>
        <v>1.6283019990238522E-05</v>
      </c>
    </row>
    <row r="83" spans="1:18" ht="12.75">
      <c r="A83" s="16" t="s">
        <v>70</v>
      </c>
      <c r="B83" s="15" t="s">
        <v>66</v>
      </c>
      <c r="C83" s="16">
        <v>53630.9401</v>
      </c>
      <c r="D83" s="41">
        <v>0.0007</v>
      </c>
      <c r="E83">
        <f t="shared" si="7"/>
        <v>3244.0198928057803</v>
      </c>
      <c r="F83">
        <f t="shared" si="8"/>
        <v>3244</v>
      </c>
      <c r="G83">
        <f t="shared" si="9"/>
        <v>0.04719599999953061</v>
      </c>
      <c r="J83">
        <f>+G83</f>
        <v>0.04719599999953061</v>
      </c>
      <c r="O83">
        <f t="shared" si="12"/>
        <v>0.04943036950399629</v>
      </c>
      <c r="P83" s="71">
        <f t="shared" si="5"/>
        <v>0.04690680600834318</v>
      </c>
      <c r="Q83" s="2">
        <f t="shared" si="10"/>
        <v>38612.4401</v>
      </c>
      <c r="R83" s="73">
        <f t="shared" si="6"/>
        <v>8.363316453891582E-08</v>
      </c>
    </row>
    <row r="84" spans="1:18" ht="12.75">
      <c r="A84" s="57" t="s">
        <v>322</v>
      </c>
      <c r="B84" s="59" t="s">
        <v>66</v>
      </c>
      <c r="C84" s="58">
        <v>53951.2291</v>
      </c>
      <c r="D84" s="17"/>
      <c r="E84">
        <f t="shared" si="7"/>
        <v>3379.019614620089</v>
      </c>
      <c r="F84">
        <f t="shared" si="8"/>
        <v>3379</v>
      </c>
      <c r="G84">
        <f t="shared" si="9"/>
        <v>0.04653599999437574</v>
      </c>
      <c r="K84">
        <f>+G84</f>
        <v>0.04653599999437574</v>
      </c>
      <c r="O84">
        <f t="shared" si="12"/>
        <v>0.04796803266057441</v>
      </c>
      <c r="P84" s="71">
        <f t="shared" si="5"/>
        <v>0.046502127023266455</v>
      </c>
      <c r="Q84" s="2">
        <f t="shared" si="10"/>
        <v>38932.7291</v>
      </c>
      <c r="R84" s="73">
        <f t="shared" si="6"/>
        <v>1.1473781717706255E-09</v>
      </c>
    </row>
    <row r="85" spans="1:18" ht="12.75">
      <c r="A85" s="57" t="s">
        <v>329</v>
      </c>
      <c r="B85" s="59" t="s">
        <v>66</v>
      </c>
      <c r="C85" s="58">
        <v>54273.8879</v>
      </c>
      <c r="D85" s="17"/>
      <c r="E85">
        <f t="shared" si="7"/>
        <v>3515.0181916581387</v>
      </c>
      <c r="F85">
        <f>ROUND(2*E85,0)/2</f>
        <v>3515</v>
      </c>
      <c r="G85">
        <f>+C85-(C$7+F85*C$8)</f>
        <v>0.043160000001080334</v>
      </c>
      <c r="J85">
        <f>+G85</f>
        <v>0.043160000001080334</v>
      </c>
      <c r="O85">
        <f t="shared" si="12"/>
        <v>0.046494863692386444</v>
      </c>
      <c r="P85" s="71">
        <f t="shared" si="5"/>
        <v>0.045961779901736825</v>
      </c>
      <c r="Q85" s="2">
        <f t="shared" si="10"/>
        <v>39255.3879</v>
      </c>
      <c r="R85" s="73">
        <f t="shared" si="6"/>
        <v>7.849970611722697E-06</v>
      </c>
    </row>
    <row r="86" spans="1:18" ht="12.75">
      <c r="A86" s="14" t="s">
        <v>82</v>
      </c>
      <c r="B86" s="15" t="s">
        <v>66</v>
      </c>
      <c r="C86" s="16">
        <v>55476.7546</v>
      </c>
      <c r="D86" s="16">
        <v>0.0015</v>
      </c>
      <c r="E86">
        <f t="shared" si="7"/>
        <v>4022.018650243033</v>
      </c>
      <c r="F86">
        <f>ROUND(2*E86,0)/2</f>
        <v>4022</v>
      </c>
      <c r="G86">
        <f>+C86-(C$7+F86*C$8)</f>
        <v>0.0442479999983334</v>
      </c>
      <c r="J86">
        <f>+G86</f>
        <v>0.0442479999983334</v>
      </c>
      <c r="O86">
        <f t="shared" si="12"/>
        <v>0.04100297643597982</v>
      </c>
      <c r="P86" s="71">
        <f>+D$11+D$12*F86+D$13*F86^2</f>
        <v>0.04277389207336261</v>
      </c>
      <c r="Q86" s="2">
        <f t="shared" si="10"/>
        <v>40458.2546</v>
      </c>
      <c r="R86" s="73">
        <f>+(P86-G86)^2</f>
        <v>2.1729941744616876E-06</v>
      </c>
    </row>
    <row r="87" spans="1:18" ht="12.75">
      <c r="A87" s="42" t="s">
        <v>85</v>
      </c>
      <c r="B87" s="42"/>
      <c r="C87" s="43">
        <v>55481.495</v>
      </c>
      <c r="D87" s="43">
        <v>0.0003</v>
      </c>
      <c r="E87">
        <f t="shared" si="7"/>
        <v>4024.0166978852835</v>
      </c>
      <c r="F87">
        <f>ROUND(2*E87,0)/2</f>
        <v>4024</v>
      </c>
      <c r="G87">
        <f>+C87-(C$7+F87*C$8)</f>
        <v>0.03961600000184262</v>
      </c>
      <c r="J87">
        <f>+G87</f>
        <v>0.03961600000184262</v>
      </c>
      <c r="O87">
        <f t="shared" si="12"/>
        <v>0.04098131218644765</v>
      </c>
      <c r="P87" s="71">
        <f>+D$11+D$12*F87+D$13*F87^2</f>
        <v>0.04275765208516771</v>
      </c>
      <c r="Q87" s="2">
        <f t="shared" si="10"/>
        <v>40462.995</v>
      </c>
      <c r="R87" s="73">
        <f>+(P87-G87)^2</f>
        <v>9.869977812660888E-06</v>
      </c>
    </row>
    <row r="88" spans="1:18" ht="12.75">
      <c r="A88" s="34" t="s">
        <v>84</v>
      </c>
      <c r="B88" s="35" t="s">
        <v>66</v>
      </c>
      <c r="C88" s="36">
        <v>56188.50331</v>
      </c>
      <c r="D88" s="36"/>
      <c r="E88">
        <f t="shared" si="7"/>
        <v>4322.016083347804</v>
      </c>
      <c r="F88">
        <f>ROUND(2*E88,0)/2</f>
        <v>4322</v>
      </c>
      <c r="G88">
        <f>+C88-(C$7+F88*C$8)</f>
        <v>0.03815799999574665</v>
      </c>
      <c r="N88">
        <f>+G88</f>
        <v>0.03815799999574665</v>
      </c>
      <c r="O88">
        <f t="shared" si="12"/>
        <v>0.037753339006153415</v>
      </c>
      <c r="P88" s="71">
        <f>+D$11+D$12*F88+D$13*F88^2</f>
        <v>0.04001608073412906</v>
      </c>
      <c r="Q88" s="2">
        <f t="shared" si="10"/>
        <v>41170.00331</v>
      </c>
      <c r="R88" s="73">
        <f>+(P88-G88)^2</f>
        <v>3.4524640303477178E-06</v>
      </c>
    </row>
    <row r="89" spans="2:4" ht="12.75">
      <c r="B89" s="11"/>
      <c r="C89" s="17"/>
      <c r="D89" s="17"/>
    </row>
    <row r="90" spans="2:4" ht="12.75">
      <c r="B90" s="11"/>
      <c r="C90" s="17"/>
      <c r="D90" s="17"/>
    </row>
    <row r="91" spans="2:4" ht="12.75">
      <c r="B91" s="11"/>
      <c r="C91" s="17"/>
      <c r="D91" s="17"/>
    </row>
    <row r="92" spans="2:4" ht="12.75">
      <c r="B92" s="11"/>
      <c r="C92" s="17"/>
      <c r="D92" s="17"/>
    </row>
    <row r="93" spans="2:4" ht="12.75">
      <c r="B93" s="11"/>
      <c r="C93" s="17"/>
      <c r="D93" s="17"/>
    </row>
    <row r="94" spans="2:4" ht="12.75">
      <c r="B94" s="11"/>
      <c r="C94" s="17"/>
      <c r="D94" s="17"/>
    </row>
    <row r="95" spans="2:4" ht="12.75">
      <c r="B95" s="11"/>
      <c r="C95" s="17"/>
      <c r="D95" s="17"/>
    </row>
    <row r="96" spans="2:4" ht="12.75">
      <c r="B96" s="11"/>
      <c r="C96" s="17"/>
      <c r="D96" s="17"/>
    </row>
    <row r="97" spans="2:4" ht="12.75">
      <c r="B97" s="11"/>
      <c r="C97" s="17"/>
      <c r="D97" s="17"/>
    </row>
    <row r="98" spans="2:4" ht="12.75">
      <c r="B98" s="11"/>
      <c r="C98" s="17"/>
      <c r="D98" s="17"/>
    </row>
    <row r="99" spans="2:4" ht="12.75">
      <c r="B99" s="11"/>
      <c r="C99" s="12"/>
      <c r="D99" s="12"/>
    </row>
    <row r="100" spans="2:4" ht="12.75">
      <c r="B100" s="11"/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  <row r="1889" spans="3:4" ht="12.75">
      <c r="C1889" s="12"/>
      <c r="D1889" s="12"/>
    </row>
    <row r="1890" spans="3:4" ht="12.75">
      <c r="C1890" s="12"/>
      <c r="D1890" s="12"/>
    </row>
    <row r="1891" spans="3:4" ht="12.75">
      <c r="C1891" s="12"/>
      <c r="D1891" s="12"/>
    </row>
    <row r="1892" spans="3:4" ht="12.75">
      <c r="C1892" s="12"/>
      <c r="D1892" s="12"/>
    </row>
    <row r="1893" spans="3:4" ht="12.75">
      <c r="C1893" s="12"/>
      <c r="D1893" s="12"/>
    </row>
    <row r="1894" spans="3:4" ht="12.75">
      <c r="C1894" s="12"/>
      <c r="D1894" s="12"/>
    </row>
    <row r="1895" spans="3:4" ht="12.75">
      <c r="C1895" s="12"/>
      <c r="D1895" s="12"/>
    </row>
    <row r="1896" spans="3:4" ht="12.75">
      <c r="C1896" s="12"/>
      <c r="D1896" s="12"/>
    </row>
    <row r="1897" spans="3:4" ht="12.75">
      <c r="C1897" s="12"/>
      <c r="D1897" s="12"/>
    </row>
    <row r="1898" spans="3:4" ht="12.75">
      <c r="C1898" s="12"/>
      <c r="D1898" s="12"/>
    </row>
    <row r="1899" spans="3:4" ht="12.75">
      <c r="C1899" s="12"/>
      <c r="D1899" s="12"/>
    </row>
    <row r="1900" spans="3:4" ht="12.75">
      <c r="C1900" s="12"/>
      <c r="D1900" s="12"/>
    </row>
    <row r="1901" spans="3:4" ht="12.75">
      <c r="C1901" s="12"/>
      <c r="D1901" s="12"/>
    </row>
    <row r="1902" spans="3:4" ht="12.75">
      <c r="C1902" s="12"/>
      <c r="D1902" s="12"/>
    </row>
    <row r="1903" spans="3:4" ht="12.75">
      <c r="C1903" s="12"/>
      <c r="D1903" s="12"/>
    </row>
    <row r="1904" spans="3:4" ht="12.75">
      <c r="C1904" s="12"/>
      <c r="D1904" s="12"/>
    </row>
    <row r="1905" spans="3:4" ht="12.75">
      <c r="C1905" s="12"/>
      <c r="D1905" s="12"/>
    </row>
    <row r="1906" spans="3:4" ht="12.75">
      <c r="C1906" s="12"/>
      <c r="D1906" s="12"/>
    </row>
    <row r="1907" spans="3:4" ht="12.75">
      <c r="C1907" s="12"/>
      <c r="D1907" s="12"/>
    </row>
    <row r="1908" spans="3:4" ht="12.75">
      <c r="C1908" s="12"/>
      <c r="D1908" s="12"/>
    </row>
    <row r="1909" spans="3:4" ht="12.75">
      <c r="C1909" s="12"/>
      <c r="D1909" s="12"/>
    </row>
    <row r="1910" spans="3:4" ht="12.75">
      <c r="C1910" s="12"/>
      <c r="D1910" s="12"/>
    </row>
    <row r="1911" spans="3:4" ht="12.75">
      <c r="C1911" s="12"/>
      <c r="D1911" s="12"/>
    </row>
    <row r="1912" spans="3:4" ht="12.75">
      <c r="C1912" s="12"/>
      <c r="D1912" s="12"/>
    </row>
    <row r="1913" spans="3:4" ht="12.75">
      <c r="C1913" s="12"/>
      <c r="D1913" s="12"/>
    </row>
    <row r="1914" spans="3:4" ht="12.75">
      <c r="C1914" s="12"/>
      <c r="D1914" s="12"/>
    </row>
    <row r="1915" spans="3:4" ht="12.75">
      <c r="C1915" s="12"/>
      <c r="D1915" s="12"/>
    </row>
    <row r="1916" spans="3:4" ht="12.75">
      <c r="C1916" s="12"/>
      <c r="D1916" s="12"/>
    </row>
    <row r="1917" spans="3:4" ht="12.75">
      <c r="C1917" s="12"/>
      <c r="D1917" s="12"/>
    </row>
    <row r="1918" spans="3:4" ht="12.75">
      <c r="C1918" s="12"/>
      <c r="D1918" s="12"/>
    </row>
    <row r="1919" spans="3:4" ht="12.75">
      <c r="C1919" s="12"/>
      <c r="D1919" s="12"/>
    </row>
    <row r="1920" spans="3:4" ht="12.75">
      <c r="C1920" s="12"/>
      <c r="D1920" s="12"/>
    </row>
    <row r="1921" spans="3:4" ht="12.75">
      <c r="C1921" s="12"/>
      <c r="D1921" s="12"/>
    </row>
    <row r="1922" spans="3:4" ht="12.75">
      <c r="C1922" s="12"/>
      <c r="D1922" s="12"/>
    </row>
    <row r="1923" spans="3:4" ht="12.75">
      <c r="C1923" s="12"/>
      <c r="D1923" s="12"/>
    </row>
    <row r="1924" spans="3:4" ht="12.75">
      <c r="C1924" s="12"/>
      <c r="D1924" s="12"/>
    </row>
    <row r="1925" spans="3:4" ht="12.75">
      <c r="C1925" s="12"/>
      <c r="D1925" s="12"/>
    </row>
    <row r="1926" spans="3:4" ht="12.75">
      <c r="C1926" s="12"/>
      <c r="D1926" s="12"/>
    </row>
    <row r="1927" spans="3:4" ht="12.75">
      <c r="C1927" s="12"/>
      <c r="D1927" s="12"/>
    </row>
    <row r="1928" spans="3:4" ht="12.75">
      <c r="C1928" s="12"/>
      <c r="D1928" s="12"/>
    </row>
    <row r="1929" spans="3:4" ht="12.75">
      <c r="C1929" s="12"/>
      <c r="D1929" s="12"/>
    </row>
    <row r="1930" spans="3:4" ht="12.75">
      <c r="C1930" s="12"/>
      <c r="D1930" s="12"/>
    </row>
    <row r="1931" spans="3:4" ht="12.75">
      <c r="C1931" s="12"/>
      <c r="D1931" s="12"/>
    </row>
    <row r="1932" spans="3:4" ht="12.75">
      <c r="C1932" s="12"/>
      <c r="D1932" s="12"/>
    </row>
    <row r="1933" spans="3:4" ht="12.75">
      <c r="C1933" s="12"/>
      <c r="D1933" s="12"/>
    </row>
    <row r="1934" spans="3:4" ht="12.75">
      <c r="C1934" s="12"/>
      <c r="D1934" s="12"/>
    </row>
    <row r="1935" spans="3:4" ht="12.75">
      <c r="C1935" s="12"/>
      <c r="D1935" s="12"/>
    </row>
    <row r="1936" spans="3:4" ht="12.75">
      <c r="C1936" s="12"/>
      <c r="D1936" s="12"/>
    </row>
    <row r="1937" spans="3:4" ht="12.75">
      <c r="C1937" s="12"/>
      <c r="D1937" s="12"/>
    </row>
    <row r="1938" spans="3:4" ht="12.75">
      <c r="C1938" s="12"/>
      <c r="D1938" s="12"/>
    </row>
    <row r="1939" spans="3:4" ht="12.75">
      <c r="C1939" s="12"/>
      <c r="D1939" s="12"/>
    </row>
    <row r="1940" spans="3:4" ht="12.75">
      <c r="C1940" s="12"/>
      <c r="D1940" s="12"/>
    </row>
    <row r="1941" spans="3:4" ht="12.75">
      <c r="C1941" s="12"/>
      <c r="D1941" s="12"/>
    </row>
    <row r="1942" spans="3:4" ht="12.75">
      <c r="C1942" s="12"/>
      <c r="D1942" s="12"/>
    </row>
    <row r="1943" spans="3:4" ht="12.75">
      <c r="C1943" s="12"/>
      <c r="D1943" s="12"/>
    </row>
    <row r="1944" spans="3:4" ht="12.75">
      <c r="C1944" s="12"/>
      <c r="D1944" s="12"/>
    </row>
    <row r="1945" spans="3:4" ht="12.75">
      <c r="C1945" s="12"/>
      <c r="D1945" s="12"/>
    </row>
    <row r="1946" spans="3:4" ht="12.75">
      <c r="C1946" s="12"/>
      <c r="D1946" s="12"/>
    </row>
    <row r="1947" spans="3:4" ht="12.75">
      <c r="C1947" s="12"/>
      <c r="D1947" s="12"/>
    </row>
    <row r="1948" spans="3:4" ht="12.75">
      <c r="C1948" s="12"/>
      <c r="D1948" s="12"/>
    </row>
    <row r="1949" spans="3:4" ht="12.75">
      <c r="C1949" s="12"/>
      <c r="D1949" s="12"/>
    </row>
    <row r="1950" spans="3:4" ht="12.75">
      <c r="C1950" s="12"/>
      <c r="D1950" s="12"/>
    </row>
    <row r="1951" spans="3:4" ht="12.75">
      <c r="C1951" s="12"/>
      <c r="D1951" s="12"/>
    </row>
    <row r="1952" spans="3:4" ht="12.75">
      <c r="C1952" s="12"/>
      <c r="D1952" s="12"/>
    </row>
    <row r="1953" spans="3:4" ht="12.75">
      <c r="C1953" s="12"/>
      <c r="D1953" s="12"/>
    </row>
    <row r="1954" spans="3:4" ht="12.75">
      <c r="C1954" s="12"/>
      <c r="D1954" s="12"/>
    </row>
    <row r="1955" spans="3:4" ht="12.75">
      <c r="C1955" s="12"/>
      <c r="D1955" s="12"/>
    </row>
    <row r="1956" spans="3:4" ht="12.75">
      <c r="C1956" s="12"/>
      <c r="D1956" s="12"/>
    </row>
    <row r="1957" spans="3:4" ht="12.75">
      <c r="C1957" s="12"/>
      <c r="D1957" s="12"/>
    </row>
    <row r="1958" spans="3:4" ht="12.75">
      <c r="C1958" s="12"/>
      <c r="D1958" s="12"/>
    </row>
    <row r="1959" spans="3:4" ht="12.75">
      <c r="C1959" s="12"/>
      <c r="D1959" s="12"/>
    </row>
    <row r="1960" spans="3:4" ht="12.75">
      <c r="C1960" s="12"/>
      <c r="D1960" s="12"/>
    </row>
    <row r="1961" spans="3:4" ht="12.75">
      <c r="C1961" s="12"/>
      <c r="D1961" s="12"/>
    </row>
    <row r="1962" spans="3:4" ht="12.75">
      <c r="C1962" s="12"/>
      <c r="D1962" s="12"/>
    </row>
    <row r="1963" spans="3:4" ht="12.75">
      <c r="C1963" s="12"/>
      <c r="D1963" s="12"/>
    </row>
    <row r="1964" spans="3:4" ht="12.75">
      <c r="C1964" s="12"/>
      <c r="D1964" s="12"/>
    </row>
    <row r="1965" spans="3:4" ht="12.75">
      <c r="C1965" s="12"/>
      <c r="D1965" s="12"/>
    </row>
    <row r="1966" spans="3:4" ht="12.75">
      <c r="C1966" s="12"/>
      <c r="D1966" s="12"/>
    </row>
    <row r="1967" spans="3:4" ht="12.75">
      <c r="C1967" s="12"/>
      <c r="D1967" s="12"/>
    </row>
    <row r="1968" spans="3:4" ht="12.75">
      <c r="C1968" s="12"/>
      <c r="D1968" s="12"/>
    </row>
    <row r="1969" spans="3:4" ht="12.75">
      <c r="C1969" s="12"/>
      <c r="D1969" s="12"/>
    </row>
    <row r="1970" spans="3:4" ht="12.75">
      <c r="C1970" s="12"/>
      <c r="D1970" s="12"/>
    </row>
    <row r="1971" spans="3:4" ht="12.75">
      <c r="C1971" s="12"/>
      <c r="D1971" s="12"/>
    </row>
    <row r="1972" spans="3:4" ht="12.75">
      <c r="C1972" s="12"/>
      <c r="D1972" s="12"/>
    </row>
    <row r="1973" spans="3:4" ht="12.75">
      <c r="C1973" s="12"/>
      <c r="D1973" s="12"/>
    </row>
    <row r="1974" spans="3:4" ht="12.75">
      <c r="C1974" s="12"/>
      <c r="D1974" s="12"/>
    </row>
    <row r="1975" spans="3:4" ht="12.75">
      <c r="C1975" s="12"/>
      <c r="D1975" s="12"/>
    </row>
    <row r="1976" spans="3:4" ht="12.75">
      <c r="C1976" s="12"/>
      <c r="D1976" s="12"/>
    </row>
    <row r="1977" spans="3:4" ht="12.75">
      <c r="C1977" s="12"/>
      <c r="D1977" s="12"/>
    </row>
    <row r="1978" spans="3:4" ht="12.75">
      <c r="C1978" s="12"/>
      <c r="D1978" s="12"/>
    </row>
    <row r="1979" spans="3:4" ht="12.75">
      <c r="C1979" s="12"/>
      <c r="D1979" s="12"/>
    </row>
    <row r="1980" spans="3:4" ht="12.75">
      <c r="C1980" s="12"/>
      <c r="D1980" s="12"/>
    </row>
    <row r="1981" spans="3:4" ht="12.75">
      <c r="C1981" s="12"/>
      <c r="D1981" s="12"/>
    </row>
    <row r="1982" spans="3:4" ht="12.75">
      <c r="C1982" s="12"/>
      <c r="D1982" s="12"/>
    </row>
    <row r="1983" spans="3:4" ht="12.75">
      <c r="C1983" s="12"/>
      <c r="D1983" s="12"/>
    </row>
    <row r="1984" spans="3:4" ht="12.75">
      <c r="C1984" s="12"/>
      <c r="D1984" s="12"/>
    </row>
    <row r="1985" spans="3:4" ht="12.75">
      <c r="C1985" s="12"/>
      <c r="D1985" s="12"/>
    </row>
    <row r="1986" spans="3:4" ht="12.75">
      <c r="C1986" s="12"/>
      <c r="D1986" s="12"/>
    </row>
    <row r="1987" spans="3:4" ht="12.75">
      <c r="C1987" s="12"/>
      <c r="D1987" s="12"/>
    </row>
    <row r="1988" spans="3:4" ht="12.75">
      <c r="C1988" s="12"/>
      <c r="D1988" s="12"/>
    </row>
    <row r="1989" spans="3:4" ht="12.75">
      <c r="C1989" s="12"/>
      <c r="D1989" s="12"/>
    </row>
    <row r="1990" spans="3:4" ht="12.75">
      <c r="C1990" s="12"/>
      <c r="D1990" s="12"/>
    </row>
    <row r="1991" spans="3:4" ht="12.75">
      <c r="C1991" s="12"/>
      <c r="D1991" s="12"/>
    </row>
    <row r="1992" spans="3:4" ht="12.75">
      <c r="C1992" s="12"/>
      <c r="D1992" s="12"/>
    </row>
    <row r="1993" spans="3:4" ht="12.75">
      <c r="C1993" s="12"/>
      <c r="D1993" s="12"/>
    </row>
    <row r="1994" spans="3:4" ht="12.75">
      <c r="C1994" s="12"/>
      <c r="D1994" s="12"/>
    </row>
    <row r="1995" spans="3:4" ht="12.75">
      <c r="C1995" s="12"/>
      <c r="D1995" s="12"/>
    </row>
    <row r="1996" spans="3:4" ht="12.75">
      <c r="C1996" s="12"/>
      <c r="D1996" s="12"/>
    </row>
    <row r="1997" spans="3:4" ht="12.75">
      <c r="C1997" s="12"/>
      <c r="D1997" s="12"/>
    </row>
    <row r="1998" spans="3:4" ht="12.75">
      <c r="C1998" s="12"/>
      <c r="D1998" s="12"/>
    </row>
    <row r="1999" spans="3:4" ht="12.75">
      <c r="C1999" s="12"/>
      <c r="D1999" s="12"/>
    </row>
    <row r="2000" spans="3:4" ht="12.75">
      <c r="C2000" s="12"/>
      <c r="D2000" s="12"/>
    </row>
    <row r="2001" spans="3:4" ht="12.75">
      <c r="C2001" s="12"/>
      <c r="D2001" s="12"/>
    </row>
    <row r="2002" spans="3:4" ht="12.75">
      <c r="C2002" s="12"/>
      <c r="D2002" s="12"/>
    </row>
    <row r="2003" spans="3:4" ht="12.75">
      <c r="C2003" s="12"/>
      <c r="D2003" s="12"/>
    </row>
    <row r="2004" spans="3:4" ht="12.75">
      <c r="C2004" s="12"/>
      <c r="D2004" s="12"/>
    </row>
    <row r="2005" spans="3:4" ht="12.75">
      <c r="C2005" s="12"/>
      <c r="D2005" s="12"/>
    </row>
    <row r="2006" spans="3:4" ht="12.75">
      <c r="C2006" s="12"/>
      <c r="D2006" s="12"/>
    </row>
    <row r="2007" spans="3:4" ht="12.75">
      <c r="C2007" s="12"/>
      <c r="D2007" s="12"/>
    </row>
    <row r="2008" spans="3:4" ht="12.75">
      <c r="C2008" s="12"/>
      <c r="D2008" s="12"/>
    </row>
    <row r="2009" spans="3:4" ht="12.75">
      <c r="C2009" s="12"/>
      <c r="D2009" s="12"/>
    </row>
    <row r="2010" spans="3:4" ht="12.75">
      <c r="C2010" s="12"/>
      <c r="D2010" s="12"/>
    </row>
    <row r="2011" spans="3:4" ht="12.75">
      <c r="C2011" s="12"/>
      <c r="D2011" s="12"/>
    </row>
    <row r="2012" spans="3:4" ht="12.75">
      <c r="C2012" s="12"/>
      <c r="D2012" s="12"/>
    </row>
    <row r="2013" spans="3:4" ht="12.75">
      <c r="C2013" s="12"/>
      <c r="D2013" s="12"/>
    </row>
    <row r="2014" spans="3:4" ht="12.75">
      <c r="C2014" s="12"/>
      <c r="D2014" s="12"/>
    </row>
    <row r="2015" spans="3:4" ht="12.75">
      <c r="C2015" s="12"/>
      <c r="D2015" s="12"/>
    </row>
    <row r="2016" spans="3:4" ht="12.75">
      <c r="C2016" s="12"/>
      <c r="D2016" s="12"/>
    </row>
    <row r="2017" spans="3:4" ht="12.75">
      <c r="C2017" s="12"/>
      <c r="D2017" s="12"/>
    </row>
    <row r="2018" spans="3:4" ht="12.75">
      <c r="C2018" s="12"/>
      <c r="D2018" s="12"/>
    </row>
    <row r="2019" spans="3:4" ht="12.75">
      <c r="C2019" s="12"/>
      <c r="D2019" s="12"/>
    </row>
    <row r="2020" spans="3:4" ht="12.75">
      <c r="C2020" s="12"/>
      <c r="D2020" s="12"/>
    </row>
    <row r="2021" spans="3:4" ht="12.75">
      <c r="C2021" s="12"/>
      <c r="D2021" s="12"/>
    </row>
    <row r="2022" spans="3:4" ht="12.75">
      <c r="C2022" s="12"/>
      <c r="D2022" s="12"/>
    </row>
    <row r="2023" spans="3:4" ht="12.75">
      <c r="C2023" s="12"/>
      <c r="D2023" s="12"/>
    </row>
    <row r="2024" spans="3:4" ht="12.75">
      <c r="C2024" s="12"/>
      <c r="D2024" s="12"/>
    </row>
    <row r="2025" spans="3:4" ht="12.75">
      <c r="C2025" s="12"/>
      <c r="D2025" s="12"/>
    </row>
    <row r="2026" spans="3:4" ht="12.75">
      <c r="C2026" s="12"/>
      <c r="D2026" s="12"/>
    </row>
    <row r="2027" spans="3:4" ht="12.75">
      <c r="C2027" s="12"/>
      <c r="D2027" s="12"/>
    </row>
    <row r="2028" spans="3:4" ht="12.75">
      <c r="C2028" s="12"/>
      <c r="D2028" s="12"/>
    </row>
    <row r="2029" spans="3:4" ht="12.75">
      <c r="C2029" s="12"/>
      <c r="D2029" s="12"/>
    </row>
    <row r="2030" spans="3:4" ht="12.75">
      <c r="C2030" s="12"/>
      <c r="D2030" s="12"/>
    </row>
    <row r="2031" spans="3:4" ht="12.75">
      <c r="C2031" s="12"/>
      <c r="D2031" s="12"/>
    </row>
    <row r="2032" spans="3:4" ht="12.75">
      <c r="C2032" s="12"/>
      <c r="D2032" s="12"/>
    </row>
    <row r="2033" spans="3:4" ht="12.75">
      <c r="C2033" s="12"/>
      <c r="D2033" s="12"/>
    </row>
    <row r="2034" spans="3:4" ht="12.75">
      <c r="C2034" s="12"/>
      <c r="D2034" s="12"/>
    </row>
    <row r="2035" spans="3:4" ht="12.75">
      <c r="C2035" s="12"/>
      <c r="D2035" s="12"/>
    </row>
    <row r="2036" spans="3:4" ht="12.75">
      <c r="C2036" s="12"/>
      <c r="D2036" s="12"/>
    </row>
    <row r="2037" spans="3:4" ht="12.75">
      <c r="C2037" s="12"/>
      <c r="D2037" s="12"/>
    </row>
    <row r="2038" spans="3:4" ht="12.75">
      <c r="C2038" s="12"/>
      <c r="D2038" s="12"/>
    </row>
    <row r="2039" spans="3:4" ht="12.75">
      <c r="C2039" s="12"/>
      <c r="D2039" s="12"/>
    </row>
    <row r="2040" spans="3:4" ht="12.75">
      <c r="C2040" s="12"/>
      <c r="D2040" s="12"/>
    </row>
    <row r="2041" spans="3:4" ht="12.75">
      <c r="C2041" s="12"/>
      <c r="D2041" s="12"/>
    </row>
    <row r="2042" spans="3:4" ht="12.75">
      <c r="C2042" s="12"/>
      <c r="D2042" s="12"/>
    </row>
    <row r="2043" spans="3:4" ht="12.75">
      <c r="C2043" s="12"/>
      <c r="D2043" s="12"/>
    </row>
    <row r="2044" spans="3:4" ht="12.75">
      <c r="C2044" s="12"/>
      <c r="D2044" s="12"/>
    </row>
    <row r="2045" spans="3:4" ht="12.75">
      <c r="C2045" s="12"/>
      <c r="D2045" s="12"/>
    </row>
    <row r="2046" spans="3:4" ht="12.75">
      <c r="C2046" s="12"/>
      <c r="D2046" s="12"/>
    </row>
    <row r="2047" spans="3:4" ht="12.75">
      <c r="C2047" s="12"/>
      <c r="D2047" s="12"/>
    </row>
    <row r="2048" spans="3:4" ht="12.75">
      <c r="C2048" s="12"/>
      <c r="D2048" s="12"/>
    </row>
    <row r="2049" spans="3:4" ht="12.75">
      <c r="C2049" s="12"/>
      <c r="D2049" s="12"/>
    </row>
    <row r="2050" spans="3:4" ht="12.75">
      <c r="C2050" s="12"/>
      <c r="D2050" s="12"/>
    </row>
    <row r="2051" spans="3:4" ht="12.75">
      <c r="C2051" s="12"/>
      <c r="D2051" s="12"/>
    </row>
    <row r="2052" spans="3:4" ht="12.75">
      <c r="C2052" s="12"/>
      <c r="D2052" s="12"/>
    </row>
    <row r="2053" spans="3:4" ht="12.75">
      <c r="C2053" s="12"/>
      <c r="D2053" s="12"/>
    </row>
    <row r="2054" spans="3:4" ht="12.75">
      <c r="C2054" s="12"/>
      <c r="D2054" s="12"/>
    </row>
    <row r="2055" spans="3:4" ht="12.75">
      <c r="C2055" s="12"/>
      <c r="D2055" s="12"/>
    </row>
    <row r="2056" spans="3:4" ht="12.75">
      <c r="C2056" s="12"/>
      <c r="D2056" s="12"/>
    </row>
    <row r="2057" spans="3:4" ht="12.75">
      <c r="C2057" s="12"/>
      <c r="D2057" s="12"/>
    </row>
    <row r="2058" spans="3:4" ht="12.75">
      <c r="C2058" s="12"/>
      <c r="D2058" s="12"/>
    </row>
    <row r="2059" spans="3:4" ht="12.75">
      <c r="C2059" s="12"/>
      <c r="D2059" s="12"/>
    </row>
    <row r="2060" spans="3:4" ht="12.75">
      <c r="C2060" s="12"/>
      <c r="D2060" s="12"/>
    </row>
    <row r="2061" spans="3:4" ht="12.75">
      <c r="C2061" s="12"/>
      <c r="D2061" s="12"/>
    </row>
    <row r="2062" spans="3:4" ht="12.75">
      <c r="C2062" s="12"/>
      <c r="D2062" s="12"/>
    </row>
    <row r="2063" spans="3:4" ht="12.75">
      <c r="C2063" s="12"/>
      <c r="D2063" s="12"/>
    </row>
    <row r="2064" spans="3:4" ht="12.75">
      <c r="C2064" s="12"/>
      <c r="D2064" s="12"/>
    </row>
    <row r="2065" spans="3:4" ht="12.75">
      <c r="C2065" s="12"/>
      <c r="D2065" s="12"/>
    </row>
    <row r="2066" spans="3:4" ht="12.75">
      <c r="C2066" s="12"/>
      <c r="D2066" s="12"/>
    </row>
    <row r="2067" spans="3:4" ht="12.75">
      <c r="C2067" s="12"/>
      <c r="D2067" s="12"/>
    </row>
    <row r="2068" spans="3:4" ht="12.75">
      <c r="C2068" s="12"/>
      <c r="D2068" s="12"/>
    </row>
    <row r="2069" spans="3:4" ht="12.75">
      <c r="C2069" s="12"/>
      <c r="D2069" s="12"/>
    </row>
    <row r="2070" spans="3:4" ht="12.75">
      <c r="C2070" s="12"/>
      <c r="D2070" s="12"/>
    </row>
    <row r="2071" spans="3:4" ht="12.75">
      <c r="C2071" s="12"/>
      <c r="D2071" s="12"/>
    </row>
    <row r="2072" spans="3:4" ht="12.75">
      <c r="C2072" s="12"/>
      <c r="D2072" s="12"/>
    </row>
    <row r="2073" spans="3:4" ht="12.75">
      <c r="C2073" s="12"/>
      <c r="D2073" s="12"/>
    </row>
    <row r="2074" spans="3:4" ht="12.75">
      <c r="C2074" s="12"/>
      <c r="D2074" s="12"/>
    </row>
    <row r="2075" spans="3:4" ht="12.75">
      <c r="C2075" s="12"/>
      <c r="D2075" s="12"/>
    </row>
    <row r="2076" spans="3:4" ht="12.75">
      <c r="C2076" s="12"/>
      <c r="D2076" s="12"/>
    </row>
    <row r="2077" spans="3:4" ht="12.75">
      <c r="C2077" s="12"/>
      <c r="D2077" s="12"/>
    </row>
    <row r="2078" spans="3:4" ht="12.75">
      <c r="C2078" s="12"/>
      <c r="D2078" s="12"/>
    </row>
    <row r="2079" spans="3:4" ht="12.75">
      <c r="C2079" s="12"/>
      <c r="D2079" s="12"/>
    </row>
    <row r="2080" spans="3:4" ht="12.75">
      <c r="C2080" s="12"/>
      <c r="D2080" s="12"/>
    </row>
    <row r="2081" spans="3:4" ht="12.75">
      <c r="C2081" s="12"/>
      <c r="D2081" s="12"/>
    </row>
    <row r="2082" spans="3:4" ht="12.75">
      <c r="C2082" s="12"/>
      <c r="D2082" s="12"/>
    </row>
    <row r="2083" spans="3:4" ht="12.75">
      <c r="C2083" s="12"/>
      <c r="D2083" s="12"/>
    </row>
    <row r="2084" spans="3:4" ht="12.75">
      <c r="C2084" s="12"/>
      <c r="D2084" s="12"/>
    </row>
    <row r="2085" spans="3:4" ht="12.75">
      <c r="C2085" s="12"/>
      <c r="D2085" s="12"/>
    </row>
    <row r="2086" spans="3:4" ht="12.75">
      <c r="C2086" s="12"/>
      <c r="D2086" s="12"/>
    </row>
    <row r="2087" spans="3:4" ht="12.75">
      <c r="C2087" s="12"/>
      <c r="D2087" s="12"/>
    </row>
    <row r="2088" spans="3:4" ht="12.75">
      <c r="C2088" s="12"/>
      <c r="D2088" s="12"/>
    </row>
    <row r="2089" spans="3:4" ht="12.75">
      <c r="C2089" s="12"/>
      <c r="D2089" s="12"/>
    </row>
    <row r="2090" spans="3:4" ht="12.75">
      <c r="C2090" s="12"/>
      <c r="D2090" s="12"/>
    </row>
    <row r="2091" spans="3:4" ht="12.75">
      <c r="C2091" s="12"/>
      <c r="D2091" s="12"/>
    </row>
    <row r="2092" spans="3:4" ht="12.75">
      <c r="C2092" s="12"/>
      <c r="D2092" s="12"/>
    </row>
    <row r="2093" spans="3:4" ht="12.75">
      <c r="C2093" s="12"/>
      <c r="D2093" s="12"/>
    </row>
    <row r="2094" spans="3:4" ht="12.75">
      <c r="C2094" s="12"/>
      <c r="D2094" s="12"/>
    </row>
    <row r="2095" spans="3:4" ht="12.75">
      <c r="C2095" s="12"/>
      <c r="D2095" s="12"/>
    </row>
    <row r="2096" spans="3:4" ht="12.75">
      <c r="C2096" s="12"/>
      <c r="D2096" s="12"/>
    </row>
    <row r="2097" spans="3:4" ht="12.75">
      <c r="C2097" s="12"/>
      <c r="D2097" s="12"/>
    </row>
    <row r="2098" spans="3:4" ht="12.75">
      <c r="C2098" s="12"/>
      <c r="D2098" s="12"/>
    </row>
    <row r="2099" spans="3:4" ht="12.75">
      <c r="C2099" s="12"/>
      <c r="D2099" s="12"/>
    </row>
    <row r="2100" spans="3:4" ht="12.75">
      <c r="C2100" s="12"/>
      <c r="D2100" s="12"/>
    </row>
    <row r="2101" spans="3:4" ht="12.75">
      <c r="C2101" s="12"/>
      <c r="D2101" s="12"/>
    </row>
    <row r="2102" spans="3:4" ht="12.75">
      <c r="C2102" s="12"/>
      <c r="D2102" s="12"/>
    </row>
    <row r="2103" spans="3:4" ht="12.75">
      <c r="C2103" s="12"/>
      <c r="D2103" s="12"/>
    </row>
    <row r="2104" spans="3:4" ht="12.75">
      <c r="C2104" s="12"/>
      <c r="D2104" s="12"/>
    </row>
    <row r="2105" spans="3:4" ht="12.75">
      <c r="C2105" s="12"/>
      <c r="D2105" s="12"/>
    </row>
    <row r="2106" spans="3:4" ht="12.75">
      <c r="C2106" s="12"/>
      <c r="D2106" s="12"/>
    </row>
    <row r="2107" spans="3:4" ht="12.75">
      <c r="C2107" s="12"/>
      <c r="D2107" s="12"/>
    </row>
    <row r="2108" spans="3:4" ht="12.75">
      <c r="C2108" s="12"/>
      <c r="D2108" s="12"/>
    </row>
    <row r="2109" spans="3:4" ht="12.75">
      <c r="C2109" s="12"/>
      <c r="D2109" s="12"/>
    </row>
    <row r="2110" spans="3:4" ht="12.75">
      <c r="C2110" s="12"/>
      <c r="D2110" s="12"/>
    </row>
    <row r="2111" spans="3:4" ht="12.75">
      <c r="C2111" s="12"/>
      <c r="D2111" s="12"/>
    </row>
    <row r="2112" spans="3:4" ht="12.75">
      <c r="C2112" s="12"/>
      <c r="D2112" s="12"/>
    </row>
    <row r="2113" spans="3:4" ht="12.75">
      <c r="C2113" s="12"/>
      <c r="D2113" s="12"/>
    </row>
    <row r="2114" spans="3:4" ht="12.75">
      <c r="C2114" s="12"/>
      <c r="D2114" s="12"/>
    </row>
    <row r="2115" spans="3:4" ht="12.75">
      <c r="C2115" s="12"/>
      <c r="D2115" s="12"/>
    </row>
    <row r="2116" spans="3:4" ht="12.75">
      <c r="C2116" s="12"/>
      <c r="D2116" s="12"/>
    </row>
    <row r="2117" spans="3:4" ht="12.75">
      <c r="C2117" s="12"/>
      <c r="D2117" s="12"/>
    </row>
    <row r="2118" spans="3:4" ht="12.75">
      <c r="C2118" s="12"/>
      <c r="D2118" s="12"/>
    </row>
    <row r="2119" spans="3:4" ht="12.75">
      <c r="C2119" s="12"/>
      <c r="D2119" s="12"/>
    </row>
    <row r="2120" spans="3:4" ht="12.75">
      <c r="C2120" s="12"/>
      <c r="D2120" s="12"/>
    </row>
    <row r="2121" spans="3:4" ht="12.75">
      <c r="C2121" s="12"/>
      <c r="D2121" s="12"/>
    </row>
    <row r="2122" spans="3:4" ht="12.75">
      <c r="C2122" s="12"/>
      <c r="D2122" s="12"/>
    </row>
    <row r="2123" spans="3:4" ht="12.75">
      <c r="C2123" s="12"/>
      <c r="D2123" s="12"/>
    </row>
    <row r="2124" spans="3:4" ht="12.75">
      <c r="C2124" s="12"/>
      <c r="D2124" s="12"/>
    </row>
    <row r="2125" spans="3:4" ht="12.75">
      <c r="C2125" s="12"/>
      <c r="D2125" s="12"/>
    </row>
    <row r="2126" spans="3:4" ht="12.75">
      <c r="C2126" s="12"/>
      <c r="D2126" s="12"/>
    </row>
    <row r="2127" spans="3:4" ht="12.75">
      <c r="C2127" s="12"/>
      <c r="D2127" s="12"/>
    </row>
    <row r="2128" spans="3:4" ht="12.75">
      <c r="C2128" s="12"/>
      <c r="D2128" s="12"/>
    </row>
    <row r="2129" spans="3:4" ht="12.75">
      <c r="C2129" s="12"/>
      <c r="D2129" s="12"/>
    </row>
    <row r="2130" spans="3:4" ht="12.75">
      <c r="C2130" s="12"/>
      <c r="D2130" s="12"/>
    </row>
    <row r="2131" spans="3:4" ht="12.75">
      <c r="C2131" s="12"/>
      <c r="D2131" s="12"/>
    </row>
    <row r="2132" spans="3:4" ht="12.75">
      <c r="C2132" s="12"/>
      <c r="D2132" s="12"/>
    </row>
    <row r="2133" spans="3:4" ht="12.75">
      <c r="C2133" s="12"/>
      <c r="D2133" s="12"/>
    </row>
    <row r="2134" spans="3:4" ht="12.75">
      <c r="C2134" s="12"/>
      <c r="D2134" s="12"/>
    </row>
    <row r="2135" spans="3:4" ht="12.75">
      <c r="C2135" s="12"/>
      <c r="D2135" s="12"/>
    </row>
    <row r="2136" spans="3:4" ht="12.75">
      <c r="C2136" s="12"/>
      <c r="D2136" s="12"/>
    </row>
    <row r="2137" spans="3:4" ht="12.75">
      <c r="C2137" s="12"/>
      <c r="D2137" s="12"/>
    </row>
    <row r="2138" spans="3:4" ht="12.75">
      <c r="C2138" s="12"/>
      <c r="D2138" s="12"/>
    </row>
    <row r="2139" spans="3:4" ht="12.75">
      <c r="C2139" s="12"/>
      <c r="D2139" s="12"/>
    </row>
    <row r="2140" spans="3:4" ht="12.75">
      <c r="C2140" s="12"/>
      <c r="D2140" s="12"/>
    </row>
    <row r="2141" spans="3:4" ht="12.75">
      <c r="C2141" s="12"/>
      <c r="D2141" s="12"/>
    </row>
    <row r="2142" spans="3:4" ht="12.75">
      <c r="C2142" s="12"/>
      <c r="D2142" s="12"/>
    </row>
    <row r="2143" spans="3:4" ht="12.75">
      <c r="C2143" s="12"/>
      <c r="D2143" s="12"/>
    </row>
    <row r="2144" spans="3:4" ht="12.75">
      <c r="C2144" s="12"/>
      <c r="D2144" s="12"/>
    </row>
    <row r="2145" spans="3:4" ht="12.75">
      <c r="C2145" s="12"/>
      <c r="D2145" s="12"/>
    </row>
    <row r="2146" spans="3:4" ht="12.75">
      <c r="C2146" s="12"/>
      <c r="D2146" s="12"/>
    </row>
    <row r="2147" spans="3:4" ht="12.75">
      <c r="C2147" s="12"/>
      <c r="D2147" s="12"/>
    </row>
    <row r="2148" spans="3:4" ht="12.75">
      <c r="C2148" s="12"/>
      <c r="D2148" s="12"/>
    </row>
    <row r="2149" spans="3:4" ht="12.75">
      <c r="C2149" s="12"/>
      <c r="D2149" s="12"/>
    </row>
    <row r="2150" spans="3:4" ht="12.75">
      <c r="C2150" s="12"/>
      <c r="D2150" s="12"/>
    </row>
    <row r="2151" spans="3:4" ht="12.75">
      <c r="C2151" s="12"/>
      <c r="D2151" s="12"/>
    </row>
    <row r="2152" spans="3:4" ht="12.75">
      <c r="C2152" s="12"/>
      <c r="D2152" s="12"/>
    </row>
    <row r="2153" spans="3:4" ht="12.75">
      <c r="C2153" s="12"/>
      <c r="D2153" s="12"/>
    </row>
    <row r="2154" spans="3:4" ht="12.75">
      <c r="C2154" s="12"/>
      <c r="D2154" s="12"/>
    </row>
    <row r="2155" spans="3:4" ht="12.75">
      <c r="C2155" s="12"/>
      <c r="D2155" s="12"/>
    </row>
    <row r="2156" spans="3:4" ht="12.75">
      <c r="C2156" s="12"/>
      <c r="D2156" s="12"/>
    </row>
    <row r="2157" spans="3:4" ht="12.75">
      <c r="C2157" s="12"/>
      <c r="D2157" s="12"/>
    </row>
    <row r="2158" spans="3:4" ht="12.75">
      <c r="C2158" s="12"/>
      <c r="D2158" s="12"/>
    </row>
    <row r="2159" spans="3:4" ht="12.75">
      <c r="C2159" s="12"/>
      <c r="D2159" s="12"/>
    </row>
    <row r="2160" spans="3:4" ht="12.75">
      <c r="C2160" s="12"/>
      <c r="D2160" s="12"/>
    </row>
    <row r="2161" spans="3:4" ht="12.75">
      <c r="C2161" s="12"/>
      <c r="D2161" s="12"/>
    </row>
    <row r="2162" spans="3:4" ht="12.75">
      <c r="C2162" s="12"/>
      <c r="D2162" s="12"/>
    </row>
    <row r="2163" spans="3:4" ht="12.75">
      <c r="C2163" s="12"/>
      <c r="D2163" s="12"/>
    </row>
    <row r="2164" spans="3:4" ht="12.75">
      <c r="C2164" s="12"/>
      <c r="D2164" s="12"/>
    </row>
    <row r="2165" spans="3:4" ht="12.75">
      <c r="C2165" s="12"/>
      <c r="D2165" s="12"/>
    </row>
    <row r="2166" spans="3:4" ht="12.75">
      <c r="C2166" s="12"/>
      <c r="D2166" s="12"/>
    </row>
    <row r="2167" spans="3:4" ht="12.75">
      <c r="C2167" s="12"/>
      <c r="D2167" s="12"/>
    </row>
    <row r="2168" spans="3:4" ht="12.75">
      <c r="C2168" s="12"/>
      <c r="D2168" s="12"/>
    </row>
    <row r="2169" spans="3:4" ht="12.75">
      <c r="C2169" s="12"/>
      <c r="D2169" s="12"/>
    </row>
    <row r="2170" spans="3:4" ht="12.75">
      <c r="C2170" s="12"/>
      <c r="D2170" s="12"/>
    </row>
    <row r="2171" spans="3:4" ht="12.75">
      <c r="C2171" s="12"/>
      <c r="D2171" s="12"/>
    </row>
    <row r="2172" spans="3:4" ht="12.75">
      <c r="C2172" s="12"/>
      <c r="D2172" s="12"/>
    </row>
    <row r="2173" spans="3:4" ht="12.75">
      <c r="C2173" s="12"/>
      <c r="D2173" s="12"/>
    </row>
    <row r="2174" spans="3:4" ht="12.75">
      <c r="C2174" s="12"/>
      <c r="D2174" s="12"/>
    </row>
    <row r="2175" spans="3:4" ht="12.75">
      <c r="C2175" s="12"/>
      <c r="D2175" s="12"/>
    </row>
    <row r="2176" spans="3:4" ht="12.75">
      <c r="C2176" s="12"/>
      <c r="D2176" s="12"/>
    </row>
    <row r="2177" spans="3:4" ht="12.75">
      <c r="C2177" s="12"/>
      <c r="D2177" s="12"/>
    </row>
    <row r="2178" spans="3:4" ht="12.75">
      <c r="C2178" s="12"/>
      <c r="D2178" s="12"/>
    </row>
    <row r="2179" spans="3:4" ht="12.75">
      <c r="C2179" s="12"/>
      <c r="D2179" s="12"/>
    </row>
    <row r="2180" spans="3:4" ht="12.75">
      <c r="C2180" s="12"/>
      <c r="D2180" s="12"/>
    </row>
    <row r="2181" spans="3:4" ht="12.75">
      <c r="C2181" s="12"/>
      <c r="D2181" s="12"/>
    </row>
    <row r="2182" spans="3:4" ht="12.75">
      <c r="C2182" s="12"/>
      <c r="D2182" s="12"/>
    </row>
    <row r="2183" spans="3:4" ht="12.75">
      <c r="C2183" s="12"/>
      <c r="D2183" s="12"/>
    </row>
    <row r="2184" spans="3:4" ht="12.75">
      <c r="C2184" s="12"/>
      <c r="D2184" s="12"/>
    </row>
    <row r="2185" spans="3:4" ht="12.75">
      <c r="C2185" s="12"/>
      <c r="D2185" s="12"/>
    </row>
    <row r="2186" spans="3:4" ht="12.75">
      <c r="C2186" s="12"/>
      <c r="D2186" s="12"/>
    </row>
    <row r="2187" spans="3:4" ht="12.75">
      <c r="C2187" s="12"/>
      <c r="D2187" s="12"/>
    </row>
    <row r="2188" spans="3:4" ht="12.75">
      <c r="C2188" s="12"/>
      <c r="D2188" s="12"/>
    </row>
    <row r="2189" spans="3:4" ht="12.75">
      <c r="C2189" s="12"/>
      <c r="D2189" s="12"/>
    </row>
    <row r="2190" spans="3:4" ht="12.75">
      <c r="C2190" s="12"/>
      <c r="D2190" s="12"/>
    </row>
    <row r="2191" spans="3:4" ht="12.75">
      <c r="C2191" s="12"/>
      <c r="D2191" s="12"/>
    </row>
    <row r="2192" spans="3:4" ht="12.75">
      <c r="C2192" s="12"/>
      <c r="D2192" s="12"/>
    </row>
    <row r="2193" spans="3:4" ht="12.75">
      <c r="C2193" s="12"/>
      <c r="D2193" s="12"/>
    </row>
    <row r="2194" spans="3:4" ht="12.75">
      <c r="C2194" s="12"/>
      <c r="D2194" s="12"/>
    </row>
    <row r="2195" spans="3:4" ht="12.75">
      <c r="C2195" s="12"/>
      <c r="D2195" s="12"/>
    </row>
    <row r="2196" spans="3:4" ht="12.75">
      <c r="C2196" s="12"/>
      <c r="D2196" s="12"/>
    </row>
    <row r="2197" spans="3:4" ht="12.75">
      <c r="C2197" s="12"/>
      <c r="D2197" s="12"/>
    </row>
    <row r="2198" spans="3:4" ht="12.75">
      <c r="C2198" s="12"/>
      <c r="D2198" s="12"/>
    </row>
    <row r="2199" spans="3:4" ht="12.75">
      <c r="C2199" s="12"/>
      <c r="D2199" s="12"/>
    </row>
    <row r="2200" spans="3:4" ht="12.75">
      <c r="C2200" s="12"/>
      <c r="D2200" s="12"/>
    </row>
    <row r="2201" spans="3:4" ht="12.75">
      <c r="C2201" s="12"/>
      <c r="D2201" s="12"/>
    </row>
    <row r="2202" spans="3:4" ht="12.75">
      <c r="C2202" s="12"/>
      <c r="D2202" s="12"/>
    </row>
    <row r="2203" spans="3:4" ht="12.75">
      <c r="C2203" s="12"/>
      <c r="D2203" s="12"/>
    </row>
    <row r="2204" spans="3:4" ht="12.75">
      <c r="C2204" s="12"/>
      <c r="D2204" s="12"/>
    </row>
    <row r="2205" spans="3:4" ht="12.75">
      <c r="C2205" s="12"/>
      <c r="D2205" s="12"/>
    </row>
    <row r="2206" spans="3:4" ht="12.75">
      <c r="C2206" s="12"/>
      <c r="D2206" s="12"/>
    </row>
    <row r="2207" spans="3:4" ht="12.75">
      <c r="C2207" s="12"/>
      <c r="D2207" s="12"/>
    </row>
    <row r="2208" spans="3:4" ht="12.75">
      <c r="C2208" s="12"/>
      <c r="D2208" s="12"/>
    </row>
    <row r="2209" spans="3:4" ht="12.75">
      <c r="C2209" s="12"/>
      <c r="D2209" s="12"/>
    </row>
    <row r="2210" spans="3:4" ht="12.75">
      <c r="C2210" s="12"/>
      <c r="D2210" s="12"/>
    </row>
    <row r="2211" spans="3:4" ht="12.75">
      <c r="C2211" s="12"/>
      <c r="D2211" s="12"/>
    </row>
    <row r="2212" spans="3:4" ht="12.75">
      <c r="C2212" s="12"/>
      <c r="D2212" s="12"/>
    </row>
    <row r="2213" spans="3:4" ht="12.75">
      <c r="C2213" s="12"/>
      <c r="D2213" s="12"/>
    </row>
    <row r="2214" spans="3:4" ht="12.75">
      <c r="C2214" s="12"/>
      <c r="D2214" s="12"/>
    </row>
    <row r="2215" spans="3:4" ht="12.75">
      <c r="C2215" s="12"/>
      <c r="D2215" s="12"/>
    </row>
    <row r="2216" spans="3:4" ht="12.75">
      <c r="C2216" s="12"/>
      <c r="D2216" s="12"/>
    </row>
    <row r="2217" spans="3:4" ht="12.75">
      <c r="C2217" s="12"/>
      <c r="D2217" s="12"/>
    </row>
    <row r="2218" spans="3:4" ht="12.75">
      <c r="C2218" s="12"/>
      <c r="D2218" s="12"/>
    </row>
    <row r="2219" spans="3:4" ht="12.75">
      <c r="C2219" s="12"/>
      <c r="D2219" s="12"/>
    </row>
    <row r="2220" spans="3:4" ht="12.75">
      <c r="C2220" s="12"/>
      <c r="D2220" s="12"/>
    </row>
    <row r="2221" spans="3:4" ht="12.75">
      <c r="C2221" s="12"/>
      <c r="D2221" s="12"/>
    </row>
    <row r="2222" spans="3:4" ht="12.75">
      <c r="C2222" s="12"/>
      <c r="D2222" s="12"/>
    </row>
    <row r="2223" spans="3:4" ht="12.75">
      <c r="C2223" s="12"/>
      <c r="D2223" s="12"/>
    </row>
    <row r="2224" spans="3:4" ht="12.75">
      <c r="C2224" s="12"/>
      <c r="D2224" s="12"/>
    </row>
    <row r="2225" spans="3:4" ht="12.75">
      <c r="C2225" s="12"/>
      <c r="D2225" s="12"/>
    </row>
    <row r="2226" spans="3:4" ht="12.75">
      <c r="C2226" s="12"/>
      <c r="D2226" s="12"/>
    </row>
    <row r="2227" spans="3:4" ht="12.75">
      <c r="C2227" s="12"/>
      <c r="D2227" s="12"/>
    </row>
    <row r="2228" spans="3:4" ht="12.75">
      <c r="C2228" s="12"/>
      <c r="D2228" s="12"/>
    </row>
    <row r="2229" spans="3:4" ht="12.75">
      <c r="C2229" s="12"/>
      <c r="D2229" s="12"/>
    </row>
    <row r="2230" spans="3:4" ht="12.75">
      <c r="C2230" s="12"/>
      <c r="D2230" s="12"/>
    </row>
    <row r="2231" spans="3:4" ht="12.75">
      <c r="C2231" s="12"/>
      <c r="D2231" s="12"/>
    </row>
    <row r="2232" spans="3:4" ht="12.75">
      <c r="C2232" s="12"/>
      <c r="D2232" s="12"/>
    </row>
    <row r="2233" spans="3:4" ht="12.75">
      <c r="C2233" s="12"/>
      <c r="D2233" s="12"/>
    </row>
    <row r="2234" spans="3:4" ht="12.75">
      <c r="C2234" s="12"/>
      <c r="D2234" s="12"/>
    </row>
    <row r="2235" spans="3:4" ht="12.75">
      <c r="C2235" s="12"/>
      <c r="D2235" s="12"/>
    </row>
    <row r="2236" spans="3:4" ht="12.75">
      <c r="C2236" s="12"/>
      <c r="D2236" s="12"/>
    </row>
    <row r="2237" spans="3:4" ht="12.75">
      <c r="C2237" s="12"/>
      <c r="D2237" s="12"/>
    </row>
    <row r="2238" spans="3:4" ht="12.75">
      <c r="C2238" s="12"/>
      <c r="D2238" s="12"/>
    </row>
    <row r="2239" spans="3:4" ht="12.75">
      <c r="C2239" s="12"/>
      <c r="D2239" s="12"/>
    </row>
    <row r="2240" spans="3:4" ht="12.75">
      <c r="C2240" s="12"/>
      <c r="D2240" s="12"/>
    </row>
    <row r="2241" spans="3:4" ht="12.75">
      <c r="C2241" s="12"/>
      <c r="D2241" s="12"/>
    </row>
    <row r="2242" spans="3:4" ht="12.75">
      <c r="C2242" s="12"/>
      <c r="D2242" s="12"/>
    </row>
    <row r="2243" spans="3:4" ht="12.75">
      <c r="C2243" s="12"/>
      <c r="D2243" s="12"/>
    </row>
    <row r="2244" spans="3:4" ht="12.75">
      <c r="C2244" s="12"/>
      <c r="D2244" s="12"/>
    </row>
    <row r="2245" spans="3:4" ht="12.75">
      <c r="C2245" s="12"/>
      <c r="D2245" s="12"/>
    </row>
    <row r="2246" spans="3:4" ht="12.75">
      <c r="C2246" s="12"/>
      <c r="D2246" s="12"/>
    </row>
    <row r="2247" spans="3:4" ht="12.75">
      <c r="C2247" s="12"/>
      <c r="D2247" s="12"/>
    </row>
    <row r="2248" spans="3:4" ht="12.75">
      <c r="C2248" s="12"/>
      <c r="D2248" s="12"/>
    </row>
    <row r="2249" spans="3:4" ht="12.75">
      <c r="C2249" s="12"/>
      <c r="D2249" s="12"/>
    </row>
    <row r="2250" spans="3:4" ht="12.75">
      <c r="C2250" s="12"/>
      <c r="D2250" s="12"/>
    </row>
    <row r="2251" spans="3:4" ht="12.75">
      <c r="C2251" s="12"/>
      <c r="D2251" s="12"/>
    </row>
    <row r="2252" spans="3:4" ht="12.75">
      <c r="C2252" s="12"/>
      <c r="D2252" s="12"/>
    </row>
    <row r="2253" spans="3:4" ht="12.75">
      <c r="C2253" s="12"/>
      <c r="D2253" s="12"/>
    </row>
    <row r="2254" spans="3:4" ht="12.75">
      <c r="C2254" s="12"/>
      <c r="D2254" s="12"/>
    </row>
    <row r="2255" spans="3:4" ht="12.75">
      <c r="C2255" s="12"/>
      <c r="D2255" s="12"/>
    </row>
    <row r="2256" spans="3:4" ht="12.75">
      <c r="C2256" s="12"/>
      <c r="D2256" s="12"/>
    </row>
    <row r="2257" spans="3:4" ht="12.75">
      <c r="C2257" s="12"/>
      <c r="D2257" s="12"/>
    </row>
    <row r="2258" spans="3:4" ht="12.75">
      <c r="C2258" s="12"/>
      <c r="D2258" s="12"/>
    </row>
    <row r="2259" spans="3:4" ht="12.75">
      <c r="C2259" s="12"/>
      <c r="D2259" s="12"/>
    </row>
    <row r="2260" spans="3:4" ht="12.75">
      <c r="C2260" s="12"/>
      <c r="D2260" s="12"/>
    </row>
    <row r="2261" spans="3:4" ht="12.75">
      <c r="C2261" s="12"/>
      <c r="D2261" s="12"/>
    </row>
    <row r="2262" spans="3:4" ht="12.75">
      <c r="C2262" s="12"/>
      <c r="D2262" s="12"/>
    </row>
    <row r="2263" spans="3:4" ht="12.75">
      <c r="C2263" s="12"/>
      <c r="D2263" s="12"/>
    </row>
    <row r="2264" spans="3:4" ht="12.75">
      <c r="C2264" s="12"/>
      <c r="D2264" s="12"/>
    </row>
    <row r="2265" spans="3:4" ht="12.75">
      <c r="C2265" s="12"/>
      <c r="D2265" s="12"/>
    </row>
    <row r="2266" spans="3:4" ht="12.75">
      <c r="C2266" s="12"/>
      <c r="D2266" s="12"/>
    </row>
    <row r="2267" spans="3:4" ht="12.75">
      <c r="C2267" s="12"/>
      <c r="D2267" s="12"/>
    </row>
    <row r="2268" spans="3:4" ht="12.75">
      <c r="C2268" s="12"/>
      <c r="D2268" s="12"/>
    </row>
    <row r="2269" spans="3:4" ht="12.75">
      <c r="C2269" s="12"/>
      <c r="D2269" s="12"/>
    </row>
    <row r="2270" spans="3:4" ht="12.75">
      <c r="C2270" s="12"/>
      <c r="D2270" s="12"/>
    </row>
    <row r="2271" spans="3:4" ht="12.75">
      <c r="C2271" s="12"/>
      <c r="D2271" s="12"/>
    </row>
    <row r="2272" spans="3:4" ht="12.75">
      <c r="C2272" s="12"/>
      <c r="D2272" s="12"/>
    </row>
    <row r="2273" spans="3:4" ht="12.75">
      <c r="C2273" s="12"/>
      <c r="D2273" s="12"/>
    </row>
    <row r="2274" spans="3:4" ht="12.75">
      <c r="C2274" s="12"/>
      <c r="D2274" s="12"/>
    </row>
    <row r="2275" spans="3:4" ht="12.75">
      <c r="C2275" s="12"/>
      <c r="D2275" s="12"/>
    </row>
    <row r="2276" spans="3:4" ht="12.75">
      <c r="C2276" s="12"/>
      <c r="D2276" s="12"/>
    </row>
    <row r="2277" spans="3:4" ht="12.75">
      <c r="C2277" s="12"/>
      <c r="D2277" s="12"/>
    </row>
    <row r="2278" spans="3:4" ht="12.75">
      <c r="C2278" s="12"/>
      <c r="D2278" s="12"/>
    </row>
    <row r="2279" spans="3:4" ht="12.75">
      <c r="C2279" s="12"/>
      <c r="D2279" s="12"/>
    </row>
    <row r="2280" spans="3:4" ht="12.75">
      <c r="C2280" s="12"/>
      <c r="D2280" s="12"/>
    </row>
    <row r="2281" spans="3:4" ht="12.75">
      <c r="C2281" s="12"/>
      <c r="D2281" s="12"/>
    </row>
    <row r="2282" spans="3:4" ht="12.75">
      <c r="C2282" s="12"/>
      <c r="D2282" s="12"/>
    </row>
    <row r="2283" spans="3:4" ht="12.75">
      <c r="C2283" s="12"/>
      <c r="D2283" s="12"/>
    </row>
    <row r="2284" spans="3:4" ht="12.75">
      <c r="C2284" s="12"/>
      <c r="D2284" s="12"/>
    </row>
    <row r="2285" spans="3:4" ht="12.75">
      <c r="C2285" s="12"/>
      <c r="D2285" s="12"/>
    </row>
    <row r="2286" spans="3:4" ht="12.75">
      <c r="C2286" s="12"/>
      <c r="D2286" s="12"/>
    </row>
    <row r="2287" spans="3:4" ht="12.75">
      <c r="C2287" s="12"/>
      <c r="D2287" s="12"/>
    </row>
    <row r="2288" spans="3:4" ht="12.75">
      <c r="C2288" s="12"/>
      <c r="D2288" s="12"/>
    </row>
    <row r="2289" spans="3:4" ht="12.75">
      <c r="C2289" s="12"/>
      <c r="D2289" s="12"/>
    </row>
    <row r="2290" spans="3:4" ht="12.75">
      <c r="C2290" s="12"/>
      <c r="D2290" s="12"/>
    </row>
    <row r="2291" spans="3:4" ht="12.75">
      <c r="C2291" s="12"/>
      <c r="D2291" s="12"/>
    </row>
    <row r="2292" spans="3:4" ht="12.75">
      <c r="C2292" s="12"/>
      <c r="D2292" s="12"/>
    </row>
    <row r="2293" spans="3:4" ht="12.75">
      <c r="C2293" s="12"/>
      <c r="D2293" s="12"/>
    </row>
    <row r="2294" spans="3:4" ht="12.75">
      <c r="C2294" s="12"/>
      <c r="D2294" s="12"/>
    </row>
    <row r="2295" spans="3:4" ht="12.75">
      <c r="C2295" s="12"/>
      <c r="D2295" s="12"/>
    </row>
    <row r="2296" spans="3:4" ht="12.75">
      <c r="C2296" s="12"/>
      <c r="D2296" s="12"/>
    </row>
    <row r="2297" spans="3:4" ht="12.75">
      <c r="C2297" s="12"/>
      <c r="D2297" s="12"/>
    </row>
    <row r="2298" spans="3:4" ht="12.75">
      <c r="C2298" s="12"/>
      <c r="D2298" s="12"/>
    </row>
    <row r="2299" spans="3:4" ht="12.75">
      <c r="C2299" s="12"/>
      <c r="D2299" s="12"/>
    </row>
    <row r="2300" spans="3:4" ht="12.75">
      <c r="C2300" s="12"/>
      <c r="D2300" s="12"/>
    </row>
    <row r="2301" spans="3:4" ht="12.75">
      <c r="C2301" s="12"/>
      <c r="D2301" s="12"/>
    </row>
    <row r="2302" spans="3:4" ht="12.75">
      <c r="C2302" s="12"/>
      <c r="D2302" s="12"/>
    </row>
    <row r="2303" spans="3:4" ht="12.75">
      <c r="C2303" s="12"/>
      <c r="D2303" s="12"/>
    </row>
    <row r="2304" spans="3:4" ht="12.75">
      <c r="C2304" s="12"/>
      <c r="D2304" s="12"/>
    </row>
    <row r="2305" spans="3:4" ht="12.75">
      <c r="C2305" s="12"/>
      <c r="D2305" s="12"/>
    </row>
    <row r="2306" spans="3:4" ht="12.75">
      <c r="C2306" s="12"/>
      <c r="D2306" s="12"/>
    </row>
    <row r="2307" spans="3:4" ht="12.75">
      <c r="C2307" s="12"/>
      <c r="D2307" s="12"/>
    </row>
    <row r="2308" spans="3:4" ht="12.75">
      <c r="C2308" s="12"/>
      <c r="D2308" s="12"/>
    </row>
    <row r="2309" spans="3:4" ht="12.75">
      <c r="C2309" s="12"/>
      <c r="D2309" s="12"/>
    </row>
    <row r="2310" spans="3:4" ht="12.75">
      <c r="C2310" s="12"/>
      <c r="D2310" s="12"/>
    </row>
    <row r="2311" spans="3:4" ht="12.75">
      <c r="C2311" s="12"/>
      <c r="D2311" s="12"/>
    </row>
    <row r="2312" spans="3:4" ht="12.75">
      <c r="C2312" s="12"/>
      <c r="D2312" s="12"/>
    </row>
    <row r="2313" spans="3:4" ht="12.75">
      <c r="C2313" s="12"/>
      <c r="D2313" s="12"/>
    </row>
    <row r="2314" spans="3:4" ht="12.75">
      <c r="C2314" s="12"/>
      <c r="D2314" s="12"/>
    </row>
    <row r="2315" spans="3:4" ht="12.75">
      <c r="C2315" s="12"/>
      <c r="D2315" s="12"/>
    </row>
    <row r="2316" spans="3:4" ht="12.75">
      <c r="C2316" s="12"/>
      <c r="D2316" s="12"/>
    </row>
    <row r="2317" spans="3:4" ht="12.75">
      <c r="C2317" s="12"/>
      <c r="D2317" s="12"/>
    </row>
    <row r="2318" spans="3:4" ht="12.75">
      <c r="C2318" s="12"/>
      <c r="D2318" s="12"/>
    </row>
    <row r="2319" spans="3:4" ht="12.75">
      <c r="C2319" s="12"/>
      <c r="D2319" s="12"/>
    </row>
    <row r="2320" spans="3:4" ht="12.75">
      <c r="C2320" s="12"/>
      <c r="D2320" s="12"/>
    </row>
    <row r="2321" spans="3:4" ht="12.75">
      <c r="C2321" s="12"/>
      <c r="D2321" s="12"/>
    </row>
    <row r="2322" spans="3:4" ht="12.75">
      <c r="C2322" s="12"/>
      <c r="D2322" s="12"/>
    </row>
    <row r="2323" spans="3:4" ht="12.75">
      <c r="C2323" s="12"/>
      <c r="D2323" s="12"/>
    </row>
    <row r="2324" spans="3:4" ht="12.75">
      <c r="C2324" s="12"/>
      <c r="D2324" s="12"/>
    </row>
    <row r="2325" spans="3:4" ht="12.75">
      <c r="C2325" s="12"/>
      <c r="D2325" s="12"/>
    </row>
    <row r="2326" spans="3:4" ht="12.75">
      <c r="C2326" s="12"/>
      <c r="D2326" s="12"/>
    </row>
    <row r="2327" spans="3:4" ht="12.75">
      <c r="C2327" s="12"/>
      <c r="D2327" s="12"/>
    </row>
    <row r="2328" spans="3:4" ht="12.75">
      <c r="C2328" s="12"/>
      <c r="D2328" s="12"/>
    </row>
    <row r="2329" spans="3:4" ht="12.75">
      <c r="C2329" s="12"/>
      <c r="D2329" s="12"/>
    </row>
    <row r="2330" spans="3:4" ht="12.75">
      <c r="C2330" s="12"/>
      <c r="D2330" s="12"/>
    </row>
    <row r="2331" spans="3:4" ht="12.75">
      <c r="C2331" s="12"/>
      <c r="D2331" s="12"/>
    </row>
    <row r="2332" spans="3:4" ht="12.75">
      <c r="C2332" s="12"/>
      <c r="D2332" s="12"/>
    </row>
    <row r="2333" spans="3:4" ht="12.75">
      <c r="C2333" s="12"/>
      <c r="D2333" s="12"/>
    </row>
    <row r="2334" spans="3:4" ht="12.75">
      <c r="C2334" s="12"/>
      <c r="D2334" s="12"/>
    </row>
    <row r="2335" spans="3:4" ht="12.75">
      <c r="C2335" s="12"/>
      <c r="D2335" s="12"/>
    </row>
    <row r="2336" spans="3:4" ht="12.75">
      <c r="C2336" s="12"/>
      <c r="D2336" s="12"/>
    </row>
    <row r="2337" spans="3:4" ht="12.75">
      <c r="C2337" s="12"/>
      <c r="D2337" s="12"/>
    </row>
    <row r="2338" spans="3:4" ht="12.75">
      <c r="C2338" s="12"/>
      <c r="D2338" s="12"/>
    </row>
    <row r="2339" spans="3:4" ht="12.75">
      <c r="C2339" s="12"/>
      <c r="D2339" s="12"/>
    </row>
    <row r="2340" spans="3:4" ht="12.75">
      <c r="C2340" s="12"/>
      <c r="D2340" s="12"/>
    </row>
    <row r="2341" spans="3:4" ht="12.75">
      <c r="C2341" s="12"/>
      <c r="D2341" s="12"/>
    </row>
    <row r="2342" spans="3:4" ht="12.75">
      <c r="C2342" s="12"/>
      <c r="D2342" s="12"/>
    </row>
    <row r="2343" spans="3:4" ht="12.75">
      <c r="C2343" s="12"/>
      <c r="D2343" s="12"/>
    </row>
    <row r="2344" spans="3:4" ht="12.75">
      <c r="C2344" s="12"/>
      <c r="D2344" s="12"/>
    </row>
    <row r="2345" spans="3:4" ht="12.75">
      <c r="C2345" s="12"/>
      <c r="D2345" s="12"/>
    </row>
    <row r="2346" spans="3:4" ht="12.75">
      <c r="C2346" s="12"/>
      <c r="D2346" s="12"/>
    </row>
    <row r="2347" spans="3:4" ht="12.75">
      <c r="C2347" s="12"/>
      <c r="D2347" s="12"/>
    </row>
    <row r="2348" spans="3:4" ht="12.75">
      <c r="C2348" s="12"/>
      <c r="D2348" s="12"/>
    </row>
    <row r="2349" spans="3:4" ht="12.75">
      <c r="C2349" s="12"/>
      <c r="D2349" s="12"/>
    </row>
    <row r="2350" spans="3:4" ht="12.75">
      <c r="C2350" s="12"/>
      <c r="D2350" s="12"/>
    </row>
    <row r="2351" spans="3:4" ht="12.75">
      <c r="C2351" s="12"/>
      <c r="D2351" s="12"/>
    </row>
    <row r="2352" spans="3:4" ht="12.75">
      <c r="C2352" s="12"/>
      <c r="D2352" s="12"/>
    </row>
    <row r="2353" spans="3:4" ht="12.75">
      <c r="C2353" s="12"/>
      <c r="D2353" s="12"/>
    </row>
    <row r="2354" spans="3:4" ht="12.75">
      <c r="C2354" s="12"/>
      <c r="D2354" s="12"/>
    </row>
    <row r="2355" spans="3:4" ht="12.75">
      <c r="C2355" s="12"/>
      <c r="D2355" s="12"/>
    </row>
    <row r="2356" spans="3:4" ht="12.75">
      <c r="C2356" s="12"/>
      <c r="D2356" s="12"/>
    </row>
    <row r="2357" spans="3:4" ht="12.75">
      <c r="C2357" s="12"/>
      <c r="D2357" s="12"/>
    </row>
    <row r="2358" spans="3:4" ht="12.75">
      <c r="C2358" s="12"/>
      <c r="D2358" s="12"/>
    </row>
    <row r="2359" spans="3:4" ht="12.75">
      <c r="C2359" s="12"/>
      <c r="D2359" s="12"/>
    </row>
    <row r="2360" spans="3:4" ht="12.75">
      <c r="C2360" s="12"/>
      <c r="D2360" s="12"/>
    </row>
    <row r="2361" spans="3:4" ht="12.75">
      <c r="C2361" s="12"/>
      <c r="D2361" s="12"/>
    </row>
    <row r="2362" spans="3:4" ht="12.75">
      <c r="C2362" s="12"/>
      <c r="D2362" s="12"/>
    </row>
    <row r="2363" spans="3:4" ht="12.75">
      <c r="C2363" s="12"/>
      <c r="D2363" s="12"/>
    </row>
    <row r="2364" spans="3:4" ht="12.75">
      <c r="C2364" s="12"/>
      <c r="D2364" s="12"/>
    </row>
    <row r="2365" spans="3:4" ht="12.75">
      <c r="C2365" s="12"/>
      <c r="D2365" s="12"/>
    </row>
    <row r="2366" spans="3:4" ht="12.75">
      <c r="C2366" s="12"/>
      <c r="D2366" s="12"/>
    </row>
    <row r="2367" spans="3:4" ht="12.75">
      <c r="C2367" s="12"/>
      <c r="D2367" s="12"/>
    </row>
    <row r="2368" spans="3:4" ht="12.75">
      <c r="C2368" s="12"/>
      <c r="D2368" s="12"/>
    </row>
    <row r="2369" spans="3:4" ht="12.75">
      <c r="C2369" s="12"/>
      <c r="D2369" s="12"/>
    </row>
    <row r="2370" spans="3:4" ht="12.75">
      <c r="C2370" s="12"/>
      <c r="D2370" s="12"/>
    </row>
    <row r="2371" spans="3:4" ht="12.75">
      <c r="C2371" s="12"/>
      <c r="D2371" s="12"/>
    </row>
    <row r="2372" spans="3:4" ht="12.75">
      <c r="C2372" s="12"/>
      <c r="D2372" s="12"/>
    </row>
    <row r="2373" spans="3:4" ht="12.75">
      <c r="C2373" s="12"/>
      <c r="D2373" s="12"/>
    </row>
    <row r="2374" spans="3:4" ht="12.75">
      <c r="C2374" s="12"/>
      <c r="D2374" s="12"/>
    </row>
    <row r="2375" spans="3:4" ht="12.75">
      <c r="C2375" s="12"/>
      <c r="D2375" s="12"/>
    </row>
    <row r="2376" spans="3:4" ht="12.75">
      <c r="C2376" s="12"/>
      <c r="D2376" s="12"/>
    </row>
    <row r="2377" spans="3:4" ht="12.75">
      <c r="C2377" s="12"/>
      <c r="D2377" s="12"/>
    </row>
    <row r="2378" spans="3:4" ht="12.75">
      <c r="C2378" s="12"/>
      <c r="D2378" s="12"/>
    </row>
    <row r="2379" spans="3:4" ht="12.75">
      <c r="C2379" s="12"/>
      <c r="D2379" s="12"/>
    </row>
    <row r="2380" spans="3:4" ht="12.75">
      <c r="C2380" s="12"/>
      <c r="D2380" s="12"/>
    </row>
    <row r="2381" spans="3:4" ht="12.75">
      <c r="C2381" s="12"/>
      <c r="D2381" s="12"/>
    </row>
    <row r="2382" spans="3:4" ht="12.75">
      <c r="C2382" s="12"/>
      <c r="D2382" s="12"/>
    </row>
    <row r="2383" spans="3:4" ht="12.75">
      <c r="C2383" s="12"/>
      <c r="D2383" s="12"/>
    </row>
    <row r="2384" spans="3:4" ht="12.75">
      <c r="C2384" s="12"/>
      <c r="D2384" s="12"/>
    </row>
    <row r="2385" spans="3:4" ht="12.75">
      <c r="C2385" s="12"/>
      <c r="D2385" s="12"/>
    </row>
    <row r="2386" spans="3:4" ht="12.75">
      <c r="C2386" s="12"/>
      <c r="D2386" s="12"/>
    </row>
    <row r="2387" spans="3:4" ht="12.75">
      <c r="C2387" s="12"/>
      <c r="D2387" s="12"/>
    </row>
    <row r="2388" spans="3:4" ht="12.75">
      <c r="C2388" s="12"/>
      <c r="D2388" s="12"/>
    </row>
    <row r="2389" spans="3:4" ht="12.75">
      <c r="C2389" s="12"/>
      <c r="D2389" s="12"/>
    </row>
    <row r="2390" spans="3:4" ht="12.75">
      <c r="C2390" s="12"/>
      <c r="D2390" s="12"/>
    </row>
    <row r="2391" spans="3:4" ht="12.75">
      <c r="C2391" s="12"/>
      <c r="D2391" s="12"/>
    </row>
    <row r="2392" spans="3:4" ht="12.75">
      <c r="C2392" s="12"/>
      <c r="D2392" s="12"/>
    </row>
    <row r="2393" spans="3:4" ht="12.75">
      <c r="C2393" s="12"/>
      <c r="D2393" s="12"/>
    </row>
    <row r="2394" spans="3:4" ht="12.75">
      <c r="C2394" s="12"/>
      <c r="D2394" s="12"/>
    </row>
    <row r="2395" spans="3:4" ht="12.75">
      <c r="C2395" s="12"/>
      <c r="D2395" s="12"/>
    </row>
    <row r="2396" spans="3:4" ht="12.75">
      <c r="C2396" s="12"/>
      <c r="D2396" s="12"/>
    </row>
    <row r="2397" spans="3:4" ht="12.75">
      <c r="C2397" s="12"/>
      <c r="D2397" s="12"/>
    </row>
    <row r="2398" spans="3:4" ht="12.75">
      <c r="C2398" s="12"/>
      <c r="D2398" s="12"/>
    </row>
    <row r="2399" spans="3:4" ht="12.75">
      <c r="C2399" s="12"/>
      <c r="D2399" s="12"/>
    </row>
    <row r="2400" spans="3:4" ht="12.75">
      <c r="C2400" s="12"/>
      <c r="D2400" s="12"/>
    </row>
    <row r="2401" spans="3:4" ht="12.75">
      <c r="C2401" s="12"/>
      <c r="D2401" s="12"/>
    </row>
    <row r="2402" spans="3:4" ht="12.75">
      <c r="C2402" s="12"/>
      <c r="D2402" s="12"/>
    </row>
    <row r="2403" spans="3:4" ht="12.75">
      <c r="C2403" s="12"/>
      <c r="D2403" s="12"/>
    </row>
    <row r="2404" spans="3:4" ht="12.75">
      <c r="C2404" s="12"/>
      <c r="D2404" s="12"/>
    </row>
    <row r="2405" spans="3:4" ht="12.75">
      <c r="C2405" s="12"/>
      <c r="D2405" s="12"/>
    </row>
    <row r="2406" spans="3:4" ht="12.75">
      <c r="C2406" s="12"/>
      <c r="D2406" s="12"/>
    </row>
    <row r="2407" spans="3:4" ht="12.75">
      <c r="C2407" s="12"/>
      <c r="D2407" s="12"/>
    </row>
    <row r="2408" spans="3:4" ht="12.75">
      <c r="C2408" s="12"/>
      <c r="D2408" s="12"/>
    </row>
    <row r="2409" spans="3:4" ht="12.75">
      <c r="C2409" s="12"/>
      <c r="D2409" s="12"/>
    </row>
    <row r="2410" spans="3:4" ht="12.75">
      <c r="C2410" s="12"/>
      <c r="D2410" s="12"/>
    </row>
    <row r="2411" spans="3:4" ht="12.75">
      <c r="C2411" s="12"/>
      <c r="D2411" s="12"/>
    </row>
    <row r="2412" spans="3:4" ht="12.75">
      <c r="C2412" s="12"/>
      <c r="D2412" s="12"/>
    </row>
    <row r="2413" spans="3:4" ht="12.75">
      <c r="C2413" s="12"/>
      <c r="D2413" s="12"/>
    </row>
    <row r="2414" spans="3:4" ht="12.75">
      <c r="C2414" s="12"/>
      <c r="D2414" s="12"/>
    </row>
    <row r="2415" spans="3:4" ht="12.75">
      <c r="C2415" s="12"/>
      <c r="D2415" s="12"/>
    </row>
    <row r="2416" spans="3:4" ht="12.75">
      <c r="C2416" s="12"/>
      <c r="D2416" s="12"/>
    </row>
    <row r="2417" spans="3:4" ht="12.75">
      <c r="C2417" s="12"/>
      <c r="D2417" s="12"/>
    </row>
    <row r="2418" spans="3:4" ht="12.75">
      <c r="C2418" s="12"/>
      <c r="D2418" s="12"/>
    </row>
    <row r="2419" spans="3:4" ht="12.75">
      <c r="C2419" s="12"/>
      <c r="D2419" s="12"/>
    </row>
    <row r="2420" spans="3:4" ht="12.75">
      <c r="C2420" s="12"/>
      <c r="D2420" s="12"/>
    </row>
    <row r="2421" spans="3:4" ht="12.75">
      <c r="C2421" s="12"/>
      <c r="D2421" s="12"/>
    </row>
    <row r="2422" spans="3:4" ht="12.75">
      <c r="C2422" s="12"/>
      <c r="D2422" s="12"/>
    </row>
    <row r="2423" spans="3:4" ht="12.75">
      <c r="C2423" s="12"/>
      <c r="D2423" s="12"/>
    </row>
    <row r="2424" spans="3:4" ht="12.75">
      <c r="C2424" s="12"/>
      <c r="D2424" s="12"/>
    </row>
    <row r="2425" spans="3:4" ht="12.75">
      <c r="C2425" s="12"/>
      <c r="D2425" s="12"/>
    </row>
    <row r="2426" spans="3:4" ht="12.75">
      <c r="C2426" s="12"/>
      <c r="D2426" s="12"/>
    </row>
    <row r="2427" spans="3:4" ht="12.75">
      <c r="C2427" s="12"/>
      <c r="D2427" s="12"/>
    </row>
    <row r="2428" spans="3:4" ht="12.75">
      <c r="C2428" s="12"/>
      <c r="D2428" s="12"/>
    </row>
    <row r="2429" spans="3:4" ht="12.75">
      <c r="C2429" s="12"/>
      <c r="D2429" s="12"/>
    </row>
    <row r="2430" spans="3:4" ht="12.75">
      <c r="C2430" s="12"/>
      <c r="D2430" s="12"/>
    </row>
    <row r="2431" spans="3:4" ht="12.75">
      <c r="C2431" s="12"/>
      <c r="D2431" s="12"/>
    </row>
    <row r="2432" spans="3:4" ht="12.75">
      <c r="C2432" s="12"/>
      <c r="D2432" s="12"/>
    </row>
    <row r="2433" spans="3:4" ht="12.75">
      <c r="C2433" s="12"/>
      <c r="D2433" s="12"/>
    </row>
    <row r="2434" spans="3:4" ht="12.75">
      <c r="C2434" s="12"/>
      <c r="D2434" s="12"/>
    </row>
    <row r="2435" spans="3:4" ht="12.75">
      <c r="C2435" s="12"/>
      <c r="D2435" s="12"/>
    </row>
    <row r="2436" spans="3:4" ht="12.75">
      <c r="C2436" s="12"/>
      <c r="D2436" s="12"/>
    </row>
    <row r="2437" spans="3:4" ht="12.75">
      <c r="C2437" s="12"/>
      <c r="D2437" s="12"/>
    </row>
    <row r="2438" spans="3:4" ht="12.75">
      <c r="C2438" s="12"/>
      <c r="D2438" s="12"/>
    </row>
    <row r="2439" spans="3:4" ht="12.75">
      <c r="C2439" s="12"/>
      <c r="D2439" s="12"/>
    </row>
    <row r="2440" spans="3:4" ht="12.75">
      <c r="C2440" s="12"/>
      <c r="D2440" s="12"/>
    </row>
    <row r="2441" spans="3:4" ht="12.75">
      <c r="C2441" s="12"/>
      <c r="D2441" s="12"/>
    </row>
    <row r="2442" spans="3:4" ht="12.75">
      <c r="C2442" s="12"/>
      <c r="D2442" s="12"/>
    </row>
    <row r="2443" spans="3:4" ht="12.75">
      <c r="C2443" s="12"/>
      <c r="D2443" s="12"/>
    </row>
    <row r="2444" spans="3:4" ht="12.75">
      <c r="C2444" s="12"/>
      <c r="D2444" s="12"/>
    </row>
    <row r="2445" spans="3:4" ht="12.75">
      <c r="C2445" s="12"/>
      <c r="D2445" s="12"/>
    </row>
    <row r="2446" spans="3:4" ht="12.75">
      <c r="C2446" s="12"/>
      <c r="D2446" s="12"/>
    </row>
    <row r="2447" spans="3:4" ht="12.75">
      <c r="C2447" s="12"/>
      <c r="D2447" s="12"/>
    </row>
    <row r="2448" spans="3:4" ht="12.75">
      <c r="C2448" s="12"/>
      <c r="D2448" s="12"/>
    </row>
    <row r="2449" spans="3:4" ht="12.75">
      <c r="C2449" s="12"/>
      <c r="D2449" s="12"/>
    </row>
    <row r="2450" spans="3:4" ht="12.75">
      <c r="C2450" s="12"/>
      <c r="D2450" s="12"/>
    </row>
    <row r="2451" spans="3:4" ht="12.75">
      <c r="C2451" s="12"/>
      <c r="D2451" s="12"/>
    </row>
    <row r="2452" spans="3:4" ht="12.75">
      <c r="C2452" s="12"/>
      <c r="D2452" s="12"/>
    </row>
    <row r="2453" spans="3:4" ht="12.75">
      <c r="C2453" s="12"/>
      <c r="D2453" s="12"/>
    </row>
    <row r="2454" spans="3:4" ht="12.75">
      <c r="C2454" s="12"/>
      <c r="D2454" s="12"/>
    </row>
    <row r="2455" spans="3:4" ht="12.75">
      <c r="C2455" s="12"/>
      <c r="D2455" s="12"/>
    </row>
    <row r="2456" spans="3:4" ht="12.75">
      <c r="C2456" s="12"/>
      <c r="D2456" s="12"/>
    </row>
    <row r="2457" spans="3:4" ht="12.75">
      <c r="C2457" s="12"/>
      <c r="D2457" s="12"/>
    </row>
    <row r="2458" spans="3:4" ht="12.75">
      <c r="C2458" s="12"/>
      <c r="D2458" s="12"/>
    </row>
    <row r="2459" spans="3:4" ht="12.75">
      <c r="C2459" s="12"/>
      <c r="D2459" s="12"/>
    </row>
    <row r="2460" spans="3:4" ht="12.75">
      <c r="C2460" s="12"/>
      <c r="D2460" s="12"/>
    </row>
    <row r="2461" spans="3:4" ht="12.75">
      <c r="C2461" s="12"/>
      <c r="D2461" s="12"/>
    </row>
    <row r="2462" spans="3:4" ht="12.75">
      <c r="C2462" s="12"/>
      <c r="D2462" s="12"/>
    </row>
    <row r="2463" spans="3:4" ht="12.75">
      <c r="C2463" s="12"/>
      <c r="D2463" s="12"/>
    </row>
    <row r="2464" spans="3:4" ht="12.75">
      <c r="C2464" s="12"/>
      <c r="D2464" s="12"/>
    </row>
    <row r="2465" spans="3:4" ht="12.75">
      <c r="C2465" s="12"/>
      <c r="D2465" s="12"/>
    </row>
    <row r="2466" spans="3:4" ht="12.75">
      <c r="C2466" s="12"/>
      <c r="D2466" s="12"/>
    </row>
    <row r="2467" spans="3:4" ht="12.75">
      <c r="C2467" s="12"/>
      <c r="D2467" s="12"/>
    </row>
    <row r="2468" spans="3:4" ht="12.75">
      <c r="C2468" s="12"/>
      <c r="D2468" s="12"/>
    </row>
    <row r="2469" spans="3:4" ht="12.75">
      <c r="C2469" s="12"/>
      <c r="D2469" s="12"/>
    </row>
    <row r="2470" spans="3:4" ht="12.75">
      <c r="C2470" s="12"/>
      <c r="D2470" s="12"/>
    </row>
    <row r="2471" spans="3:4" ht="12.75">
      <c r="C2471" s="12"/>
      <c r="D2471" s="12"/>
    </row>
    <row r="2472" spans="3:4" ht="12.75">
      <c r="C2472" s="12"/>
      <c r="D2472" s="12"/>
    </row>
    <row r="2473" spans="3:4" ht="12.75">
      <c r="C2473" s="12"/>
      <c r="D2473" s="12"/>
    </row>
    <row r="2474" spans="3:4" ht="12.75">
      <c r="C2474" s="12"/>
      <c r="D2474" s="12"/>
    </row>
    <row r="2475" spans="3:4" ht="12.75">
      <c r="C2475" s="12"/>
      <c r="D2475" s="12"/>
    </row>
    <row r="2476" spans="3:4" ht="12.75">
      <c r="C2476" s="12"/>
      <c r="D2476" s="12"/>
    </row>
    <row r="2477" spans="3:4" ht="12.75">
      <c r="C2477" s="12"/>
      <c r="D2477" s="12"/>
    </row>
    <row r="2478" spans="3:4" ht="12.75">
      <c r="C2478" s="12"/>
      <c r="D2478" s="12"/>
    </row>
    <row r="2479" spans="3:4" ht="12.75">
      <c r="C2479" s="12"/>
      <c r="D2479" s="12"/>
    </row>
    <row r="2480" spans="3:4" ht="12.75">
      <c r="C2480" s="12"/>
      <c r="D2480" s="12"/>
    </row>
    <row r="2481" spans="3:4" ht="12.75">
      <c r="C2481" s="12"/>
      <c r="D2481" s="12"/>
    </row>
    <row r="2482" spans="3:4" ht="12.75">
      <c r="C2482" s="12"/>
      <c r="D2482" s="12"/>
    </row>
    <row r="2483" spans="3:4" ht="12.75">
      <c r="C2483" s="12"/>
      <c r="D2483" s="12"/>
    </row>
    <row r="2484" spans="3:4" ht="12.75">
      <c r="C2484" s="12"/>
      <c r="D2484" s="12"/>
    </row>
    <row r="2485" spans="3:4" ht="12.75">
      <c r="C2485" s="12"/>
      <c r="D2485" s="12"/>
    </row>
    <row r="2486" spans="3:4" ht="12.75">
      <c r="C2486" s="12"/>
      <c r="D2486" s="12"/>
    </row>
    <row r="2487" spans="3:4" ht="12.75">
      <c r="C2487" s="12"/>
      <c r="D2487" s="12"/>
    </row>
    <row r="2488" spans="3:4" ht="12.75">
      <c r="C2488" s="12"/>
      <c r="D2488" s="12"/>
    </row>
    <row r="2489" spans="3:4" ht="12.75">
      <c r="C2489" s="12"/>
      <c r="D2489" s="12"/>
    </row>
    <row r="2490" spans="3:4" ht="12.75">
      <c r="C2490" s="12"/>
      <c r="D2490" s="12"/>
    </row>
    <row r="2491" spans="3:4" ht="12.75">
      <c r="C2491" s="12"/>
      <c r="D2491" s="12"/>
    </row>
    <row r="2492" spans="3:4" ht="12.75">
      <c r="C2492" s="12"/>
      <c r="D2492" s="12"/>
    </row>
    <row r="2493" spans="3:4" ht="12.75">
      <c r="C2493" s="12"/>
      <c r="D2493" s="12"/>
    </row>
    <row r="2494" spans="3:4" ht="12.75">
      <c r="C2494" s="12"/>
      <c r="D2494" s="12"/>
    </row>
    <row r="2495" spans="3:4" ht="12.75">
      <c r="C2495" s="12"/>
      <c r="D2495" s="12"/>
    </row>
    <row r="2496" spans="3:4" ht="12.75">
      <c r="C2496" s="12"/>
      <c r="D2496" s="12"/>
    </row>
    <row r="2497" spans="3:4" ht="12.75">
      <c r="C2497" s="12"/>
      <c r="D2497" s="12"/>
    </row>
    <row r="2498" spans="3:4" ht="12.75">
      <c r="C2498" s="12"/>
      <c r="D2498" s="12"/>
    </row>
    <row r="2499" spans="3:4" ht="12.75">
      <c r="C2499" s="12"/>
      <c r="D2499" s="12"/>
    </row>
    <row r="2500" spans="3:4" ht="12.75">
      <c r="C2500" s="12"/>
      <c r="D2500" s="12"/>
    </row>
    <row r="2501" spans="3:4" ht="12.75">
      <c r="C2501" s="12"/>
      <c r="D2501" s="12"/>
    </row>
    <row r="2502" spans="3:4" ht="12.75">
      <c r="C2502" s="12"/>
      <c r="D2502" s="12"/>
    </row>
    <row r="2503" spans="3:4" ht="12.75">
      <c r="C2503" s="12"/>
      <c r="D2503" s="12"/>
    </row>
    <row r="2504" spans="3:4" ht="12.75">
      <c r="C2504" s="12"/>
      <c r="D2504" s="12"/>
    </row>
    <row r="2505" spans="3:4" ht="12.75">
      <c r="C2505" s="12"/>
      <c r="D2505" s="12"/>
    </row>
    <row r="2506" spans="3:4" ht="12.75">
      <c r="C2506" s="12"/>
      <c r="D2506" s="12"/>
    </row>
    <row r="2507" spans="3:4" ht="12.75">
      <c r="C2507" s="12"/>
      <c r="D2507" s="12"/>
    </row>
    <row r="2508" spans="3:4" ht="12.75">
      <c r="C2508" s="12"/>
      <c r="D2508" s="12"/>
    </row>
    <row r="2509" spans="3:4" ht="12.75">
      <c r="C2509" s="12"/>
      <c r="D2509" s="12"/>
    </row>
    <row r="2510" spans="3:4" ht="12.75">
      <c r="C2510" s="12"/>
      <c r="D2510" s="12"/>
    </row>
    <row r="2511" spans="3:4" ht="12.75">
      <c r="C2511" s="12"/>
      <c r="D2511" s="12"/>
    </row>
    <row r="2512" spans="3:4" ht="12.75">
      <c r="C2512" s="12"/>
      <c r="D2512" s="12"/>
    </row>
    <row r="2513" spans="3:4" ht="12.75">
      <c r="C2513" s="12"/>
      <c r="D2513" s="12"/>
    </row>
    <row r="2514" spans="3:4" ht="12.75">
      <c r="C2514" s="12"/>
      <c r="D2514" s="12"/>
    </row>
    <row r="2515" spans="3:4" ht="12.75">
      <c r="C2515" s="12"/>
      <c r="D2515" s="12"/>
    </row>
    <row r="2516" spans="3:4" ht="12.75">
      <c r="C2516" s="12"/>
      <c r="D2516" s="12"/>
    </row>
    <row r="2517" spans="3:4" ht="12.75">
      <c r="C2517" s="12"/>
      <c r="D2517" s="12"/>
    </row>
    <row r="2518" spans="3:4" ht="12.75">
      <c r="C2518" s="12"/>
      <c r="D2518" s="12"/>
    </row>
    <row r="2519" spans="3:4" ht="12.75">
      <c r="C2519" s="12"/>
      <c r="D2519" s="12"/>
    </row>
    <row r="2520" spans="3:4" ht="12.75">
      <c r="C2520" s="12"/>
      <c r="D2520" s="12"/>
    </row>
    <row r="2521" spans="3:4" ht="12.75">
      <c r="C2521" s="12"/>
      <c r="D2521" s="12"/>
    </row>
    <row r="2522" spans="3:4" ht="12.75">
      <c r="C2522" s="12"/>
      <c r="D2522" s="12"/>
    </row>
    <row r="2523" spans="3:4" ht="12.75">
      <c r="C2523" s="12"/>
      <c r="D2523" s="12"/>
    </row>
    <row r="2524" spans="3:4" ht="12.75">
      <c r="C2524" s="12"/>
      <c r="D2524" s="12"/>
    </row>
    <row r="2525" spans="3:4" ht="12.75">
      <c r="C2525" s="12"/>
      <c r="D2525" s="12"/>
    </row>
    <row r="2526" spans="3:4" ht="12.75">
      <c r="C2526" s="12"/>
      <c r="D2526" s="12"/>
    </row>
    <row r="2527" spans="3:4" ht="12.75">
      <c r="C2527" s="12"/>
      <c r="D2527" s="12"/>
    </row>
    <row r="2528" spans="3:4" ht="12.75">
      <c r="C2528" s="12"/>
      <c r="D2528" s="12"/>
    </row>
    <row r="2529" spans="3:4" ht="12.75">
      <c r="C2529" s="12"/>
      <c r="D2529" s="12"/>
    </row>
    <row r="2530" spans="3:4" ht="12.75">
      <c r="C2530" s="12"/>
      <c r="D2530" s="12"/>
    </row>
    <row r="2531" spans="3:4" ht="12.75">
      <c r="C2531" s="12"/>
      <c r="D2531" s="12"/>
    </row>
    <row r="2532" spans="3:4" ht="12.75">
      <c r="C2532" s="12"/>
      <c r="D2532" s="12"/>
    </row>
    <row r="2533" spans="3:4" ht="12.75">
      <c r="C2533" s="12"/>
      <c r="D2533" s="12"/>
    </row>
    <row r="2534" spans="3:4" ht="12.75">
      <c r="C2534" s="12"/>
      <c r="D2534" s="12"/>
    </row>
    <row r="2535" spans="3:4" ht="12.75">
      <c r="C2535" s="12"/>
      <c r="D2535" s="12"/>
    </row>
    <row r="2536" spans="3:4" ht="12.75">
      <c r="C2536" s="12"/>
      <c r="D2536" s="12"/>
    </row>
    <row r="2537" spans="3:4" ht="12.75">
      <c r="C2537" s="12"/>
      <c r="D2537" s="12"/>
    </row>
    <row r="2538" spans="3:4" ht="12.75">
      <c r="C2538" s="12"/>
      <c r="D2538" s="12"/>
    </row>
    <row r="2539" spans="3:4" ht="12.75">
      <c r="C2539" s="12"/>
      <c r="D2539" s="12"/>
    </row>
    <row r="2540" spans="3:4" ht="12.75">
      <c r="C2540" s="12"/>
      <c r="D2540" s="12"/>
    </row>
    <row r="2541" spans="3:4" ht="12.75">
      <c r="C2541" s="12"/>
      <c r="D2541" s="12"/>
    </row>
    <row r="2542" spans="3:4" ht="12.75">
      <c r="C2542" s="12"/>
      <c r="D2542" s="12"/>
    </row>
    <row r="2543" spans="3:4" ht="12.75">
      <c r="C2543" s="12"/>
      <c r="D2543" s="12"/>
    </row>
    <row r="2544" spans="3:4" ht="12.75">
      <c r="C2544" s="12"/>
      <c r="D2544" s="12"/>
    </row>
    <row r="2545" spans="3:4" ht="12.75">
      <c r="C2545" s="12"/>
      <c r="D2545" s="12"/>
    </row>
    <row r="2546" spans="3:4" ht="12.75">
      <c r="C2546" s="12"/>
      <c r="D2546" s="12"/>
    </row>
    <row r="2547" spans="3:4" ht="12.75">
      <c r="C2547" s="12"/>
      <c r="D2547" s="12"/>
    </row>
    <row r="2548" spans="3:4" ht="12.75">
      <c r="C2548" s="12"/>
      <c r="D2548" s="12"/>
    </row>
    <row r="2549" spans="3:4" ht="12.75">
      <c r="C2549" s="12"/>
      <c r="D2549" s="12"/>
    </row>
    <row r="2550" spans="3:4" ht="12.75">
      <c r="C2550" s="12"/>
      <c r="D2550" s="12"/>
    </row>
    <row r="2551" spans="3:4" ht="12.75">
      <c r="C2551" s="12"/>
      <c r="D2551" s="12"/>
    </row>
    <row r="2552" spans="3:4" ht="12.75">
      <c r="C2552" s="12"/>
      <c r="D2552" s="12"/>
    </row>
    <row r="2553" spans="3:4" ht="12.75">
      <c r="C2553" s="12"/>
      <c r="D2553" s="12"/>
    </row>
    <row r="2554" spans="3:4" ht="12.75">
      <c r="C2554" s="12"/>
      <c r="D2554" s="12"/>
    </row>
    <row r="2555" spans="3:4" ht="12.75">
      <c r="C2555" s="12"/>
      <c r="D2555" s="12"/>
    </row>
    <row r="2556" spans="3:4" ht="12.75">
      <c r="C2556" s="12"/>
      <c r="D2556" s="12"/>
    </row>
    <row r="2557" spans="3:4" ht="12.75">
      <c r="C2557" s="12"/>
      <c r="D2557" s="12"/>
    </row>
    <row r="2558" spans="3:4" ht="12.75">
      <c r="C2558" s="12"/>
      <c r="D2558" s="12"/>
    </row>
    <row r="2559" spans="3:4" ht="12.75">
      <c r="C2559" s="12"/>
      <c r="D2559" s="12"/>
    </row>
    <row r="2560" spans="3:4" ht="12.75">
      <c r="C2560" s="12"/>
      <c r="D2560" s="12"/>
    </row>
    <row r="2561" spans="3:4" ht="12.75">
      <c r="C2561" s="12"/>
      <c r="D2561" s="12"/>
    </row>
    <row r="2562" spans="3:4" ht="12.75">
      <c r="C2562" s="12"/>
      <c r="D2562" s="12"/>
    </row>
    <row r="2563" spans="3:4" ht="12.75">
      <c r="C2563" s="12"/>
      <c r="D2563" s="12"/>
    </row>
    <row r="2564" spans="3:4" ht="12.75">
      <c r="C2564" s="12"/>
      <c r="D2564" s="12"/>
    </row>
    <row r="2565" spans="3:4" ht="12.75">
      <c r="C2565" s="12"/>
      <c r="D2565" s="12"/>
    </row>
    <row r="2566" spans="3:4" ht="12.75">
      <c r="C2566" s="12"/>
      <c r="D2566" s="12"/>
    </row>
    <row r="2567" spans="3:4" ht="12.75">
      <c r="C2567" s="12"/>
      <c r="D2567" s="12"/>
    </row>
    <row r="2568" spans="3:4" ht="12.75">
      <c r="C2568" s="12"/>
      <c r="D2568" s="12"/>
    </row>
    <row r="2569" spans="3:4" ht="12.75">
      <c r="C2569" s="12"/>
      <c r="D2569" s="12"/>
    </row>
    <row r="2570" spans="3:4" ht="12.75">
      <c r="C2570" s="12"/>
      <c r="D2570" s="12"/>
    </row>
    <row r="2571" spans="3:4" ht="12.75">
      <c r="C2571" s="12"/>
      <c r="D2571" s="12"/>
    </row>
    <row r="2572" spans="3:4" ht="12.75">
      <c r="C2572" s="12"/>
      <c r="D2572" s="12"/>
    </row>
    <row r="2573" spans="3:4" ht="12.75">
      <c r="C2573" s="12"/>
      <c r="D2573" s="12"/>
    </row>
    <row r="2574" spans="3:4" ht="12.75">
      <c r="C2574" s="12"/>
      <c r="D2574" s="12"/>
    </row>
    <row r="2575" spans="3:4" ht="12.75">
      <c r="C2575" s="12"/>
      <c r="D2575" s="12"/>
    </row>
    <row r="2576" spans="3:4" ht="12.75">
      <c r="C2576" s="12"/>
      <c r="D2576" s="12"/>
    </row>
    <row r="2577" spans="3:4" ht="12.75">
      <c r="C2577" s="12"/>
      <c r="D2577" s="12"/>
    </row>
    <row r="2578" spans="3:4" ht="12.75">
      <c r="C2578" s="12"/>
      <c r="D2578" s="12"/>
    </row>
    <row r="2579" spans="3:4" ht="12.75">
      <c r="C2579" s="12"/>
      <c r="D2579" s="12"/>
    </row>
    <row r="2580" spans="3:4" ht="12.75">
      <c r="C2580" s="12"/>
      <c r="D2580" s="12"/>
    </row>
    <row r="2581" spans="3:4" ht="12.75">
      <c r="C2581" s="12"/>
      <c r="D2581" s="12"/>
    </row>
    <row r="2582" spans="3:4" ht="12.75">
      <c r="C2582" s="12"/>
      <c r="D2582" s="12"/>
    </row>
    <row r="2583" spans="3:4" ht="12.75">
      <c r="C2583" s="12"/>
      <c r="D2583" s="12"/>
    </row>
    <row r="2584" spans="3:4" ht="12.75">
      <c r="C2584" s="12"/>
      <c r="D2584" s="12"/>
    </row>
    <row r="2585" spans="3:4" ht="12.75">
      <c r="C2585" s="12"/>
      <c r="D2585" s="12"/>
    </row>
    <row r="2586" spans="3:4" ht="12.75">
      <c r="C2586" s="12"/>
      <c r="D2586" s="12"/>
    </row>
    <row r="2587" spans="3:4" ht="12.75">
      <c r="C2587" s="12"/>
      <c r="D2587" s="12"/>
    </row>
    <row r="2588" spans="3:4" ht="12.75">
      <c r="C2588" s="12"/>
      <c r="D2588" s="12"/>
    </row>
    <row r="2589" spans="3:4" ht="12.75">
      <c r="C2589" s="12"/>
      <c r="D2589" s="12"/>
    </row>
    <row r="2590" spans="3:4" ht="12.75">
      <c r="C2590" s="12"/>
      <c r="D2590" s="12"/>
    </row>
    <row r="2591" spans="3:4" ht="12.75">
      <c r="C2591" s="12"/>
      <c r="D2591" s="12"/>
    </row>
    <row r="2592" spans="3:4" ht="12.75">
      <c r="C2592" s="12"/>
      <c r="D2592" s="12"/>
    </row>
    <row r="2593" spans="3:4" ht="12.75">
      <c r="C2593" s="12"/>
      <c r="D2593" s="12"/>
    </row>
    <row r="2594" spans="3:4" ht="12.75">
      <c r="C2594" s="12"/>
      <c r="D2594" s="12"/>
    </row>
    <row r="2595" spans="3:4" ht="12.75">
      <c r="C2595" s="12"/>
      <c r="D2595" s="12"/>
    </row>
    <row r="2596" spans="3:4" ht="12.75">
      <c r="C2596" s="12"/>
      <c r="D2596" s="12"/>
    </row>
    <row r="2597" spans="3:4" ht="12.75">
      <c r="C2597" s="12"/>
      <c r="D2597" s="12"/>
    </row>
    <row r="2598" spans="3:4" ht="12.75">
      <c r="C2598" s="12"/>
      <c r="D2598" s="12"/>
    </row>
    <row r="2599" spans="3:4" ht="12.75">
      <c r="C2599" s="12"/>
      <c r="D2599" s="12"/>
    </row>
    <row r="2600" spans="3:4" ht="12.75">
      <c r="C2600" s="12"/>
      <c r="D2600" s="12"/>
    </row>
    <row r="2601" spans="3:4" ht="12.75">
      <c r="C2601" s="12"/>
      <c r="D2601" s="12"/>
    </row>
    <row r="2602" spans="3:4" ht="12.75">
      <c r="C2602" s="12"/>
      <c r="D2602" s="12"/>
    </row>
    <row r="2603" spans="3:4" ht="12.75">
      <c r="C2603" s="12"/>
      <c r="D2603" s="12"/>
    </row>
    <row r="2604" spans="3:4" ht="12.75">
      <c r="C2604" s="12"/>
      <c r="D2604" s="12"/>
    </row>
    <row r="2605" spans="3:4" ht="12.75">
      <c r="C2605" s="12"/>
      <c r="D2605" s="12"/>
    </row>
    <row r="2606" spans="3:4" ht="12.75">
      <c r="C2606" s="12"/>
      <c r="D2606" s="12"/>
    </row>
    <row r="2607" spans="3:4" ht="12.75">
      <c r="C2607" s="12"/>
      <c r="D2607" s="12"/>
    </row>
    <row r="2608" spans="3:4" ht="12.75">
      <c r="C2608" s="12"/>
      <c r="D2608" s="12"/>
    </row>
    <row r="2609" spans="3:4" ht="12.75">
      <c r="C2609" s="12"/>
      <c r="D2609" s="12"/>
    </row>
    <row r="2610" spans="3:4" ht="12.75">
      <c r="C2610" s="12"/>
      <c r="D2610" s="12"/>
    </row>
    <row r="2611" spans="3:4" ht="12.75">
      <c r="C2611" s="12"/>
      <c r="D2611" s="12"/>
    </row>
    <row r="2612" spans="3:4" ht="12.75">
      <c r="C2612" s="12"/>
      <c r="D2612" s="12"/>
    </row>
    <row r="2613" spans="3:4" ht="12.75">
      <c r="C2613" s="12"/>
      <c r="D2613" s="12"/>
    </row>
    <row r="2614" spans="3:4" ht="12.75">
      <c r="C2614" s="12"/>
      <c r="D2614" s="12"/>
    </row>
    <row r="2615" spans="3:4" ht="12.75">
      <c r="C2615" s="12"/>
      <c r="D2615" s="12"/>
    </row>
    <row r="2616" spans="3:4" ht="12.75">
      <c r="C2616" s="12"/>
      <c r="D2616" s="12"/>
    </row>
    <row r="2617" spans="3:4" ht="12.75">
      <c r="C2617" s="12"/>
      <c r="D2617" s="12"/>
    </row>
    <row r="2618" spans="3:4" ht="12.75">
      <c r="C2618" s="12"/>
      <c r="D2618" s="12"/>
    </row>
    <row r="2619" spans="3:4" ht="12.75">
      <c r="C2619" s="12"/>
      <c r="D2619" s="12"/>
    </row>
    <row r="2620" spans="3:4" ht="12.75">
      <c r="C2620" s="12"/>
      <c r="D2620" s="12"/>
    </row>
    <row r="2621" spans="3:4" ht="12.75">
      <c r="C2621" s="12"/>
      <c r="D2621" s="12"/>
    </row>
    <row r="2622" spans="3:4" ht="12.75">
      <c r="C2622" s="12"/>
      <c r="D2622" s="12"/>
    </row>
    <row r="2623" spans="3:4" ht="12.75">
      <c r="C2623" s="12"/>
      <c r="D2623" s="12"/>
    </row>
    <row r="2624" spans="3:4" ht="12.75">
      <c r="C2624" s="12"/>
      <c r="D2624" s="12"/>
    </row>
    <row r="2625" spans="3:4" ht="12.75">
      <c r="C2625" s="12"/>
      <c r="D2625" s="12"/>
    </row>
    <row r="2626" spans="3:4" ht="12.75">
      <c r="C2626" s="12"/>
      <c r="D2626" s="12"/>
    </row>
    <row r="2627" spans="3:4" ht="12.75">
      <c r="C2627" s="12"/>
      <c r="D2627" s="12"/>
    </row>
    <row r="2628" spans="3:4" ht="12.75">
      <c r="C2628" s="12"/>
      <c r="D2628" s="12"/>
    </row>
    <row r="2629" spans="3:4" ht="12.75">
      <c r="C2629" s="12"/>
      <c r="D2629" s="12"/>
    </row>
    <row r="2630" spans="3:4" ht="12.75">
      <c r="C2630" s="12"/>
      <c r="D2630" s="12"/>
    </row>
    <row r="2631" spans="3:4" ht="12.75">
      <c r="C2631" s="12"/>
      <c r="D2631" s="12"/>
    </row>
    <row r="2632" spans="3:4" ht="12.75">
      <c r="C2632" s="12"/>
      <c r="D2632" s="12"/>
    </row>
    <row r="2633" spans="3:4" ht="12.75">
      <c r="C2633" s="12"/>
      <c r="D2633" s="12"/>
    </row>
    <row r="2634" spans="3:4" ht="12.75">
      <c r="C2634" s="12"/>
      <c r="D2634" s="12"/>
    </row>
    <row r="2635" spans="3:4" ht="12.75">
      <c r="C2635" s="12"/>
      <c r="D2635" s="12"/>
    </row>
    <row r="2636" spans="3:4" ht="12.75">
      <c r="C2636" s="12"/>
      <c r="D2636" s="12"/>
    </row>
    <row r="2637" spans="3:4" ht="12.75">
      <c r="C2637" s="12"/>
      <c r="D2637" s="12"/>
    </row>
    <row r="2638" spans="3:4" ht="12.75">
      <c r="C2638" s="12"/>
      <c r="D2638" s="12"/>
    </row>
    <row r="2639" spans="3:4" ht="12.75">
      <c r="C2639" s="12"/>
      <c r="D2639" s="12"/>
    </row>
    <row r="2640" spans="3:4" ht="12.75">
      <c r="C2640" s="12"/>
      <c r="D2640" s="12"/>
    </row>
    <row r="2641" spans="3:4" ht="12.75">
      <c r="C2641" s="12"/>
      <c r="D2641" s="12"/>
    </row>
    <row r="2642" spans="3:4" ht="12.75">
      <c r="C2642" s="12"/>
      <c r="D2642" s="12"/>
    </row>
    <row r="2643" spans="3:4" ht="12.75">
      <c r="C2643" s="12"/>
      <c r="D2643" s="12"/>
    </row>
    <row r="2644" spans="3:4" ht="12.75">
      <c r="C2644" s="12"/>
      <c r="D2644" s="12"/>
    </row>
    <row r="2645" spans="3:4" ht="12.75">
      <c r="C2645" s="12"/>
      <c r="D2645" s="12"/>
    </row>
    <row r="2646" spans="3:4" ht="12.75">
      <c r="C2646" s="12"/>
      <c r="D2646" s="12"/>
    </row>
    <row r="2647" spans="3:4" ht="12.75">
      <c r="C2647" s="12"/>
      <c r="D2647" s="12"/>
    </row>
    <row r="2648" spans="3:4" ht="12.75">
      <c r="C2648" s="12"/>
      <c r="D2648" s="12"/>
    </row>
    <row r="2649" spans="3:4" ht="12.75">
      <c r="C2649" s="12"/>
      <c r="D2649" s="12"/>
    </row>
    <row r="2650" spans="3:4" ht="12.75">
      <c r="C2650" s="12"/>
      <c r="D2650" s="12"/>
    </row>
    <row r="2651" spans="3:4" ht="12.75">
      <c r="C2651" s="12"/>
      <c r="D2651" s="12"/>
    </row>
    <row r="2652" spans="3:4" ht="12.75">
      <c r="C2652" s="12"/>
      <c r="D2652" s="12"/>
    </row>
    <row r="2653" spans="3:4" ht="12.75">
      <c r="C2653" s="12"/>
      <c r="D2653" s="12"/>
    </row>
    <row r="2654" spans="3:4" ht="12.75">
      <c r="C2654" s="12"/>
      <c r="D2654" s="12"/>
    </row>
    <row r="2655" spans="3:4" ht="12.75">
      <c r="C2655" s="12"/>
      <c r="D2655" s="12"/>
    </row>
    <row r="2656" spans="3:4" ht="12.75">
      <c r="C2656" s="12"/>
      <c r="D2656" s="12"/>
    </row>
    <row r="2657" spans="3:4" ht="12.75">
      <c r="C2657" s="12"/>
      <c r="D2657" s="12"/>
    </row>
    <row r="2658" spans="3:4" ht="12.75">
      <c r="C2658" s="12"/>
      <c r="D2658" s="12"/>
    </row>
    <row r="2659" spans="3:4" ht="12.75">
      <c r="C2659" s="12"/>
      <c r="D2659" s="12"/>
    </row>
    <row r="2660" spans="3:4" ht="12.75">
      <c r="C2660" s="12"/>
      <c r="D2660" s="12"/>
    </row>
    <row r="2661" spans="3:4" ht="12.75">
      <c r="C2661" s="12"/>
      <c r="D2661" s="12"/>
    </row>
    <row r="2662" spans="3:4" ht="12.75">
      <c r="C2662" s="12"/>
      <c r="D2662" s="12"/>
    </row>
    <row r="2663" spans="3:4" ht="12.75">
      <c r="C2663" s="12"/>
      <c r="D2663" s="12"/>
    </row>
    <row r="2664" spans="3:4" ht="12.75">
      <c r="C2664" s="12"/>
      <c r="D2664" s="12"/>
    </row>
    <row r="2665" spans="3:4" ht="12.75">
      <c r="C2665" s="12"/>
      <c r="D2665" s="12"/>
    </row>
    <row r="2666" spans="3:4" ht="12.75">
      <c r="C2666" s="12"/>
      <c r="D2666" s="12"/>
    </row>
    <row r="2667" spans="3:4" ht="12.75">
      <c r="C2667" s="12"/>
      <c r="D2667" s="12"/>
    </row>
    <row r="2668" spans="3:4" ht="12.75">
      <c r="C2668" s="12"/>
      <c r="D2668" s="12"/>
    </row>
    <row r="2669" spans="3:4" ht="12.75">
      <c r="C2669" s="12"/>
      <c r="D2669" s="12"/>
    </row>
    <row r="2670" spans="3:4" ht="12.75">
      <c r="C2670" s="12"/>
      <c r="D2670" s="12"/>
    </row>
    <row r="2671" spans="3:4" ht="12.75">
      <c r="C2671" s="12"/>
      <c r="D2671" s="12"/>
    </row>
    <row r="2672" spans="3:4" ht="12.75">
      <c r="C2672" s="12"/>
      <c r="D2672" s="12"/>
    </row>
    <row r="2673" spans="3:4" ht="12.75">
      <c r="C2673" s="12"/>
      <c r="D2673" s="12"/>
    </row>
    <row r="2674" spans="3:4" ht="12.75">
      <c r="C2674" s="12"/>
      <c r="D2674" s="12"/>
    </row>
    <row r="2675" spans="3:4" ht="12.75">
      <c r="C2675" s="12"/>
      <c r="D2675" s="12"/>
    </row>
    <row r="2676" spans="3:4" ht="12.75">
      <c r="C2676" s="12"/>
      <c r="D2676" s="12"/>
    </row>
    <row r="2677" spans="3:4" ht="12.75">
      <c r="C2677" s="12"/>
      <c r="D2677" s="12"/>
    </row>
    <row r="2678" spans="3:4" ht="12.75">
      <c r="C2678" s="12"/>
      <c r="D2678" s="12"/>
    </row>
    <row r="2679" spans="3:4" ht="12.75">
      <c r="C2679" s="12"/>
      <c r="D2679" s="12"/>
    </row>
    <row r="2680" spans="3:4" ht="12.75">
      <c r="C2680" s="12"/>
      <c r="D2680" s="12"/>
    </row>
    <row r="2681" spans="3:4" ht="12.75">
      <c r="C2681" s="12"/>
      <c r="D2681" s="12"/>
    </row>
    <row r="2682" spans="3:4" ht="12.75">
      <c r="C2682" s="12"/>
      <c r="D2682" s="12"/>
    </row>
    <row r="2683" spans="3:4" ht="12.75">
      <c r="C2683" s="12"/>
      <c r="D2683" s="12"/>
    </row>
    <row r="2684" spans="3:4" ht="12.75">
      <c r="C2684" s="12"/>
      <c r="D2684" s="12"/>
    </row>
    <row r="2685" spans="3:4" ht="12.75">
      <c r="C2685" s="12"/>
      <c r="D2685" s="12"/>
    </row>
    <row r="2686" spans="3:4" ht="12.75">
      <c r="C2686" s="12"/>
      <c r="D2686" s="12"/>
    </row>
    <row r="2687" spans="3:4" ht="12.75">
      <c r="C2687" s="12"/>
      <c r="D2687" s="12"/>
    </row>
    <row r="2688" spans="3:4" ht="12.75">
      <c r="C2688" s="12"/>
      <c r="D2688" s="12"/>
    </row>
    <row r="2689" spans="3:4" ht="12.75">
      <c r="C2689" s="12"/>
      <c r="D2689" s="12"/>
    </row>
    <row r="2690" spans="3:4" ht="12.75">
      <c r="C2690" s="12"/>
      <c r="D2690" s="12"/>
    </row>
    <row r="2691" spans="3:4" ht="12.75">
      <c r="C2691" s="12"/>
      <c r="D2691" s="12"/>
    </row>
    <row r="2692" spans="3:4" ht="12.75">
      <c r="C2692" s="12"/>
      <c r="D2692" s="12"/>
    </row>
    <row r="2693" spans="3:4" ht="12.75">
      <c r="C2693" s="12"/>
      <c r="D2693" s="12"/>
    </row>
    <row r="2694" spans="3:4" ht="12.75">
      <c r="C2694" s="12"/>
      <c r="D2694" s="12"/>
    </row>
    <row r="2695" spans="3:4" ht="12.75">
      <c r="C2695" s="12"/>
      <c r="D2695" s="12"/>
    </row>
    <row r="2696" spans="3:4" ht="12.75">
      <c r="C2696" s="12"/>
      <c r="D2696" s="12"/>
    </row>
    <row r="2697" spans="3:4" ht="12.75">
      <c r="C2697" s="12"/>
      <c r="D2697" s="12"/>
    </row>
    <row r="2698" spans="3:4" ht="12.75">
      <c r="C2698" s="12"/>
      <c r="D2698" s="12"/>
    </row>
    <row r="2699" spans="3:4" ht="12.75">
      <c r="C2699" s="12"/>
      <c r="D2699" s="12"/>
    </row>
    <row r="2700" spans="3:4" ht="12.75">
      <c r="C2700" s="12"/>
      <c r="D2700" s="12"/>
    </row>
    <row r="2701" spans="3:4" ht="12.75">
      <c r="C2701" s="12"/>
      <c r="D2701" s="12"/>
    </row>
    <row r="2702" spans="3:4" ht="12.75">
      <c r="C2702" s="12"/>
      <c r="D2702" s="12"/>
    </row>
    <row r="2703" spans="3:4" ht="12.75">
      <c r="C2703" s="12"/>
      <c r="D2703" s="12"/>
    </row>
    <row r="2704" spans="3:4" ht="12.75">
      <c r="C2704" s="12"/>
      <c r="D2704" s="12"/>
    </row>
    <row r="2705" spans="3:4" ht="12.75">
      <c r="C2705" s="12"/>
      <c r="D2705" s="12"/>
    </row>
    <row r="2706" spans="3:4" ht="12.75">
      <c r="C2706" s="12"/>
      <c r="D2706" s="12"/>
    </row>
    <row r="2707" spans="3:4" ht="12.75">
      <c r="C2707" s="12"/>
      <c r="D2707" s="12"/>
    </row>
    <row r="2708" spans="3:4" ht="12.75">
      <c r="C2708" s="12"/>
      <c r="D2708" s="12"/>
    </row>
    <row r="2709" spans="3:4" ht="12.75">
      <c r="C2709" s="12"/>
      <c r="D2709" s="12"/>
    </row>
    <row r="2710" spans="3:4" ht="12.75">
      <c r="C2710" s="12"/>
      <c r="D2710" s="12"/>
    </row>
    <row r="2711" spans="3:4" ht="12.75">
      <c r="C2711" s="12"/>
      <c r="D2711" s="12"/>
    </row>
    <row r="2712" spans="3:4" ht="12.75">
      <c r="C2712" s="12"/>
      <c r="D2712" s="12"/>
    </row>
    <row r="2713" spans="3:4" ht="12.75">
      <c r="C2713" s="12"/>
      <c r="D2713" s="12"/>
    </row>
    <row r="2714" spans="3:4" ht="12.75">
      <c r="C2714" s="12"/>
      <c r="D2714" s="12"/>
    </row>
    <row r="2715" spans="3:4" ht="12.75">
      <c r="C2715" s="12"/>
      <c r="D2715" s="12"/>
    </row>
    <row r="2716" spans="3:4" ht="12.75">
      <c r="C2716" s="12"/>
      <c r="D2716" s="12"/>
    </row>
    <row r="2717" spans="3:4" ht="12.75">
      <c r="C2717" s="12"/>
      <c r="D2717" s="12"/>
    </row>
    <row r="2718" spans="3:4" ht="12.75">
      <c r="C2718" s="12"/>
      <c r="D2718" s="12"/>
    </row>
    <row r="2719" spans="3:4" ht="12.75">
      <c r="C2719" s="12"/>
      <c r="D2719" s="12"/>
    </row>
    <row r="2720" spans="3:4" ht="12.75">
      <c r="C2720" s="12"/>
      <c r="D2720" s="12"/>
    </row>
    <row r="2721" spans="3:4" ht="12.75">
      <c r="C2721" s="12"/>
      <c r="D2721" s="12"/>
    </row>
    <row r="2722" spans="3:4" ht="12.75">
      <c r="C2722" s="12"/>
      <c r="D2722" s="12"/>
    </row>
    <row r="2723" spans="3:4" ht="12.75">
      <c r="C2723" s="12"/>
      <c r="D2723" s="12"/>
    </row>
    <row r="2724" spans="3:4" ht="12.75">
      <c r="C2724" s="12"/>
      <c r="D2724" s="12"/>
    </row>
    <row r="2725" spans="3:4" ht="12.75">
      <c r="C2725" s="12"/>
      <c r="D2725" s="12"/>
    </row>
    <row r="2726" spans="3:4" ht="12.75">
      <c r="C2726" s="12"/>
      <c r="D2726" s="12"/>
    </row>
    <row r="2727" spans="3:4" ht="12.75">
      <c r="C2727" s="12"/>
      <c r="D2727" s="12"/>
    </row>
    <row r="2728" spans="3:4" ht="12.75">
      <c r="C2728" s="12"/>
      <c r="D2728" s="12"/>
    </row>
    <row r="2729" spans="3:4" ht="12.75">
      <c r="C2729" s="12"/>
      <c r="D2729" s="12"/>
    </row>
    <row r="2730" spans="3:4" ht="12.75">
      <c r="C2730" s="12"/>
      <c r="D2730" s="12"/>
    </row>
    <row r="2731" spans="3:4" ht="12.75">
      <c r="C2731" s="12"/>
      <c r="D2731" s="12"/>
    </row>
    <row r="2732" spans="3:4" ht="12.75">
      <c r="C2732" s="12"/>
      <c r="D2732" s="12"/>
    </row>
    <row r="2733" spans="3:4" ht="12.75">
      <c r="C2733" s="12"/>
      <c r="D2733" s="12"/>
    </row>
    <row r="2734" spans="3:4" ht="12.75">
      <c r="C2734" s="12"/>
      <c r="D2734" s="12"/>
    </row>
    <row r="2735" spans="3:4" ht="12.75">
      <c r="C2735" s="12"/>
      <c r="D2735" s="12"/>
    </row>
    <row r="2736" spans="3:4" ht="12.75">
      <c r="C2736" s="12"/>
      <c r="D2736" s="12"/>
    </row>
    <row r="2737" spans="3:4" ht="12.75">
      <c r="C2737" s="12"/>
      <c r="D2737" s="12"/>
    </row>
    <row r="2738" spans="3:4" ht="12.75">
      <c r="C2738" s="12"/>
      <c r="D2738" s="12"/>
    </row>
    <row r="2739" spans="3:4" ht="12.75">
      <c r="C2739" s="12"/>
      <c r="D2739" s="12"/>
    </row>
    <row r="2740" spans="3:4" ht="12.75">
      <c r="C2740" s="12"/>
      <c r="D2740" s="12"/>
    </row>
    <row r="2741" spans="3:4" ht="12.75">
      <c r="C2741" s="12"/>
      <c r="D2741" s="12"/>
    </row>
    <row r="2742" spans="3:4" ht="12.75">
      <c r="C2742" s="12"/>
      <c r="D2742" s="12"/>
    </row>
    <row r="2743" spans="3:4" ht="12.75">
      <c r="C2743" s="12"/>
      <c r="D2743" s="12"/>
    </row>
    <row r="2744" spans="3:4" ht="12.75">
      <c r="C2744" s="12"/>
      <c r="D2744" s="12"/>
    </row>
    <row r="2745" spans="3:4" ht="12.75">
      <c r="C2745" s="12"/>
      <c r="D2745" s="12"/>
    </row>
    <row r="2746" spans="3:4" ht="12.75">
      <c r="C2746" s="12"/>
      <c r="D2746" s="12"/>
    </row>
    <row r="2747" spans="3:4" ht="12.75">
      <c r="C2747" s="12"/>
      <c r="D2747" s="12"/>
    </row>
    <row r="2748" spans="3:4" ht="12.75">
      <c r="C2748" s="12"/>
      <c r="D2748" s="12"/>
    </row>
    <row r="2749" spans="3:4" ht="12.75">
      <c r="C2749" s="12"/>
      <c r="D2749" s="12"/>
    </row>
    <row r="2750" spans="3:4" ht="12.75">
      <c r="C2750" s="12"/>
      <c r="D2750" s="12"/>
    </row>
    <row r="2751" spans="3:4" ht="12.75">
      <c r="C2751" s="12"/>
      <c r="D2751" s="12"/>
    </row>
    <row r="2752" spans="3:4" ht="12.75">
      <c r="C2752" s="12"/>
      <c r="D2752" s="12"/>
    </row>
    <row r="2753" spans="3:4" ht="12.75">
      <c r="C2753" s="12"/>
      <c r="D2753" s="12"/>
    </row>
    <row r="2754" spans="3:4" ht="12.75">
      <c r="C2754" s="12"/>
      <c r="D2754" s="12"/>
    </row>
    <row r="2755" spans="3:4" ht="12.75">
      <c r="C2755" s="12"/>
      <c r="D2755" s="12"/>
    </row>
    <row r="2756" spans="3:4" ht="12.75">
      <c r="C2756" s="12"/>
      <c r="D2756" s="12"/>
    </row>
    <row r="2757" spans="3:4" ht="12.75">
      <c r="C2757" s="12"/>
      <c r="D2757" s="12"/>
    </row>
    <row r="2758" spans="3:4" ht="12.75">
      <c r="C2758" s="12"/>
      <c r="D2758" s="12"/>
    </row>
    <row r="2759" spans="3:4" ht="12.75">
      <c r="C2759" s="12"/>
      <c r="D2759" s="12"/>
    </row>
    <row r="2760" spans="3:4" ht="12.75">
      <c r="C2760" s="12"/>
      <c r="D2760" s="12"/>
    </row>
    <row r="2761" spans="3:4" ht="12.75">
      <c r="C2761" s="12"/>
      <c r="D2761" s="12"/>
    </row>
    <row r="2762" spans="3:4" ht="12.75">
      <c r="C2762" s="12"/>
      <c r="D2762" s="12"/>
    </row>
    <row r="2763" spans="3:4" ht="12.75">
      <c r="C2763" s="12"/>
      <c r="D2763" s="12"/>
    </row>
    <row r="2764" spans="3:4" ht="12.75">
      <c r="C2764" s="12"/>
      <c r="D2764" s="12"/>
    </row>
    <row r="2765" spans="3:4" ht="12.75">
      <c r="C2765" s="12"/>
      <c r="D2765" s="12"/>
    </row>
    <row r="2766" spans="3:4" ht="12.75">
      <c r="C2766" s="12"/>
      <c r="D2766" s="12"/>
    </row>
    <row r="2767" spans="3:4" ht="12.75">
      <c r="C2767" s="12"/>
      <c r="D2767" s="12"/>
    </row>
    <row r="2768" spans="3:4" ht="12.75">
      <c r="C2768" s="12"/>
      <c r="D2768" s="12"/>
    </row>
    <row r="2769" spans="3:4" ht="12.75">
      <c r="C2769" s="12"/>
      <c r="D2769" s="12"/>
    </row>
    <row r="2770" spans="3:4" ht="12.75">
      <c r="C2770" s="12"/>
      <c r="D2770" s="12"/>
    </row>
    <row r="2771" spans="3:4" ht="12.75">
      <c r="C2771" s="12"/>
      <c r="D2771" s="12"/>
    </row>
    <row r="2772" spans="3:4" ht="12.75">
      <c r="C2772" s="12"/>
      <c r="D2772" s="12"/>
    </row>
    <row r="2773" spans="3:4" ht="12.75">
      <c r="C2773" s="12"/>
      <c r="D2773" s="12"/>
    </row>
    <row r="2774" spans="3:4" ht="12.75">
      <c r="C2774" s="12"/>
      <c r="D2774" s="12"/>
    </row>
    <row r="2775" spans="3:4" ht="12.75">
      <c r="C2775" s="12"/>
      <c r="D2775" s="12"/>
    </row>
    <row r="2776" spans="3:4" ht="12.75">
      <c r="C2776" s="12"/>
      <c r="D2776" s="12"/>
    </row>
    <row r="2777" spans="3:4" ht="12.75">
      <c r="C2777" s="12"/>
      <c r="D2777" s="12"/>
    </row>
    <row r="2778" spans="3:4" ht="12.75">
      <c r="C2778" s="12"/>
      <c r="D2778" s="12"/>
    </row>
    <row r="2779" spans="3:4" ht="12.75">
      <c r="C2779" s="12"/>
      <c r="D2779" s="12"/>
    </row>
    <row r="2780" spans="3:4" ht="12.75">
      <c r="C2780" s="12"/>
      <c r="D2780" s="12"/>
    </row>
    <row r="2781" spans="3:4" ht="12.75">
      <c r="C2781" s="12"/>
      <c r="D2781" s="12"/>
    </row>
    <row r="2782" spans="3:4" ht="12.75">
      <c r="C2782" s="12"/>
      <c r="D2782" s="12"/>
    </row>
    <row r="2783" spans="3:4" ht="12.75">
      <c r="C2783" s="12"/>
      <c r="D2783" s="12"/>
    </row>
    <row r="2784" spans="3:4" ht="12.75">
      <c r="C2784" s="12"/>
      <c r="D2784" s="12"/>
    </row>
    <row r="2785" spans="3:4" ht="12.75">
      <c r="C2785" s="12"/>
      <c r="D2785" s="12"/>
    </row>
    <row r="2786" spans="3:4" ht="12.75">
      <c r="C2786" s="12"/>
      <c r="D2786" s="12"/>
    </row>
    <row r="2787" spans="3:4" ht="12.75">
      <c r="C2787" s="12"/>
      <c r="D2787" s="12"/>
    </row>
    <row r="2788" spans="3:4" ht="12.75">
      <c r="C2788" s="12"/>
      <c r="D2788" s="12"/>
    </row>
    <row r="2789" spans="3:4" ht="12.75">
      <c r="C2789" s="12"/>
      <c r="D2789" s="12"/>
    </row>
    <row r="2790" spans="3:4" ht="12.75">
      <c r="C2790" s="12"/>
      <c r="D2790" s="12"/>
    </row>
    <row r="2791" spans="3:4" ht="12.75">
      <c r="C2791" s="12"/>
      <c r="D2791" s="12"/>
    </row>
    <row r="2792" spans="3:4" ht="12.75">
      <c r="C2792" s="12"/>
      <c r="D2792" s="12"/>
    </row>
    <row r="2793" spans="3:4" ht="12.75">
      <c r="C2793" s="12"/>
      <c r="D2793" s="12"/>
    </row>
    <row r="2794" spans="3:4" ht="12.75">
      <c r="C2794" s="12"/>
      <c r="D2794" s="12"/>
    </row>
    <row r="2795" spans="3:4" ht="12.75">
      <c r="C2795" s="12"/>
      <c r="D2795" s="12"/>
    </row>
    <row r="2796" spans="3:4" ht="12.75">
      <c r="C2796" s="12"/>
      <c r="D2796" s="12"/>
    </row>
    <row r="2797" spans="3:4" ht="12.75">
      <c r="C2797" s="12"/>
      <c r="D2797" s="12"/>
    </row>
    <row r="2798" spans="3:4" ht="12.75">
      <c r="C2798" s="12"/>
      <c r="D2798" s="12"/>
    </row>
    <row r="2799" spans="3:4" ht="12.75">
      <c r="C2799" s="12"/>
      <c r="D2799" s="12"/>
    </row>
    <row r="2800" spans="3:4" ht="12.75">
      <c r="C2800" s="12"/>
      <c r="D2800" s="12"/>
    </row>
    <row r="2801" spans="3:4" ht="12.75">
      <c r="C2801" s="12"/>
      <c r="D2801" s="12"/>
    </row>
    <row r="2802" spans="3:4" ht="12.75">
      <c r="C2802" s="12"/>
      <c r="D2802" s="12"/>
    </row>
    <row r="2803" spans="3:4" ht="12.75">
      <c r="C2803" s="12"/>
      <c r="D2803" s="12"/>
    </row>
    <row r="2804" spans="3:4" ht="12.75">
      <c r="C2804" s="12"/>
      <c r="D2804" s="12"/>
    </row>
    <row r="2805" spans="3:4" ht="12.75">
      <c r="C2805" s="12"/>
      <c r="D2805" s="12"/>
    </row>
    <row r="2806" spans="3:4" ht="12.75">
      <c r="C2806" s="12"/>
      <c r="D2806" s="12"/>
    </row>
    <row r="2807" spans="3:4" ht="12.75">
      <c r="C2807" s="12"/>
      <c r="D2807" s="12"/>
    </row>
    <row r="2808" spans="3:4" ht="12.75">
      <c r="C2808" s="12"/>
      <c r="D2808" s="12"/>
    </row>
    <row r="2809" spans="3:4" ht="12.75">
      <c r="C2809" s="12"/>
      <c r="D2809" s="12"/>
    </row>
    <row r="2810" spans="3:4" ht="12.75">
      <c r="C2810" s="12"/>
      <c r="D2810" s="12"/>
    </row>
    <row r="2811" spans="3:4" ht="12.75">
      <c r="C2811" s="12"/>
      <c r="D2811" s="12"/>
    </row>
    <row r="2812" spans="3:4" ht="12.75">
      <c r="C2812" s="12"/>
      <c r="D2812" s="12"/>
    </row>
    <row r="2813" spans="3:4" ht="12.75">
      <c r="C2813" s="12"/>
      <c r="D2813" s="12"/>
    </row>
    <row r="2814" spans="3:4" ht="12.75">
      <c r="C2814" s="12"/>
      <c r="D2814" s="12"/>
    </row>
    <row r="2815" spans="3:4" ht="12.75">
      <c r="C2815" s="12"/>
      <c r="D2815" s="12"/>
    </row>
    <row r="2816" spans="3:4" ht="12.75">
      <c r="C2816" s="12"/>
      <c r="D2816" s="12"/>
    </row>
    <row r="2817" spans="3:4" ht="12.75">
      <c r="C2817" s="12"/>
      <c r="D2817" s="12"/>
    </row>
    <row r="2818" spans="3:4" ht="12.75">
      <c r="C2818" s="12"/>
      <c r="D2818" s="12"/>
    </row>
    <row r="2819" spans="3:4" ht="12.75">
      <c r="C2819" s="12"/>
      <c r="D2819" s="12"/>
    </row>
    <row r="2820" spans="3:4" ht="12.75">
      <c r="C2820" s="12"/>
      <c r="D2820" s="12"/>
    </row>
    <row r="2821" spans="3:4" ht="12.75">
      <c r="C2821" s="12"/>
      <c r="D2821" s="12"/>
    </row>
    <row r="2822" spans="3:4" ht="12.75">
      <c r="C2822" s="12"/>
      <c r="D2822" s="12"/>
    </row>
    <row r="2823" spans="3:4" ht="12.75">
      <c r="C2823" s="12"/>
      <c r="D2823" s="12"/>
    </row>
    <row r="2824" spans="3:4" ht="12.75">
      <c r="C2824" s="12"/>
      <c r="D2824" s="12"/>
    </row>
    <row r="2825" spans="3:4" ht="12.75">
      <c r="C2825" s="12"/>
      <c r="D2825" s="12"/>
    </row>
    <row r="2826" spans="3:4" ht="12.75">
      <c r="C2826" s="12"/>
      <c r="D2826" s="12"/>
    </row>
    <row r="2827" spans="3:4" ht="12.75">
      <c r="C2827" s="12"/>
      <c r="D2827" s="12"/>
    </row>
    <row r="2828" spans="3:4" ht="12.75">
      <c r="C2828" s="12"/>
      <c r="D2828" s="12"/>
    </row>
    <row r="2829" spans="3:4" ht="12.75">
      <c r="C2829" s="12"/>
      <c r="D2829" s="12"/>
    </row>
    <row r="2830" spans="3:4" ht="12.75">
      <c r="C2830" s="12"/>
      <c r="D2830" s="12"/>
    </row>
    <row r="2831" spans="3:4" ht="12.75">
      <c r="C2831" s="12"/>
      <c r="D2831" s="12"/>
    </row>
    <row r="2832" spans="3:4" ht="12.75">
      <c r="C2832" s="12"/>
      <c r="D2832" s="12"/>
    </row>
    <row r="2833" spans="3:4" ht="12.75">
      <c r="C2833" s="12"/>
      <c r="D2833" s="12"/>
    </row>
    <row r="2834" spans="3:4" ht="12.75">
      <c r="C2834" s="12"/>
      <c r="D2834" s="12"/>
    </row>
    <row r="2835" spans="3:4" ht="12.75">
      <c r="C2835" s="12"/>
      <c r="D2835" s="12"/>
    </row>
    <row r="2836" spans="3:4" ht="12.75">
      <c r="C2836" s="12"/>
      <c r="D2836" s="12"/>
    </row>
    <row r="2837" spans="3:4" ht="12.75">
      <c r="C2837" s="12"/>
      <c r="D2837" s="12"/>
    </row>
    <row r="2838" spans="3:4" ht="12.75">
      <c r="C2838" s="12"/>
      <c r="D2838" s="12"/>
    </row>
    <row r="2839" spans="3:4" ht="12.75">
      <c r="C2839" s="12"/>
      <c r="D2839" s="12"/>
    </row>
    <row r="2840" spans="3:4" ht="12.75">
      <c r="C2840" s="12"/>
      <c r="D2840" s="12"/>
    </row>
    <row r="2841" spans="3:4" ht="12.75">
      <c r="C2841" s="12"/>
      <c r="D2841" s="12"/>
    </row>
    <row r="2842" spans="3:4" ht="12.75">
      <c r="C2842" s="12"/>
      <c r="D2842" s="12"/>
    </row>
    <row r="2843" spans="3:4" ht="12.75">
      <c r="C2843" s="12"/>
      <c r="D2843" s="12"/>
    </row>
    <row r="2844" spans="3:4" ht="12.75">
      <c r="C2844" s="12"/>
      <c r="D2844" s="12"/>
    </row>
    <row r="2845" spans="3:4" ht="12.75">
      <c r="C2845" s="12"/>
      <c r="D2845" s="12"/>
    </row>
    <row r="2846" spans="3:4" ht="12.75">
      <c r="C2846" s="12"/>
      <c r="D2846" s="12"/>
    </row>
    <row r="2847" spans="3:4" ht="12.75">
      <c r="C2847" s="12"/>
      <c r="D2847" s="12"/>
    </row>
    <row r="2848" spans="3:4" ht="12.75">
      <c r="C2848" s="12"/>
      <c r="D2848" s="12"/>
    </row>
    <row r="2849" spans="3:4" ht="12.75">
      <c r="C2849" s="12"/>
      <c r="D2849" s="12"/>
    </row>
    <row r="2850" spans="3:4" ht="12.75">
      <c r="C2850" s="12"/>
      <c r="D2850" s="12"/>
    </row>
    <row r="2851" spans="3:4" ht="12.75">
      <c r="C2851" s="12"/>
      <c r="D2851" s="12"/>
    </row>
    <row r="2852" spans="3:4" ht="12.75">
      <c r="C2852" s="12"/>
      <c r="D2852" s="12"/>
    </row>
    <row r="2853" spans="3:4" ht="12.75">
      <c r="C2853" s="12"/>
      <c r="D2853" s="12"/>
    </row>
    <row r="2854" spans="3:4" ht="12.75">
      <c r="C2854" s="12"/>
      <c r="D2854" s="12"/>
    </row>
    <row r="2855" spans="3:4" ht="12.75">
      <c r="C2855" s="12"/>
      <c r="D2855" s="12"/>
    </row>
    <row r="2856" spans="3:4" ht="12.75">
      <c r="C2856" s="12"/>
      <c r="D2856" s="12"/>
    </row>
    <row r="2857" spans="3:4" ht="12.75">
      <c r="C2857" s="12"/>
      <c r="D2857" s="12"/>
    </row>
    <row r="2858" spans="3:4" ht="12.75">
      <c r="C2858" s="12"/>
      <c r="D2858" s="12"/>
    </row>
    <row r="2859" spans="3:4" ht="12.75">
      <c r="C2859" s="12"/>
      <c r="D2859" s="12"/>
    </row>
    <row r="2860" spans="3:4" ht="12.75">
      <c r="C2860" s="12"/>
      <c r="D2860" s="12"/>
    </row>
    <row r="2861" spans="3:4" ht="12.75">
      <c r="C2861" s="12"/>
      <c r="D2861" s="12"/>
    </row>
    <row r="2862" spans="3:4" ht="12.75">
      <c r="C2862" s="12"/>
      <c r="D2862" s="12"/>
    </row>
    <row r="2863" spans="3:4" ht="12.75">
      <c r="C2863" s="12"/>
      <c r="D2863" s="12"/>
    </row>
    <row r="2864" spans="3:4" ht="12.75">
      <c r="C2864" s="12"/>
      <c r="D2864" s="12"/>
    </row>
    <row r="2865" spans="3:4" ht="12.75">
      <c r="C2865" s="12"/>
      <c r="D2865" s="12"/>
    </row>
    <row r="2866" spans="3:4" ht="12.75">
      <c r="C2866" s="12"/>
      <c r="D2866" s="12"/>
    </row>
    <row r="2867" spans="3:4" ht="12.75">
      <c r="C2867" s="12"/>
      <c r="D2867" s="12"/>
    </row>
    <row r="2868" spans="3:4" ht="12.75">
      <c r="C2868" s="12"/>
      <c r="D2868" s="12"/>
    </row>
    <row r="2869" spans="3:4" ht="12.75">
      <c r="C2869" s="12"/>
      <c r="D2869" s="12"/>
    </row>
    <row r="2870" spans="3:4" ht="12.75">
      <c r="C2870" s="12"/>
      <c r="D2870" s="12"/>
    </row>
    <row r="2871" spans="3:4" ht="12.75">
      <c r="C2871" s="12"/>
      <c r="D2871" s="12"/>
    </row>
    <row r="2872" spans="3:4" ht="12.75">
      <c r="C2872" s="12"/>
      <c r="D2872" s="12"/>
    </row>
    <row r="2873" spans="3:4" ht="12.75">
      <c r="C2873" s="12"/>
      <c r="D2873" s="12"/>
    </row>
    <row r="2874" spans="3:4" ht="12.75">
      <c r="C2874" s="12"/>
      <c r="D2874" s="12"/>
    </row>
    <row r="2875" spans="3:4" ht="12.75">
      <c r="C2875" s="12"/>
      <c r="D2875" s="12"/>
    </row>
    <row r="2876" spans="3:4" ht="12.75">
      <c r="C2876" s="12"/>
      <c r="D2876" s="12"/>
    </row>
    <row r="2877" spans="3:4" ht="12.75">
      <c r="C2877" s="12"/>
      <c r="D2877" s="12"/>
    </row>
    <row r="2878" spans="3:4" ht="12.75">
      <c r="C2878" s="12"/>
      <c r="D2878" s="12"/>
    </row>
    <row r="2879" spans="3:4" ht="12.75">
      <c r="C2879" s="12"/>
      <c r="D2879" s="12"/>
    </row>
    <row r="2880" spans="3:4" ht="12.75">
      <c r="C2880" s="12"/>
      <c r="D2880" s="12"/>
    </row>
    <row r="2881" spans="3:4" ht="12.75">
      <c r="C2881" s="12"/>
      <c r="D2881" s="12"/>
    </row>
    <row r="2882" spans="3:4" ht="12.75">
      <c r="C2882" s="12"/>
      <c r="D2882" s="12"/>
    </row>
    <row r="2883" spans="3:4" ht="12.75">
      <c r="C2883" s="12"/>
      <c r="D2883" s="12"/>
    </row>
    <row r="2884" spans="3:4" ht="12.75">
      <c r="C2884" s="12"/>
      <c r="D2884" s="12"/>
    </row>
    <row r="2885" spans="3:4" ht="12.75">
      <c r="C2885" s="12"/>
      <c r="D2885" s="12"/>
    </row>
    <row r="2886" spans="3:4" ht="12.75">
      <c r="C2886" s="12"/>
      <c r="D2886" s="12"/>
    </row>
    <row r="2887" spans="3:4" ht="12.75">
      <c r="C2887" s="12"/>
      <c r="D2887" s="12"/>
    </row>
    <row r="2888" spans="3:4" ht="12.75">
      <c r="C2888" s="12"/>
      <c r="D2888" s="12"/>
    </row>
    <row r="2889" spans="3:4" ht="12.75">
      <c r="C2889" s="12"/>
      <c r="D2889" s="12"/>
    </row>
    <row r="2890" spans="3:4" ht="12.75">
      <c r="C2890" s="12"/>
      <c r="D2890" s="12"/>
    </row>
    <row r="2891" spans="3:4" ht="12.75">
      <c r="C2891" s="12"/>
      <c r="D2891" s="12"/>
    </row>
    <row r="2892" spans="3:4" ht="12.75">
      <c r="C2892" s="12"/>
      <c r="D2892" s="12"/>
    </row>
    <row r="2893" spans="3:4" ht="12.75">
      <c r="C2893" s="12"/>
      <c r="D2893" s="12"/>
    </row>
    <row r="2894" spans="3:4" ht="12.75">
      <c r="C2894" s="12"/>
      <c r="D2894" s="12"/>
    </row>
    <row r="2895" spans="3:4" ht="12.75">
      <c r="C2895" s="12"/>
      <c r="D2895" s="12"/>
    </row>
    <row r="2896" spans="3:4" ht="12.75">
      <c r="C2896" s="12"/>
      <c r="D2896" s="12"/>
    </row>
    <row r="2897" spans="3:4" ht="12.75">
      <c r="C2897" s="12"/>
      <c r="D2897" s="12"/>
    </row>
    <row r="2898" spans="3:4" ht="12.75">
      <c r="C2898" s="12"/>
      <c r="D2898" s="12"/>
    </row>
    <row r="2899" spans="3:4" ht="12.75">
      <c r="C2899" s="12"/>
      <c r="D2899" s="12"/>
    </row>
    <row r="2900" spans="3:4" ht="12.75">
      <c r="C2900" s="12"/>
      <c r="D2900" s="12"/>
    </row>
    <row r="2901" spans="3:4" ht="12.75">
      <c r="C2901" s="12"/>
      <c r="D2901" s="12"/>
    </row>
    <row r="2902" spans="3:4" ht="12.75">
      <c r="C2902" s="12"/>
      <c r="D2902" s="12"/>
    </row>
    <row r="2903" spans="3:4" ht="12.75">
      <c r="C2903" s="12"/>
      <c r="D2903" s="12"/>
    </row>
    <row r="2904" spans="3:4" ht="12.75">
      <c r="C2904" s="12"/>
      <c r="D2904" s="12"/>
    </row>
    <row r="2905" spans="3:4" ht="12.75">
      <c r="C2905" s="12"/>
      <c r="D2905" s="12"/>
    </row>
    <row r="2906" spans="3:4" ht="12.75">
      <c r="C2906" s="12"/>
      <c r="D2906" s="12"/>
    </row>
    <row r="2907" spans="3:4" ht="12.75">
      <c r="C2907" s="12"/>
      <c r="D2907" s="12"/>
    </row>
    <row r="2908" spans="3:4" ht="12.75">
      <c r="C2908" s="12"/>
      <c r="D2908" s="12"/>
    </row>
    <row r="2909" spans="3:4" ht="12.75">
      <c r="C2909" s="12"/>
      <c r="D2909" s="12"/>
    </row>
    <row r="2910" spans="3:4" ht="12.75">
      <c r="C2910" s="12"/>
      <c r="D2910" s="12"/>
    </row>
    <row r="2911" spans="3:4" ht="12.75">
      <c r="C2911" s="12"/>
      <c r="D2911" s="12"/>
    </row>
    <row r="2912" spans="3:4" ht="12.75">
      <c r="C2912" s="12"/>
      <c r="D2912" s="12"/>
    </row>
    <row r="2913" spans="3:4" ht="12.75">
      <c r="C2913" s="12"/>
      <c r="D2913" s="12"/>
    </row>
    <row r="2914" spans="3:4" ht="12.75">
      <c r="C2914" s="12"/>
      <c r="D2914" s="12"/>
    </row>
    <row r="2915" spans="3:4" ht="12.75">
      <c r="C2915" s="12"/>
      <c r="D2915" s="12"/>
    </row>
    <row r="2916" spans="3:4" ht="12.75">
      <c r="C2916" s="12"/>
      <c r="D2916" s="12"/>
    </row>
    <row r="2917" spans="3:4" ht="12.75">
      <c r="C2917" s="12"/>
      <c r="D2917" s="12"/>
    </row>
    <row r="2918" spans="3:4" ht="12.75">
      <c r="C2918" s="12"/>
      <c r="D2918" s="12"/>
    </row>
    <row r="2919" spans="3:4" ht="12.75">
      <c r="C2919" s="12"/>
      <c r="D2919" s="12"/>
    </row>
    <row r="2920" spans="3:4" ht="12.75">
      <c r="C2920" s="12"/>
      <c r="D2920" s="12"/>
    </row>
    <row r="2921" spans="3:4" ht="12.75">
      <c r="C2921" s="12"/>
      <c r="D2921" s="12"/>
    </row>
    <row r="2922" spans="3:4" ht="12.75">
      <c r="C2922" s="12"/>
      <c r="D2922" s="12"/>
    </row>
    <row r="2923" spans="3:4" ht="12.75">
      <c r="C2923" s="12"/>
      <c r="D2923" s="12"/>
    </row>
    <row r="2924" spans="3:4" ht="12.75">
      <c r="C2924" s="12"/>
      <c r="D2924" s="12"/>
    </row>
    <row r="2925" spans="3:4" ht="12.75">
      <c r="C2925" s="12"/>
      <c r="D2925" s="12"/>
    </row>
    <row r="2926" spans="3:4" ht="12.75">
      <c r="C2926" s="12"/>
      <c r="D2926" s="12"/>
    </row>
    <row r="2927" spans="3:4" ht="12.75">
      <c r="C2927" s="12"/>
      <c r="D2927" s="12"/>
    </row>
    <row r="2928" spans="3:4" ht="12.75">
      <c r="C2928" s="12"/>
      <c r="D2928" s="12"/>
    </row>
    <row r="2929" spans="3:4" ht="12.75">
      <c r="C2929" s="12"/>
      <c r="D2929" s="12"/>
    </row>
    <row r="2930" spans="3:4" ht="12.75">
      <c r="C2930" s="12"/>
      <c r="D2930" s="12"/>
    </row>
    <row r="2931" spans="3:4" ht="12.75">
      <c r="C2931" s="12"/>
      <c r="D2931" s="12"/>
    </row>
    <row r="2932" spans="3:4" ht="12.75">
      <c r="C2932" s="12"/>
      <c r="D2932" s="12"/>
    </row>
    <row r="2933" spans="3:4" ht="12.75">
      <c r="C2933" s="12"/>
      <c r="D2933" s="12"/>
    </row>
    <row r="2934" spans="3:4" ht="12.75">
      <c r="C2934" s="12"/>
      <c r="D2934" s="12"/>
    </row>
    <row r="2935" spans="3:4" ht="12.75">
      <c r="C2935" s="12"/>
      <c r="D2935" s="12"/>
    </row>
    <row r="2936" spans="3:4" ht="12.75">
      <c r="C2936" s="12"/>
      <c r="D2936" s="12"/>
    </row>
    <row r="2937" spans="3:4" ht="12.75">
      <c r="C2937" s="12"/>
      <c r="D2937" s="12"/>
    </row>
    <row r="2938" spans="3:4" ht="12.75">
      <c r="C2938" s="12"/>
      <c r="D2938" s="12"/>
    </row>
    <row r="2939" spans="3:4" ht="12.75">
      <c r="C2939" s="12"/>
      <c r="D2939" s="12"/>
    </row>
    <row r="2940" spans="3:4" ht="12.75">
      <c r="C2940" s="12"/>
      <c r="D2940" s="12"/>
    </row>
    <row r="2941" spans="3:4" ht="12.75">
      <c r="C2941" s="12"/>
      <c r="D2941" s="12"/>
    </row>
    <row r="2942" spans="3:4" ht="12.75">
      <c r="C2942" s="12"/>
      <c r="D2942" s="12"/>
    </row>
    <row r="2943" spans="3:4" ht="12.75">
      <c r="C2943" s="12"/>
      <c r="D2943" s="12"/>
    </row>
    <row r="2944" spans="3:4" ht="12.75">
      <c r="C2944" s="12"/>
      <c r="D2944" s="12"/>
    </row>
    <row r="2945" spans="3:4" ht="12.75">
      <c r="C2945" s="12"/>
      <c r="D2945" s="12"/>
    </row>
    <row r="2946" spans="3:4" ht="12.75">
      <c r="C2946" s="12"/>
      <c r="D2946" s="12"/>
    </row>
    <row r="2947" spans="3:4" ht="12.75">
      <c r="C2947" s="12"/>
      <c r="D2947" s="12"/>
    </row>
    <row r="2948" spans="3:4" ht="12.75">
      <c r="C2948" s="12"/>
      <c r="D2948" s="12"/>
    </row>
    <row r="2949" spans="3:4" ht="12.75">
      <c r="C2949" s="12"/>
      <c r="D2949" s="12"/>
    </row>
    <row r="2950" spans="3:4" ht="12.75">
      <c r="C2950" s="12"/>
      <c r="D2950" s="12"/>
    </row>
    <row r="2951" spans="3:4" ht="12.75">
      <c r="C2951" s="12"/>
      <c r="D2951" s="12"/>
    </row>
    <row r="2952" spans="3:4" ht="12.75">
      <c r="C2952" s="12"/>
      <c r="D2952" s="12"/>
    </row>
    <row r="2953" spans="3:4" ht="12.75">
      <c r="C2953" s="12"/>
      <c r="D2953" s="12"/>
    </row>
    <row r="2954" spans="3:4" ht="12.75">
      <c r="C2954" s="12"/>
      <c r="D2954" s="12"/>
    </row>
    <row r="2955" spans="3:4" ht="12.75">
      <c r="C2955" s="12"/>
      <c r="D2955" s="12"/>
    </row>
    <row r="2956" spans="3:4" ht="12.75">
      <c r="C2956" s="12"/>
      <c r="D2956" s="12"/>
    </row>
    <row r="2957" spans="3:4" ht="12.75">
      <c r="C2957" s="12"/>
      <c r="D2957" s="12"/>
    </row>
    <row r="2958" spans="3:4" ht="12.75">
      <c r="C2958" s="12"/>
      <c r="D2958" s="12"/>
    </row>
    <row r="2959" spans="3:4" ht="12.75">
      <c r="C2959" s="12"/>
      <c r="D2959" s="12"/>
    </row>
    <row r="2960" spans="3:4" ht="12.75">
      <c r="C2960" s="12"/>
      <c r="D2960" s="12"/>
    </row>
    <row r="2961" spans="3:4" ht="12.75">
      <c r="C2961" s="12"/>
      <c r="D2961" s="12"/>
    </row>
    <row r="2962" spans="3:4" ht="12.75">
      <c r="C2962" s="12"/>
      <c r="D2962" s="12"/>
    </row>
    <row r="2963" spans="3:4" ht="12.75">
      <c r="C2963" s="12"/>
      <c r="D2963" s="12"/>
    </row>
    <row r="2964" spans="3:4" ht="12.75">
      <c r="C2964" s="12"/>
      <c r="D2964" s="12"/>
    </row>
    <row r="2965" spans="3:4" ht="12.75">
      <c r="C2965" s="12"/>
      <c r="D2965" s="12"/>
    </row>
    <row r="2966" spans="3:4" ht="12.75">
      <c r="C2966" s="12"/>
      <c r="D2966" s="12"/>
    </row>
    <row r="2967" spans="3:4" ht="12.75">
      <c r="C2967" s="12"/>
      <c r="D2967" s="12"/>
    </row>
    <row r="2968" spans="3:4" ht="12.75">
      <c r="C2968" s="12"/>
      <c r="D2968" s="12"/>
    </row>
    <row r="2969" spans="3:4" ht="12.75">
      <c r="C2969" s="12"/>
      <c r="D2969" s="12"/>
    </row>
    <row r="2970" spans="3:4" ht="12.75">
      <c r="C2970" s="12"/>
      <c r="D2970" s="12"/>
    </row>
    <row r="2971" spans="3:4" ht="12.75">
      <c r="C2971" s="12"/>
      <c r="D2971" s="12"/>
    </row>
    <row r="2972" spans="3:4" ht="12.75">
      <c r="C2972" s="12"/>
      <c r="D2972" s="12"/>
    </row>
    <row r="2973" spans="3:4" ht="12.75">
      <c r="C2973" s="12"/>
      <c r="D2973" s="12"/>
    </row>
    <row r="2974" spans="3:4" ht="12.75">
      <c r="C2974" s="12"/>
      <c r="D2974" s="12"/>
    </row>
    <row r="2975" spans="3:4" ht="12.75">
      <c r="C2975" s="12"/>
      <c r="D2975" s="12"/>
    </row>
    <row r="2976" spans="3:4" ht="12.75">
      <c r="C2976" s="12"/>
      <c r="D2976" s="12"/>
    </row>
    <row r="2977" spans="3:4" ht="12.75">
      <c r="C2977" s="12"/>
      <c r="D2977" s="12"/>
    </row>
    <row r="2978" spans="3:4" ht="12.75">
      <c r="C2978" s="12"/>
      <c r="D2978" s="12"/>
    </row>
    <row r="2979" spans="3:4" ht="12.75">
      <c r="C2979" s="12"/>
      <c r="D2979" s="12"/>
    </row>
    <row r="2980" spans="3:4" ht="12.75">
      <c r="C2980" s="12"/>
      <c r="D2980" s="12"/>
    </row>
    <row r="2981" spans="3:4" ht="12.75">
      <c r="C2981" s="12"/>
      <c r="D2981" s="12"/>
    </row>
    <row r="2982" spans="3:4" ht="12.75">
      <c r="C2982" s="12"/>
      <c r="D2982" s="12"/>
    </row>
    <row r="2983" spans="3:4" ht="12.75">
      <c r="C2983" s="12"/>
      <c r="D2983" s="12"/>
    </row>
    <row r="2984" spans="3:4" ht="12.75">
      <c r="C2984" s="12"/>
      <c r="D2984" s="12"/>
    </row>
    <row r="2985" spans="3:4" ht="12.75">
      <c r="C2985" s="12"/>
      <c r="D2985" s="12"/>
    </row>
    <row r="2986" spans="3:4" ht="12.75">
      <c r="C2986" s="12"/>
      <c r="D2986" s="12"/>
    </row>
    <row r="2987" spans="3:4" ht="12.75">
      <c r="C2987" s="12"/>
      <c r="D2987" s="12"/>
    </row>
    <row r="2988" spans="3:4" ht="12.75">
      <c r="C2988" s="12"/>
      <c r="D2988" s="12"/>
    </row>
    <row r="2989" spans="3:4" ht="12.75">
      <c r="C2989" s="12"/>
      <c r="D2989" s="12"/>
    </row>
    <row r="2990" spans="3:4" ht="12.75">
      <c r="C2990" s="12"/>
      <c r="D2990" s="12"/>
    </row>
    <row r="2991" spans="3:4" ht="12.75">
      <c r="C2991" s="12"/>
      <c r="D2991" s="12"/>
    </row>
    <row r="2992" spans="3:4" ht="12.75">
      <c r="C2992" s="12"/>
      <c r="D2992" s="12"/>
    </row>
    <row r="2993" spans="3:4" ht="12.75">
      <c r="C2993" s="12"/>
      <c r="D2993" s="12"/>
    </row>
    <row r="2994" spans="3:4" ht="12.75">
      <c r="C2994" s="12"/>
      <c r="D2994" s="12"/>
    </row>
    <row r="2995" spans="3:4" ht="12.75">
      <c r="C2995" s="12"/>
      <c r="D2995" s="12"/>
    </row>
    <row r="2996" spans="3:4" ht="12.75">
      <c r="C2996" s="12"/>
      <c r="D2996" s="12"/>
    </row>
    <row r="2997" spans="3:4" ht="12.75">
      <c r="C2997" s="12"/>
      <c r="D2997" s="12"/>
    </row>
    <row r="2998" spans="3:4" ht="12.75">
      <c r="C2998" s="12"/>
      <c r="D2998" s="12"/>
    </row>
    <row r="2999" spans="3:4" ht="12.75">
      <c r="C2999" s="12"/>
      <c r="D2999" s="12"/>
    </row>
    <row r="3000" spans="3:4" ht="12.75">
      <c r="C3000" s="12"/>
      <c r="D3000" s="12"/>
    </row>
    <row r="3001" spans="3:4" ht="12.75">
      <c r="C3001" s="12"/>
      <c r="D3001" s="12"/>
    </row>
    <row r="3002" spans="3:4" ht="12.75">
      <c r="C3002" s="12"/>
      <c r="D3002" s="12"/>
    </row>
    <row r="3003" spans="3:4" ht="12.75">
      <c r="C3003" s="12"/>
      <c r="D3003" s="12"/>
    </row>
    <row r="3004" spans="3:4" ht="12.75">
      <c r="C3004" s="12"/>
      <c r="D3004" s="12"/>
    </row>
    <row r="3005" spans="3:4" ht="12.75">
      <c r="C3005" s="12"/>
      <c r="D3005" s="12"/>
    </row>
    <row r="3006" spans="3:4" ht="12.75">
      <c r="C3006" s="12"/>
      <c r="D3006" s="12"/>
    </row>
    <row r="3007" spans="3:4" ht="12.75">
      <c r="C3007" s="12"/>
      <c r="D3007" s="12"/>
    </row>
    <row r="3008" spans="3:4" ht="12.75">
      <c r="C3008" s="12"/>
      <c r="D3008" s="12"/>
    </row>
    <row r="3009" spans="3:4" ht="12.75">
      <c r="C3009" s="12"/>
      <c r="D3009" s="12"/>
    </row>
    <row r="3010" spans="3:4" ht="12.75">
      <c r="C3010" s="12"/>
      <c r="D3010" s="12"/>
    </row>
    <row r="3011" spans="3:4" ht="12.75">
      <c r="C3011" s="12"/>
      <c r="D3011" s="12"/>
    </row>
    <row r="3012" spans="3:4" ht="12.75">
      <c r="C3012" s="12"/>
      <c r="D3012" s="12"/>
    </row>
    <row r="3013" spans="3:4" ht="12.75">
      <c r="C3013" s="12"/>
      <c r="D3013" s="12"/>
    </row>
    <row r="3014" spans="3:4" ht="12.75">
      <c r="C3014" s="12"/>
      <c r="D3014" s="12"/>
    </row>
    <row r="3015" spans="3:4" ht="12.75">
      <c r="C3015" s="12"/>
      <c r="D3015" s="12"/>
    </row>
    <row r="3016" spans="3:4" ht="12.75">
      <c r="C3016" s="12"/>
      <c r="D3016" s="12"/>
    </row>
    <row r="3017" spans="3:4" ht="12.75">
      <c r="C3017" s="12"/>
      <c r="D3017" s="12"/>
    </row>
    <row r="3018" spans="3:4" ht="12.75">
      <c r="C3018" s="12"/>
      <c r="D3018" s="12"/>
    </row>
    <row r="3019" spans="3:4" ht="12.75">
      <c r="C3019" s="12"/>
      <c r="D3019" s="12"/>
    </row>
    <row r="3020" spans="3:4" ht="12.75">
      <c r="C3020" s="12"/>
      <c r="D3020" s="12"/>
    </row>
    <row r="3021" spans="3:4" ht="12.75">
      <c r="C3021" s="12"/>
      <c r="D3021" s="12"/>
    </row>
    <row r="3022" spans="3:4" ht="12.75">
      <c r="C3022" s="12"/>
      <c r="D3022" s="12"/>
    </row>
    <row r="3023" spans="3:4" ht="12.75">
      <c r="C3023" s="12"/>
      <c r="D3023" s="12"/>
    </row>
    <row r="3024" spans="3:4" ht="12.75">
      <c r="C3024" s="12"/>
      <c r="D3024" s="12"/>
    </row>
    <row r="3025" spans="3:4" ht="12.75">
      <c r="C3025" s="12"/>
      <c r="D3025" s="12"/>
    </row>
    <row r="3026" spans="3:4" ht="12.75">
      <c r="C3026" s="12"/>
      <c r="D3026" s="12"/>
    </row>
    <row r="3027" spans="3:4" ht="12.75">
      <c r="C3027" s="12"/>
      <c r="D3027" s="12"/>
    </row>
    <row r="3028" spans="3:4" ht="12.75">
      <c r="C3028" s="12"/>
      <c r="D3028" s="12"/>
    </row>
    <row r="3029" spans="3:4" ht="12.75">
      <c r="C3029" s="12"/>
      <c r="D3029" s="12"/>
    </row>
    <row r="3030" spans="3:4" ht="12.75">
      <c r="C3030" s="12"/>
      <c r="D3030" s="12"/>
    </row>
    <row r="3031" spans="3:4" ht="12.75">
      <c r="C3031" s="12"/>
      <c r="D3031" s="12"/>
    </row>
    <row r="3032" spans="3:4" ht="12.75">
      <c r="C3032" s="12"/>
      <c r="D3032" s="12"/>
    </row>
    <row r="3033" spans="3:4" ht="12.75">
      <c r="C3033" s="12"/>
      <c r="D3033" s="12"/>
    </row>
    <row r="3034" spans="3:4" ht="12.75">
      <c r="C3034" s="12"/>
      <c r="D3034" s="12"/>
    </row>
    <row r="3035" spans="3:4" ht="12.75">
      <c r="C3035" s="12"/>
      <c r="D3035" s="12"/>
    </row>
    <row r="3036" spans="3:4" ht="12.75">
      <c r="C3036" s="12"/>
      <c r="D3036" s="12"/>
    </row>
    <row r="3037" spans="3:4" ht="12.75">
      <c r="C3037" s="12"/>
      <c r="D3037" s="12"/>
    </row>
    <row r="3038" spans="3:4" ht="12.75">
      <c r="C3038" s="12"/>
      <c r="D3038" s="12"/>
    </row>
    <row r="3039" spans="3:4" ht="12.75">
      <c r="C3039" s="12"/>
      <c r="D3039" s="12"/>
    </row>
    <row r="3040" spans="3:4" ht="12.75">
      <c r="C3040" s="12"/>
      <c r="D3040" s="12"/>
    </row>
    <row r="3041" spans="3:4" ht="12.75">
      <c r="C3041" s="12"/>
      <c r="D3041" s="12"/>
    </row>
    <row r="3042" spans="3:4" ht="12.75">
      <c r="C3042" s="12"/>
      <c r="D3042" s="12"/>
    </row>
    <row r="3043" spans="3:4" ht="12.75">
      <c r="C3043" s="12"/>
      <c r="D3043" s="12"/>
    </row>
    <row r="3044" spans="3:4" ht="12.75">
      <c r="C3044" s="12"/>
      <c r="D3044" s="12"/>
    </row>
    <row r="3045" spans="3:4" ht="12.75">
      <c r="C3045" s="12"/>
      <c r="D3045" s="12"/>
    </row>
    <row r="3046" spans="3:4" ht="12.75">
      <c r="C3046" s="12"/>
      <c r="D3046" s="12"/>
    </row>
    <row r="3047" spans="3:4" ht="12.75">
      <c r="C3047" s="12"/>
      <c r="D3047" s="12"/>
    </row>
    <row r="3048" spans="3:4" ht="12.75">
      <c r="C3048" s="12"/>
      <c r="D3048" s="12"/>
    </row>
    <row r="3049" spans="3:4" ht="12.75">
      <c r="C3049" s="12"/>
      <c r="D3049" s="12"/>
    </row>
    <row r="3050" spans="3:4" ht="12.75">
      <c r="C3050" s="12"/>
      <c r="D3050" s="12"/>
    </row>
    <row r="3051" spans="3:4" ht="12.75">
      <c r="C3051" s="12"/>
      <c r="D3051" s="12"/>
    </row>
    <row r="3052" spans="3:4" ht="12.75">
      <c r="C3052" s="12"/>
      <c r="D3052" s="12"/>
    </row>
    <row r="3053" spans="3:4" ht="12.75">
      <c r="C3053" s="12"/>
      <c r="D3053" s="12"/>
    </row>
    <row r="3054" spans="3:4" ht="12.75">
      <c r="C3054" s="12"/>
      <c r="D3054" s="12"/>
    </row>
    <row r="3055" spans="3:4" ht="12.75">
      <c r="C3055" s="12"/>
      <c r="D3055" s="12"/>
    </row>
    <row r="3056" spans="3:4" ht="12.75">
      <c r="C3056" s="12"/>
      <c r="D3056" s="12"/>
    </row>
    <row r="3057" spans="3:4" ht="12.75">
      <c r="C3057" s="12"/>
      <c r="D3057" s="12"/>
    </row>
    <row r="3058" spans="3:4" ht="12.75">
      <c r="C3058" s="12"/>
      <c r="D3058" s="12"/>
    </row>
    <row r="3059" spans="3:4" ht="12.75">
      <c r="C3059" s="12"/>
      <c r="D3059" s="12"/>
    </row>
    <row r="3060" spans="3:4" ht="12.75">
      <c r="C3060" s="12"/>
      <c r="D3060" s="12"/>
    </row>
    <row r="3061" spans="3:4" ht="12.75">
      <c r="C3061" s="12"/>
      <c r="D3061" s="12"/>
    </row>
    <row r="3062" spans="3:4" ht="12.75">
      <c r="C3062" s="12"/>
      <c r="D3062" s="12"/>
    </row>
    <row r="3063" spans="3:4" ht="12.75">
      <c r="C3063" s="12"/>
      <c r="D3063" s="12"/>
    </row>
    <row r="3064" spans="3:4" ht="12.75">
      <c r="C3064" s="12"/>
      <c r="D3064" s="12"/>
    </row>
    <row r="3065" spans="3:4" ht="12.75">
      <c r="C3065" s="12"/>
      <c r="D3065" s="12"/>
    </row>
    <row r="3066" spans="3:4" ht="12.75">
      <c r="C3066" s="12"/>
      <c r="D3066" s="12"/>
    </row>
    <row r="3067" spans="3:4" ht="12.75">
      <c r="C3067" s="12"/>
      <c r="D3067" s="12"/>
    </row>
    <row r="3068" spans="3:4" ht="12.75">
      <c r="C3068" s="12"/>
      <c r="D3068" s="12"/>
    </row>
    <row r="3069" spans="3:4" ht="12.75">
      <c r="C3069" s="12"/>
      <c r="D3069" s="12"/>
    </row>
    <row r="3070" spans="3:4" ht="12.75">
      <c r="C3070" s="12"/>
      <c r="D3070" s="12"/>
    </row>
    <row r="3071" spans="3:4" ht="12.75">
      <c r="C3071" s="12"/>
      <c r="D3071" s="12"/>
    </row>
    <row r="3072" spans="3:4" ht="12.75">
      <c r="C3072" s="12"/>
      <c r="D3072" s="12"/>
    </row>
    <row r="3073" spans="3:4" ht="12.75">
      <c r="C3073" s="12"/>
      <c r="D3073" s="12"/>
    </row>
    <row r="3074" spans="3:4" ht="12.75">
      <c r="C3074" s="12"/>
      <c r="D3074" s="12"/>
    </row>
    <row r="3075" spans="3:4" ht="12.75">
      <c r="C3075" s="12"/>
      <c r="D3075" s="12"/>
    </row>
    <row r="3076" spans="3:4" ht="12.75">
      <c r="C3076" s="12"/>
      <c r="D3076" s="12"/>
    </row>
    <row r="3077" spans="3:4" ht="12.75">
      <c r="C3077" s="12"/>
      <c r="D3077" s="12"/>
    </row>
    <row r="3078" spans="3:4" ht="12.75">
      <c r="C3078" s="12"/>
      <c r="D3078" s="12"/>
    </row>
    <row r="3079" spans="3:4" ht="12.75">
      <c r="C3079" s="12"/>
      <c r="D3079" s="12"/>
    </row>
    <row r="3080" spans="3:4" ht="12.75">
      <c r="C3080" s="12"/>
      <c r="D3080" s="12"/>
    </row>
    <row r="3081" spans="3:4" ht="12.75">
      <c r="C3081" s="12"/>
      <c r="D3081" s="12"/>
    </row>
    <row r="3082" spans="3:4" ht="12.75">
      <c r="C3082" s="12"/>
      <c r="D3082" s="12"/>
    </row>
    <row r="3083" spans="3:4" ht="12.75">
      <c r="C3083" s="12"/>
      <c r="D3083" s="12"/>
    </row>
    <row r="3084" spans="3:4" ht="12.75">
      <c r="C3084" s="12"/>
      <c r="D3084" s="12"/>
    </row>
    <row r="3085" spans="3:4" ht="12.75">
      <c r="C3085" s="12"/>
      <c r="D3085" s="12"/>
    </row>
    <row r="3086" spans="3:4" ht="12.75">
      <c r="C3086" s="12"/>
      <c r="D3086" s="12"/>
    </row>
    <row r="3087" spans="3:4" ht="12.75">
      <c r="C3087" s="12"/>
      <c r="D3087" s="12"/>
    </row>
    <row r="3088" spans="3:4" ht="12.75">
      <c r="C3088" s="12"/>
      <c r="D3088" s="12"/>
    </row>
    <row r="3089" spans="3:4" ht="12.75">
      <c r="C3089" s="12"/>
      <c r="D3089" s="12"/>
    </row>
    <row r="3090" spans="3:4" ht="12.75">
      <c r="C3090" s="12"/>
      <c r="D3090" s="12"/>
    </row>
    <row r="3091" spans="3:4" ht="12.75">
      <c r="C3091" s="12"/>
      <c r="D3091" s="12"/>
    </row>
    <row r="3092" spans="3:4" ht="12.75">
      <c r="C3092" s="12"/>
      <c r="D3092" s="12"/>
    </row>
    <row r="3093" spans="3:4" ht="12.75">
      <c r="C3093" s="12"/>
      <c r="D3093" s="12"/>
    </row>
    <row r="3094" spans="3:4" ht="12.75">
      <c r="C3094" s="12"/>
      <c r="D3094" s="12"/>
    </row>
    <row r="3095" spans="3:4" ht="12.75">
      <c r="C3095" s="12"/>
      <c r="D3095" s="12"/>
    </row>
    <row r="3096" spans="3:4" ht="12.75">
      <c r="C3096" s="12"/>
      <c r="D3096" s="12"/>
    </row>
    <row r="3097" spans="3:4" ht="12.75">
      <c r="C3097" s="12"/>
      <c r="D3097" s="12"/>
    </row>
    <row r="3098" spans="3:4" ht="12.75">
      <c r="C3098" s="12"/>
      <c r="D3098" s="12"/>
    </row>
    <row r="3099" spans="3:4" ht="12.75">
      <c r="C3099" s="12"/>
      <c r="D3099" s="12"/>
    </row>
    <row r="3100" spans="3:4" ht="12.75">
      <c r="C3100" s="12"/>
      <c r="D3100" s="12"/>
    </row>
    <row r="3101" spans="3:4" ht="12.75">
      <c r="C3101" s="12"/>
      <c r="D3101" s="12"/>
    </row>
    <row r="3102" spans="3:4" ht="12.75">
      <c r="C3102" s="12"/>
      <c r="D3102" s="12"/>
    </row>
    <row r="3103" spans="3:4" ht="12.75">
      <c r="C3103" s="12"/>
      <c r="D3103" s="12"/>
    </row>
    <row r="3104" spans="3:4" ht="12.75">
      <c r="C3104" s="12"/>
      <c r="D3104" s="12"/>
    </row>
    <row r="3105" spans="3:4" ht="12.75">
      <c r="C3105" s="12"/>
      <c r="D3105" s="12"/>
    </row>
    <row r="3106" spans="3:4" ht="12.75">
      <c r="C3106" s="12"/>
      <c r="D3106" s="12"/>
    </row>
    <row r="3107" spans="3:4" ht="12.75">
      <c r="C3107" s="12"/>
      <c r="D3107" s="12"/>
    </row>
    <row r="3108" spans="3:4" ht="12.75">
      <c r="C3108" s="12"/>
      <c r="D3108" s="12"/>
    </row>
    <row r="3109" spans="3:4" ht="12.75">
      <c r="C3109" s="12"/>
      <c r="D3109" s="12"/>
    </row>
    <row r="3110" spans="3:4" ht="12.75">
      <c r="C3110" s="12"/>
      <c r="D3110" s="12"/>
    </row>
    <row r="3111" spans="3:4" ht="12.75">
      <c r="C3111" s="12"/>
      <c r="D3111" s="12"/>
    </row>
    <row r="3112" spans="3:4" ht="12.75">
      <c r="C3112" s="12"/>
      <c r="D3112" s="12"/>
    </row>
    <row r="3113" spans="3:4" ht="12.75">
      <c r="C3113" s="12"/>
      <c r="D3113" s="12"/>
    </row>
    <row r="3114" spans="3:4" ht="12.75">
      <c r="C3114" s="12"/>
      <c r="D3114" s="12"/>
    </row>
    <row r="3115" spans="3:4" ht="12.75">
      <c r="C3115" s="12"/>
      <c r="D3115" s="12"/>
    </row>
    <row r="3116" spans="3:4" ht="12.75">
      <c r="C3116" s="12"/>
      <c r="D3116" s="12"/>
    </row>
    <row r="3117" spans="3:4" ht="12.75">
      <c r="C3117" s="12"/>
      <c r="D3117" s="12"/>
    </row>
    <row r="3118" spans="3:4" ht="12.75">
      <c r="C3118" s="12"/>
      <c r="D3118" s="12"/>
    </row>
    <row r="3119" spans="3:4" ht="12.75">
      <c r="C3119" s="12"/>
      <c r="D3119" s="12"/>
    </row>
    <row r="3120" spans="3:4" ht="12.75">
      <c r="C3120" s="12"/>
      <c r="D3120" s="12"/>
    </row>
    <row r="3121" spans="3:4" ht="12.75">
      <c r="C3121" s="12"/>
      <c r="D3121" s="12"/>
    </row>
    <row r="3122" spans="3:4" ht="12.75">
      <c r="C3122" s="12"/>
      <c r="D3122" s="12"/>
    </row>
    <row r="3123" spans="3:4" ht="12.75">
      <c r="C3123" s="12"/>
      <c r="D3123" s="12"/>
    </row>
    <row r="3124" spans="3:4" ht="12.75">
      <c r="C3124" s="12"/>
      <c r="D3124" s="12"/>
    </row>
    <row r="3125" spans="3:4" ht="12.75">
      <c r="C3125" s="12"/>
      <c r="D3125" s="12"/>
    </row>
    <row r="3126" spans="3:4" ht="12.75">
      <c r="C3126" s="12"/>
      <c r="D3126" s="12"/>
    </row>
    <row r="3127" spans="3:4" ht="12.75">
      <c r="C3127" s="12"/>
      <c r="D3127" s="12"/>
    </row>
    <row r="3128" spans="3:4" ht="12.75">
      <c r="C3128" s="12"/>
      <c r="D3128" s="12"/>
    </row>
    <row r="3129" spans="3:4" ht="12.75">
      <c r="C3129" s="12"/>
      <c r="D3129" s="12"/>
    </row>
    <row r="3130" spans="3:4" ht="12.75">
      <c r="C3130" s="12"/>
      <c r="D3130" s="12"/>
    </row>
    <row r="3131" spans="3:4" ht="12.75">
      <c r="C3131" s="12"/>
      <c r="D3131" s="12"/>
    </row>
    <row r="3132" spans="3:4" ht="12.75">
      <c r="C3132" s="12"/>
      <c r="D3132" s="12"/>
    </row>
    <row r="3133" spans="3:4" ht="12.75">
      <c r="C3133" s="12"/>
      <c r="D3133" s="12"/>
    </row>
    <row r="3134" spans="3:4" ht="12.75">
      <c r="C3134" s="12"/>
      <c r="D3134" s="12"/>
    </row>
    <row r="3135" spans="3:4" ht="12.75">
      <c r="C3135" s="12"/>
      <c r="D3135" s="12"/>
    </row>
    <row r="3136" spans="3:4" ht="12.75">
      <c r="C3136" s="12"/>
      <c r="D3136" s="12"/>
    </row>
    <row r="3137" spans="3:4" ht="12.75">
      <c r="C3137" s="12"/>
      <c r="D3137" s="12"/>
    </row>
    <row r="3138" spans="3:4" ht="12.75">
      <c r="C3138" s="12"/>
      <c r="D3138" s="12"/>
    </row>
    <row r="3139" spans="3:4" ht="12.75">
      <c r="C3139" s="12"/>
      <c r="D3139" s="12"/>
    </row>
    <row r="3140" spans="3:4" ht="12.75">
      <c r="C3140" s="12"/>
      <c r="D3140" s="12"/>
    </row>
    <row r="3141" spans="3:4" ht="12.75">
      <c r="C3141" s="12"/>
      <c r="D3141" s="12"/>
    </row>
    <row r="3142" spans="3:4" ht="12.75">
      <c r="C3142" s="12"/>
      <c r="D3142" s="12"/>
    </row>
    <row r="3143" spans="3:4" ht="12.75">
      <c r="C3143" s="12"/>
      <c r="D3143" s="12"/>
    </row>
    <row r="3144" spans="3:4" ht="12.75">
      <c r="C3144" s="12"/>
      <c r="D3144" s="12"/>
    </row>
    <row r="3145" spans="3:4" ht="12.75">
      <c r="C3145" s="12"/>
      <c r="D3145" s="12"/>
    </row>
    <row r="3146" spans="3:4" ht="12.75">
      <c r="C3146" s="12"/>
      <c r="D3146" s="12"/>
    </row>
    <row r="3147" spans="3:4" ht="12.75">
      <c r="C3147" s="12"/>
      <c r="D3147" s="12"/>
    </row>
    <row r="3148" spans="3:4" ht="12.75">
      <c r="C3148" s="12"/>
      <c r="D3148" s="12"/>
    </row>
    <row r="3149" spans="3:4" ht="12.75">
      <c r="C3149" s="12"/>
      <c r="D3149" s="12"/>
    </row>
    <row r="3150" spans="3:4" ht="12.75">
      <c r="C3150" s="12"/>
      <c r="D3150" s="12"/>
    </row>
    <row r="3151" spans="3:4" ht="12.75">
      <c r="C3151" s="12"/>
      <c r="D3151" s="12"/>
    </row>
    <row r="3152" spans="3:4" ht="12.75">
      <c r="C3152" s="12"/>
      <c r="D3152" s="12"/>
    </row>
    <row r="3153" spans="3:4" ht="12.75">
      <c r="C3153" s="12"/>
      <c r="D3153" s="12"/>
    </row>
    <row r="3154" spans="3:4" ht="12.75">
      <c r="C3154" s="12"/>
      <c r="D3154" s="12"/>
    </row>
    <row r="3155" spans="3:4" ht="12.75">
      <c r="C3155" s="12"/>
      <c r="D3155" s="12"/>
    </row>
    <row r="3156" spans="3:4" ht="12.75">
      <c r="C3156" s="12"/>
      <c r="D3156" s="12"/>
    </row>
    <row r="3157" spans="3:4" ht="12.75">
      <c r="C3157" s="12"/>
      <c r="D3157" s="12"/>
    </row>
    <row r="3158" spans="3:4" ht="12.75">
      <c r="C3158" s="12"/>
      <c r="D3158" s="12"/>
    </row>
    <row r="3159" spans="3:4" ht="12.75">
      <c r="C3159" s="12"/>
      <c r="D3159" s="12"/>
    </row>
    <row r="3160" spans="3:4" ht="12.75">
      <c r="C3160" s="12"/>
      <c r="D3160" s="12"/>
    </row>
    <row r="3161" spans="3:4" ht="12.75">
      <c r="C3161" s="12"/>
      <c r="D3161" s="12"/>
    </row>
    <row r="3162" spans="3:4" ht="12.75">
      <c r="C3162" s="12"/>
      <c r="D3162" s="12"/>
    </row>
    <row r="3163" spans="3:4" ht="12.75">
      <c r="C3163" s="12"/>
      <c r="D3163" s="12"/>
    </row>
    <row r="3164" spans="3:4" ht="12.75">
      <c r="C3164" s="12"/>
      <c r="D3164" s="12"/>
    </row>
    <row r="3165" spans="3:4" ht="12.75">
      <c r="C3165" s="12"/>
      <c r="D3165" s="12"/>
    </row>
    <row r="3166" spans="3:4" ht="12.75">
      <c r="C3166" s="12"/>
      <c r="D3166" s="12"/>
    </row>
    <row r="3167" spans="3:4" ht="12.75">
      <c r="C3167" s="12"/>
      <c r="D3167" s="12"/>
    </row>
    <row r="3168" spans="3:4" ht="12.75">
      <c r="C3168" s="12"/>
      <c r="D3168" s="12"/>
    </row>
    <row r="3169" spans="3:4" ht="12.75">
      <c r="C3169" s="12"/>
      <c r="D3169" s="12"/>
    </row>
    <row r="3170" spans="3:4" ht="12.75">
      <c r="C3170" s="12"/>
      <c r="D3170" s="12"/>
    </row>
    <row r="3171" spans="3:4" ht="12.75">
      <c r="C3171" s="12"/>
      <c r="D3171" s="12"/>
    </row>
    <row r="3172" spans="3:4" ht="12.75">
      <c r="C3172" s="12"/>
      <c r="D3172" s="12"/>
    </row>
    <row r="3173" spans="3:4" ht="12.75">
      <c r="C3173" s="12"/>
      <c r="D3173" s="12"/>
    </row>
    <row r="3174" spans="3:4" ht="12.75">
      <c r="C3174" s="12"/>
      <c r="D3174" s="12"/>
    </row>
    <row r="3175" spans="3:4" ht="12.75">
      <c r="C3175" s="12"/>
      <c r="D3175" s="12"/>
    </row>
    <row r="3176" spans="3:4" ht="12.75">
      <c r="C3176" s="12"/>
      <c r="D3176" s="12"/>
    </row>
    <row r="3177" spans="3:4" ht="12.75">
      <c r="C3177" s="12"/>
      <c r="D3177" s="12"/>
    </row>
    <row r="3178" spans="3:4" ht="12.75">
      <c r="C3178" s="12"/>
      <c r="D3178" s="12"/>
    </row>
    <row r="3179" spans="3:4" ht="12.75">
      <c r="C3179" s="12"/>
      <c r="D3179" s="12"/>
    </row>
    <row r="3180" spans="3:4" ht="12.75">
      <c r="C3180" s="12"/>
      <c r="D3180" s="12"/>
    </row>
    <row r="3181" spans="3:4" ht="12.75">
      <c r="C3181" s="12"/>
      <c r="D3181" s="12"/>
    </row>
    <row r="3182" spans="3:4" ht="12.75">
      <c r="C3182" s="12"/>
      <c r="D3182" s="12"/>
    </row>
    <row r="3183" spans="3:4" ht="12.75">
      <c r="C3183" s="12"/>
      <c r="D3183" s="12"/>
    </row>
    <row r="3184" spans="3:4" ht="12.75">
      <c r="C3184" s="12"/>
      <c r="D3184" s="12"/>
    </row>
    <row r="3185" spans="3:4" ht="12.75">
      <c r="C3185" s="12"/>
      <c r="D3185" s="12"/>
    </row>
    <row r="3186" spans="3:4" ht="12.75">
      <c r="C3186" s="12"/>
      <c r="D3186" s="12"/>
    </row>
    <row r="3187" spans="3:4" ht="12.75">
      <c r="C3187" s="12"/>
      <c r="D3187" s="12"/>
    </row>
    <row r="3188" spans="3:4" ht="12.75">
      <c r="C3188" s="12"/>
      <c r="D3188" s="12"/>
    </row>
    <row r="3189" spans="3:4" ht="12.75">
      <c r="C3189" s="12"/>
      <c r="D3189" s="12"/>
    </row>
    <row r="3190" spans="3:4" ht="12.75">
      <c r="C3190" s="12"/>
      <c r="D3190" s="12"/>
    </row>
    <row r="3191" spans="3:4" ht="12.75">
      <c r="C3191" s="12"/>
      <c r="D3191" s="12"/>
    </row>
    <row r="3192" spans="3:4" ht="12.75">
      <c r="C3192" s="12"/>
      <c r="D3192" s="12"/>
    </row>
    <row r="3193" spans="3:4" ht="12.75">
      <c r="C3193" s="12"/>
      <c r="D3193" s="12"/>
    </row>
    <row r="3194" spans="3:4" ht="12.75">
      <c r="C3194" s="12"/>
      <c r="D3194" s="12"/>
    </row>
    <row r="3195" spans="3:4" ht="12.75">
      <c r="C3195" s="12"/>
      <c r="D3195" s="12"/>
    </row>
    <row r="3196" spans="3:4" ht="12.75">
      <c r="C3196" s="12"/>
      <c r="D3196" s="12"/>
    </row>
    <row r="3197" spans="3:4" ht="12.75">
      <c r="C3197" s="12"/>
      <c r="D3197" s="12"/>
    </row>
    <row r="3198" spans="3:4" ht="12.75">
      <c r="C3198" s="12"/>
      <c r="D3198" s="12"/>
    </row>
    <row r="3199" spans="3:4" ht="12.75">
      <c r="C3199" s="12"/>
      <c r="D3199" s="12"/>
    </row>
    <row r="3200" spans="3:4" ht="12.75">
      <c r="C3200" s="12"/>
      <c r="D3200" s="12"/>
    </row>
    <row r="3201" spans="3:4" ht="12.75">
      <c r="C3201" s="12"/>
      <c r="D3201" s="12"/>
    </row>
    <row r="3202" spans="3:4" ht="12.75">
      <c r="C3202" s="12"/>
      <c r="D3202" s="12"/>
    </row>
    <row r="3203" spans="3:4" ht="12.75">
      <c r="C3203" s="12"/>
      <c r="D3203" s="12"/>
    </row>
    <row r="3204" spans="3:4" ht="12.75">
      <c r="C3204" s="12"/>
      <c r="D3204" s="12"/>
    </row>
    <row r="3205" spans="3:4" ht="12.75">
      <c r="C3205" s="12"/>
      <c r="D3205" s="12"/>
    </row>
    <row r="3206" spans="3:4" ht="12.75">
      <c r="C3206" s="12"/>
      <c r="D3206" s="12"/>
    </row>
    <row r="3207" spans="3:4" ht="12.75">
      <c r="C3207" s="12"/>
      <c r="D3207" s="12"/>
    </row>
    <row r="3208" spans="3:4" ht="12.75">
      <c r="C3208" s="12"/>
      <c r="D3208" s="12"/>
    </row>
    <row r="3209" spans="3:4" ht="12.75">
      <c r="C3209" s="12"/>
      <c r="D3209" s="12"/>
    </row>
    <row r="3210" spans="3:4" ht="12.75">
      <c r="C3210" s="12"/>
      <c r="D3210" s="12"/>
    </row>
    <row r="3211" spans="3:4" ht="12.75">
      <c r="C3211" s="12"/>
      <c r="D3211" s="12"/>
    </row>
    <row r="3212" spans="3:4" ht="12.75">
      <c r="C3212" s="12"/>
      <c r="D3212" s="12"/>
    </row>
    <row r="3213" spans="3:4" ht="12.75">
      <c r="C3213" s="12"/>
      <c r="D3213" s="12"/>
    </row>
    <row r="3214" spans="3:4" ht="12.75">
      <c r="C3214" s="12"/>
      <c r="D3214" s="12"/>
    </row>
    <row r="3215" spans="3:4" ht="12.75">
      <c r="C3215" s="12"/>
      <c r="D3215" s="12"/>
    </row>
    <row r="3216" spans="3:4" ht="12.75">
      <c r="C3216" s="12"/>
      <c r="D3216" s="12"/>
    </row>
    <row r="3217" spans="3:4" ht="12.75">
      <c r="C3217" s="12"/>
      <c r="D3217" s="12"/>
    </row>
    <row r="3218" spans="3:4" ht="12.75">
      <c r="C3218" s="12"/>
      <c r="D3218" s="12"/>
    </row>
    <row r="3219" spans="3:4" ht="12.75">
      <c r="C3219" s="12"/>
      <c r="D3219" s="12"/>
    </row>
    <row r="3220" spans="3:4" ht="12.75">
      <c r="C3220" s="12"/>
      <c r="D3220" s="12"/>
    </row>
    <row r="3221" spans="3:4" ht="12.75">
      <c r="C3221" s="12"/>
      <c r="D3221" s="12"/>
    </row>
    <row r="3222" spans="3:4" ht="12.75">
      <c r="C3222" s="12"/>
      <c r="D3222" s="12"/>
    </row>
    <row r="3223" spans="3:4" ht="12.75">
      <c r="C3223" s="12"/>
      <c r="D3223" s="12"/>
    </row>
    <row r="3224" spans="3:4" ht="12.75">
      <c r="C3224" s="12"/>
      <c r="D3224" s="12"/>
    </row>
    <row r="3225" spans="3:4" ht="12.75">
      <c r="C3225" s="12"/>
      <c r="D3225" s="12"/>
    </row>
    <row r="3226" spans="3:4" ht="12.75">
      <c r="C3226" s="12"/>
      <c r="D3226" s="12"/>
    </row>
    <row r="3227" spans="3:4" ht="12.75">
      <c r="C3227" s="12"/>
      <c r="D3227" s="12"/>
    </row>
    <row r="3228" spans="3:4" ht="12.75">
      <c r="C3228" s="12"/>
      <c r="D3228" s="12"/>
    </row>
    <row r="3229" spans="3:4" ht="12.75">
      <c r="C3229" s="12"/>
      <c r="D3229" s="12"/>
    </row>
    <row r="3230" spans="3:4" ht="12.75">
      <c r="C3230" s="12"/>
      <c r="D3230" s="12"/>
    </row>
    <row r="3231" spans="3:4" ht="12.75">
      <c r="C3231" s="12"/>
      <c r="D3231" s="12"/>
    </row>
    <row r="3232" spans="3:4" ht="12.75">
      <c r="C3232" s="12"/>
      <c r="D3232" s="12"/>
    </row>
    <row r="3233" spans="3:4" ht="12.75">
      <c r="C3233" s="12"/>
      <c r="D3233" s="12"/>
    </row>
    <row r="3234" spans="3:4" ht="12.75">
      <c r="C3234" s="12"/>
      <c r="D3234" s="12"/>
    </row>
    <row r="3235" spans="3:4" ht="12.75">
      <c r="C3235" s="12"/>
      <c r="D3235" s="12"/>
    </row>
    <row r="3236" spans="3:4" ht="12.75">
      <c r="C3236" s="12"/>
      <c r="D3236" s="12"/>
    </row>
    <row r="3237" spans="3:4" ht="12.75">
      <c r="C3237" s="12"/>
      <c r="D3237" s="12"/>
    </row>
    <row r="3238" spans="3:4" ht="12.75">
      <c r="C3238" s="12"/>
      <c r="D3238" s="12"/>
    </row>
    <row r="3239" spans="3:4" ht="12.75">
      <c r="C3239" s="12"/>
      <c r="D3239" s="12"/>
    </row>
    <row r="3240" spans="3:4" ht="12.75">
      <c r="C3240" s="12"/>
      <c r="D3240" s="12"/>
    </row>
    <row r="3241" spans="3:4" ht="12.75">
      <c r="C3241" s="12"/>
      <c r="D3241" s="12"/>
    </row>
    <row r="3242" spans="3:4" ht="12.75">
      <c r="C3242" s="12"/>
      <c r="D3242" s="12"/>
    </row>
    <row r="3243" spans="3:4" ht="12.75">
      <c r="C3243" s="12"/>
      <c r="D3243" s="12"/>
    </row>
    <row r="3244" spans="3:4" ht="12.75">
      <c r="C3244" s="12"/>
      <c r="D3244" s="12"/>
    </row>
    <row r="3245" spans="3:4" ht="12.75">
      <c r="C3245" s="12"/>
      <c r="D3245" s="12"/>
    </row>
    <row r="3246" spans="3:4" ht="12.75">
      <c r="C3246" s="12"/>
      <c r="D3246" s="12"/>
    </row>
    <row r="3247" spans="3:4" ht="12.75">
      <c r="C3247" s="12"/>
      <c r="D3247" s="12"/>
    </row>
    <row r="3248" spans="3:4" ht="12.75">
      <c r="C3248" s="12"/>
      <c r="D3248" s="12"/>
    </row>
    <row r="3249" spans="3:4" ht="12.75">
      <c r="C3249" s="12"/>
      <c r="D3249" s="12"/>
    </row>
    <row r="3250" spans="3:4" ht="12.75">
      <c r="C3250" s="12"/>
      <c r="D3250" s="12"/>
    </row>
    <row r="3251" spans="3:4" ht="12.75">
      <c r="C3251" s="12"/>
      <c r="D3251" s="12"/>
    </row>
    <row r="3252" spans="3:4" ht="12.75">
      <c r="C3252" s="12"/>
      <c r="D3252" s="12"/>
    </row>
    <row r="3253" spans="3:4" ht="12.75">
      <c r="C3253" s="12"/>
      <c r="D3253" s="12"/>
    </row>
    <row r="3254" spans="3:4" ht="12.75">
      <c r="C3254" s="12"/>
      <c r="D3254" s="12"/>
    </row>
    <row r="3255" spans="3:4" ht="12.75">
      <c r="C3255" s="12"/>
      <c r="D3255" s="12"/>
    </row>
    <row r="3256" spans="3:4" ht="12.75">
      <c r="C3256" s="12"/>
      <c r="D3256" s="12"/>
    </row>
    <row r="3257" spans="3:4" ht="12.75">
      <c r="C3257" s="12"/>
      <c r="D3257" s="12"/>
    </row>
    <row r="3258" spans="3:4" ht="12.75">
      <c r="C3258" s="12"/>
      <c r="D3258" s="12"/>
    </row>
    <row r="3259" spans="3:4" ht="12.75">
      <c r="C3259" s="12"/>
      <c r="D3259" s="12"/>
    </row>
    <row r="3260" spans="3:4" ht="12.75">
      <c r="C3260" s="12"/>
      <c r="D3260" s="12"/>
    </row>
    <row r="3261" spans="3:4" ht="12.75">
      <c r="C3261" s="12"/>
      <c r="D3261" s="12"/>
    </row>
    <row r="3262" spans="3:4" ht="12.75">
      <c r="C3262" s="12"/>
      <c r="D3262" s="12"/>
    </row>
    <row r="3263" spans="3:4" ht="12.75">
      <c r="C3263" s="12"/>
      <c r="D3263" s="12"/>
    </row>
    <row r="3264" spans="3:4" ht="12.75">
      <c r="C3264" s="12"/>
      <c r="D3264" s="12"/>
    </row>
    <row r="3265" spans="3:4" ht="12.75">
      <c r="C3265" s="12"/>
      <c r="D3265" s="12"/>
    </row>
    <row r="3266" spans="3:4" ht="12.75">
      <c r="C3266" s="12"/>
      <c r="D3266" s="12"/>
    </row>
    <row r="3267" spans="3:4" ht="12.75">
      <c r="C3267" s="12"/>
      <c r="D3267" s="12"/>
    </row>
    <row r="3268" spans="3:4" ht="12.75">
      <c r="C3268" s="12"/>
      <c r="D3268" s="12"/>
    </row>
    <row r="3269" spans="3:4" ht="12.75">
      <c r="C3269" s="12"/>
      <c r="D3269" s="12"/>
    </row>
    <row r="3270" spans="3:4" ht="12.75">
      <c r="C3270" s="12"/>
      <c r="D3270" s="12"/>
    </row>
    <row r="3271" spans="3:4" ht="12.75">
      <c r="C3271" s="12"/>
      <c r="D3271" s="12"/>
    </row>
    <row r="3272" spans="3:4" ht="12.75">
      <c r="C3272" s="12"/>
      <c r="D3272" s="12"/>
    </row>
    <row r="3273" spans="3:4" ht="12.75">
      <c r="C3273" s="12"/>
      <c r="D3273" s="12"/>
    </row>
    <row r="3274" spans="3:4" ht="12.75">
      <c r="C3274" s="12"/>
      <c r="D3274" s="12"/>
    </row>
    <row r="3275" spans="3:4" ht="12.75">
      <c r="C3275" s="12"/>
      <c r="D3275" s="12"/>
    </row>
    <row r="3276" spans="3:4" ht="12.75">
      <c r="C3276" s="12"/>
      <c r="D3276" s="12"/>
    </row>
    <row r="3277" spans="3:4" ht="12.75">
      <c r="C3277" s="12"/>
      <c r="D3277" s="12"/>
    </row>
    <row r="3278" spans="3:4" ht="12.75">
      <c r="C3278" s="12"/>
      <c r="D3278" s="12"/>
    </row>
    <row r="3279" spans="3:4" ht="12.75">
      <c r="C3279" s="12"/>
      <c r="D3279" s="12"/>
    </row>
    <row r="3280" spans="3:4" ht="12.75">
      <c r="C3280" s="12"/>
      <c r="D3280" s="12"/>
    </row>
    <row r="3281" spans="3:4" ht="12.75">
      <c r="C3281" s="12"/>
      <c r="D3281" s="12"/>
    </row>
    <row r="3282" spans="3:4" ht="12.75">
      <c r="C3282" s="12"/>
      <c r="D3282" s="12"/>
    </row>
    <row r="3283" spans="3:4" ht="12.75">
      <c r="C3283" s="12"/>
      <c r="D3283" s="12"/>
    </row>
    <row r="3284" spans="3:4" ht="12.75">
      <c r="C3284" s="12"/>
      <c r="D3284" s="12"/>
    </row>
    <row r="3285" spans="3:4" ht="12.75">
      <c r="C3285" s="12"/>
      <c r="D3285" s="12"/>
    </row>
    <row r="3286" spans="3:4" ht="12.75">
      <c r="C3286" s="12"/>
      <c r="D3286" s="12"/>
    </row>
    <row r="3287" spans="3:4" ht="12.75">
      <c r="C3287" s="12"/>
      <c r="D3287" s="12"/>
    </row>
    <row r="3288" spans="3:4" ht="12.75">
      <c r="C3288" s="12"/>
      <c r="D3288" s="12"/>
    </row>
    <row r="3289" spans="3:4" ht="12.75">
      <c r="C3289" s="12"/>
      <c r="D3289" s="12"/>
    </row>
    <row r="3290" spans="3:4" ht="12.75">
      <c r="C3290" s="12"/>
      <c r="D3290" s="12"/>
    </row>
    <row r="3291" spans="3:4" ht="12.75">
      <c r="C3291" s="12"/>
      <c r="D3291" s="12"/>
    </row>
    <row r="3292" spans="3:4" ht="12.75">
      <c r="C3292" s="12"/>
      <c r="D3292" s="12"/>
    </row>
    <row r="3293" spans="3:4" ht="12.75">
      <c r="C3293" s="12"/>
      <c r="D3293" s="12"/>
    </row>
    <row r="3294" spans="3:4" ht="12.75">
      <c r="C3294" s="12"/>
      <c r="D3294" s="12"/>
    </row>
    <row r="3295" spans="3:4" ht="12.75">
      <c r="C3295" s="12"/>
      <c r="D3295" s="12"/>
    </row>
    <row r="3296" spans="3:4" ht="12.75">
      <c r="C3296" s="12"/>
      <c r="D3296" s="12"/>
    </row>
    <row r="3297" spans="3:4" ht="12.75">
      <c r="C3297" s="12"/>
      <c r="D3297" s="12"/>
    </row>
    <row r="3298" spans="3:4" ht="12.75">
      <c r="C3298" s="12"/>
      <c r="D3298" s="12"/>
    </row>
    <row r="3299" spans="3:4" ht="12.75">
      <c r="C3299" s="12"/>
      <c r="D3299" s="12"/>
    </row>
    <row r="3300" spans="3:4" ht="12.75">
      <c r="C3300" s="12"/>
      <c r="D3300" s="12"/>
    </row>
    <row r="3301" spans="3:4" ht="12.75">
      <c r="C3301" s="12"/>
      <c r="D3301" s="12"/>
    </row>
    <row r="3302" spans="3:4" ht="12.75">
      <c r="C3302" s="12"/>
      <c r="D3302" s="12"/>
    </row>
    <row r="3303" spans="3:4" ht="12.75">
      <c r="C3303" s="12"/>
      <c r="D3303" s="12"/>
    </row>
    <row r="3304" spans="3:4" ht="12.75">
      <c r="C3304" s="12"/>
      <c r="D3304" s="12"/>
    </row>
    <row r="3305" spans="3:4" ht="12.75">
      <c r="C3305" s="12"/>
      <c r="D3305" s="12"/>
    </row>
    <row r="3306" spans="3:4" ht="12.75">
      <c r="C3306" s="12"/>
      <c r="D3306" s="12"/>
    </row>
    <row r="3307" spans="3:4" ht="12.75">
      <c r="C3307" s="12"/>
      <c r="D3307" s="12"/>
    </row>
    <row r="3308" spans="3:4" ht="12.75">
      <c r="C3308" s="12"/>
      <c r="D3308" s="12"/>
    </row>
    <row r="3309" spans="3:4" ht="12.75">
      <c r="C3309" s="12"/>
      <c r="D3309" s="12"/>
    </row>
    <row r="3310" spans="3:4" ht="12.75">
      <c r="C3310" s="12"/>
      <c r="D3310" s="12"/>
    </row>
    <row r="3311" spans="3:4" ht="12.75">
      <c r="C3311" s="12"/>
      <c r="D3311" s="12"/>
    </row>
    <row r="3312" spans="3:4" ht="12.75">
      <c r="C3312" s="12"/>
      <c r="D3312" s="12"/>
    </row>
    <row r="3313" spans="3:4" ht="12.75">
      <c r="C3313" s="12"/>
      <c r="D3313" s="12"/>
    </row>
    <row r="3314" spans="3:4" ht="12.75">
      <c r="C3314" s="12"/>
      <c r="D3314" s="12"/>
    </row>
    <row r="3315" spans="3:4" ht="12.75">
      <c r="C3315" s="12"/>
      <c r="D3315" s="12"/>
    </row>
    <row r="3316" spans="3:4" ht="12.75">
      <c r="C3316" s="12"/>
      <c r="D3316" s="12"/>
    </row>
    <row r="3317" spans="3:4" ht="12.75">
      <c r="C3317" s="12"/>
      <c r="D3317" s="12"/>
    </row>
    <row r="3318" spans="3:4" ht="12.75">
      <c r="C3318" s="12"/>
      <c r="D3318" s="12"/>
    </row>
    <row r="3319" spans="3:4" ht="12.75">
      <c r="C3319" s="12"/>
      <c r="D3319" s="12"/>
    </row>
    <row r="3320" spans="3:4" ht="12.75">
      <c r="C3320" s="12"/>
      <c r="D3320" s="12"/>
    </row>
    <row r="3321" spans="3:4" ht="12.75">
      <c r="C3321" s="12"/>
      <c r="D3321" s="12"/>
    </row>
    <row r="3322" spans="3:4" ht="12.75">
      <c r="C3322" s="12"/>
      <c r="D3322" s="12"/>
    </row>
    <row r="3323" spans="3:4" ht="12.75">
      <c r="C3323" s="12"/>
      <c r="D3323" s="12"/>
    </row>
    <row r="3324" spans="3:4" ht="12.75">
      <c r="C3324" s="12"/>
      <c r="D3324" s="12"/>
    </row>
    <row r="3325" spans="3:4" ht="12.75">
      <c r="C3325" s="12"/>
      <c r="D3325" s="12"/>
    </row>
    <row r="3326" spans="3:4" ht="12.75">
      <c r="C3326" s="12"/>
      <c r="D3326" s="12"/>
    </row>
    <row r="3327" spans="3:4" ht="12.75">
      <c r="C3327" s="12"/>
      <c r="D3327" s="12"/>
    </row>
    <row r="3328" spans="3:4" ht="12.75">
      <c r="C3328" s="12"/>
      <c r="D3328" s="12"/>
    </row>
    <row r="3329" spans="3:4" ht="12.75">
      <c r="C3329" s="12"/>
      <c r="D3329" s="12"/>
    </row>
    <row r="3330" spans="3:4" ht="12.75">
      <c r="C3330" s="12"/>
      <c r="D3330" s="12"/>
    </row>
    <row r="3331" spans="3:4" ht="12.75">
      <c r="C3331" s="12"/>
      <c r="D3331" s="12"/>
    </row>
    <row r="3332" spans="3:4" ht="12.75">
      <c r="C3332" s="12"/>
      <c r="D3332" s="12"/>
    </row>
    <row r="3333" spans="3:4" ht="12.75">
      <c r="C3333" s="12"/>
      <c r="D3333" s="12"/>
    </row>
    <row r="3334" spans="3:4" ht="12.75">
      <c r="C3334" s="12"/>
      <c r="D3334" s="12"/>
    </row>
    <row r="3335" spans="3:4" ht="12.75">
      <c r="C3335" s="12"/>
      <c r="D3335" s="12"/>
    </row>
    <row r="3336" spans="3:4" ht="12.75">
      <c r="C3336" s="12"/>
      <c r="D3336" s="12"/>
    </row>
    <row r="3337" spans="3:4" ht="12.75">
      <c r="C3337" s="12"/>
      <c r="D3337" s="12"/>
    </row>
    <row r="3338" spans="3:4" ht="12.75">
      <c r="C3338" s="12"/>
      <c r="D3338" s="12"/>
    </row>
    <row r="3339" spans="3:4" ht="12.75">
      <c r="C3339" s="12"/>
      <c r="D3339" s="12"/>
    </row>
    <row r="3340" spans="3:4" ht="12.75">
      <c r="C3340" s="12"/>
      <c r="D3340" s="12"/>
    </row>
    <row r="3341" spans="3:4" ht="12.75">
      <c r="C3341" s="12"/>
      <c r="D3341" s="12"/>
    </row>
    <row r="3342" spans="3:4" ht="12.75">
      <c r="C3342" s="12"/>
      <c r="D3342" s="12"/>
    </row>
    <row r="3343" spans="3:4" ht="12.75">
      <c r="C3343" s="12"/>
      <c r="D3343" s="12"/>
    </row>
    <row r="3344" spans="3:4" ht="12.75">
      <c r="C3344" s="12"/>
      <c r="D3344" s="12"/>
    </row>
    <row r="3345" spans="3:4" ht="12.75">
      <c r="C3345" s="12"/>
      <c r="D3345" s="12"/>
    </row>
    <row r="3346" spans="3:4" ht="12.75">
      <c r="C3346" s="12"/>
      <c r="D3346" s="12"/>
    </row>
    <row r="3347" spans="3:4" ht="12.75">
      <c r="C3347" s="12"/>
      <c r="D3347" s="12"/>
    </row>
    <row r="3348" spans="3:4" ht="12.75">
      <c r="C3348" s="12"/>
      <c r="D3348" s="12"/>
    </row>
    <row r="3349" spans="3:4" ht="12.75">
      <c r="C3349" s="12"/>
      <c r="D3349" s="12"/>
    </row>
    <row r="3350" spans="3:4" ht="12.75">
      <c r="C3350" s="12"/>
      <c r="D3350" s="12"/>
    </row>
    <row r="3351" spans="3:4" ht="12.75">
      <c r="C3351" s="12"/>
      <c r="D3351" s="12"/>
    </row>
    <row r="3352" spans="3:4" ht="12.75">
      <c r="C3352" s="12"/>
      <c r="D3352" s="12"/>
    </row>
    <row r="3353" spans="3:4" ht="12.75">
      <c r="C3353" s="12"/>
      <c r="D3353" s="12"/>
    </row>
    <row r="3354" spans="3:4" ht="12.75">
      <c r="C3354" s="12"/>
      <c r="D3354" s="12"/>
    </row>
    <row r="3355" spans="3:4" ht="12.75">
      <c r="C3355" s="12"/>
      <c r="D3355" s="12"/>
    </row>
    <row r="3356" spans="3:4" ht="12.75">
      <c r="C3356" s="12"/>
      <c r="D3356" s="12"/>
    </row>
    <row r="3357" spans="3:4" ht="12.75">
      <c r="C3357" s="12"/>
      <c r="D3357" s="12"/>
    </row>
    <row r="3358" spans="3:4" ht="12.75">
      <c r="C3358" s="12"/>
      <c r="D3358" s="12"/>
    </row>
    <row r="3359" spans="3:4" ht="12.75">
      <c r="C3359" s="12"/>
      <c r="D3359" s="12"/>
    </row>
    <row r="3360" spans="3:4" ht="12.75">
      <c r="C3360" s="12"/>
      <c r="D3360" s="12"/>
    </row>
    <row r="3361" spans="3:4" ht="12.75">
      <c r="C3361" s="12"/>
      <c r="D3361" s="12"/>
    </row>
    <row r="3362" spans="3:4" ht="12.75">
      <c r="C3362" s="12"/>
      <c r="D3362" s="12"/>
    </row>
    <row r="3363" spans="3:4" ht="12.75">
      <c r="C3363" s="12"/>
      <c r="D3363" s="12"/>
    </row>
    <row r="3364" spans="3:4" ht="12.75">
      <c r="C3364" s="12"/>
      <c r="D3364" s="12"/>
    </row>
    <row r="3365" spans="3:4" ht="12.75">
      <c r="C3365" s="12"/>
      <c r="D3365" s="12"/>
    </row>
    <row r="3366" spans="3:4" ht="12.75">
      <c r="C3366" s="12"/>
      <c r="D3366" s="12"/>
    </row>
    <row r="3367" spans="3:4" ht="12.75">
      <c r="C3367" s="12"/>
      <c r="D3367" s="12"/>
    </row>
    <row r="3368" spans="3:4" ht="12.75">
      <c r="C3368" s="12"/>
      <c r="D3368" s="12"/>
    </row>
    <row r="3369" spans="3:4" ht="12.75">
      <c r="C3369" s="12"/>
      <c r="D3369" s="12"/>
    </row>
    <row r="3370" spans="3:4" ht="12.75">
      <c r="C3370" s="12"/>
      <c r="D3370" s="12"/>
    </row>
    <row r="3371" spans="3:4" ht="12.75">
      <c r="C3371" s="12"/>
      <c r="D3371" s="12"/>
    </row>
    <row r="3372" spans="3:4" ht="12.75">
      <c r="C3372" s="12"/>
      <c r="D3372" s="12"/>
    </row>
    <row r="3373" spans="3:4" ht="12.75">
      <c r="C3373" s="12"/>
      <c r="D3373" s="12"/>
    </row>
    <row r="3374" spans="3:4" ht="12.75">
      <c r="C3374" s="12"/>
      <c r="D3374" s="12"/>
    </row>
    <row r="3375" spans="3:4" ht="12.75">
      <c r="C3375" s="12"/>
      <c r="D3375" s="12"/>
    </row>
    <row r="3376" spans="3:4" ht="12.75">
      <c r="C3376" s="12"/>
      <c r="D3376" s="12"/>
    </row>
    <row r="3377" spans="3:4" ht="12.75">
      <c r="C3377" s="12"/>
      <c r="D3377" s="12"/>
    </row>
    <row r="3378" spans="3:4" ht="12.75">
      <c r="C3378" s="12"/>
      <c r="D3378" s="12"/>
    </row>
    <row r="3379" spans="3:4" ht="12.75">
      <c r="C3379" s="12"/>
      <c r="D3379" s="12"/>
    </row>
    <row r="3380" spans="3:4" ht="12.75">
      <c r="C3380" s="12"/>
      <c r="D3380" s="12"/>
    </row>
    <row r="3381" spans="3:4" ht="12.75">
      <c r="C3381" s="12"/>
      <c r="D3381" s="12"/>
    </row>
    <row r="3382" spans="3:4" ht="12.75">
      <c r="C3382" s="12"/>
      <c r="D3382" s="12"/>
    </row>
    <row r="3383" spans="3:4" ht="12.75">
      <c r="C3383" s="12"/>
      <c r="D3383" s="12"/>
    </row>
    <row r="3384" spans="3:4" ht="12.75">
      <c r="C3384" s="12"/>
      <c r="D3384" s="12"/>
    </row>
    <row r="3385" spans="3:4" ht="12.75">
      <c r="C3385" s="12"/>
      <c r="D3385" s="12"/>
    </row>
    <row r="3386" spans="3:4" ht="12.75">
      <c r="C3386" s="12"/>
      <c r="D3386" s="12"/>
    </row>
    <row r="3387" spans="3:4" ht="12.75">
      <c r="C3387" s="12"/>
      <c r="D3387" s="12"/>
    </row>
    <row r="3388" spans="3:4" ht="12.75">
      <c r="C3388" s="12"/>
      <c r="D3388" s="12"/>
    </row>
    <row r="3389" spans="3:4" ht="12.75">
      <c r="C3389" s="12"/>
      <c r="D3389" s="12"/>
    </row>
    <row r="3390" spans="3:4" ht="12.75">
      <c r="C3390" s="12"/>
      <c r="D3390" s="12"/>
    </row>
    <row r="3391" spans="3:4" ht="12.75">
      <c r="C3391" s="12"/>
      <c r="D3391" s="12"/>
    </row>
    <row r="3392" spans="3:4" ht="12.75">
      <c r="C3392" s="12"/>
      <c r="D3392" s="12"/>
    </row>
    <row r="3393" spans="3:4" ht="12.75">
      <c r="C3393" s="12"/>
      <c r="D3393" s="12"/>
    </row>
    <row r="3394" spans="3:4" ht="12.75">
      <c r="C3394" s="12"/>
      <c r="D3394" s="12"/>
    </row>
    <row r="3395" spans="3:4" ht="12.75">
      <c r="C3395" s="12"/>
      <c r="D3395" s="12"/>
    </row>
    <row r="3396" spans="3:4" ht="12.75">
      <c r="C3396" s="12"/>
      <c r="D3396" s="12"/>
    </row>
    <row r="3397" spans="3:4" ht="12.75">
      <c r="C3397" s="12"/>
      <c r="D3397" s="12"/>
    </row>
    <row r="3398" spans="3:4" ht="12.75">
      <c r="C3398" s="12"/>
      <c r="D3398" s="12"/>
    </row>
    <row r="3399" spans="3:4" ht="12.75">
      <c r="C3399" s="12"/>
      <c r="D3399" s="12"/>
    </row>
    <row r="3400" spans="3:4" ht="12.75">
      <c r="C3400" s="12"/>
      <c r="D3400" s="12"/>
    </row>
    <row r="3401" spans="3:4" ht="12.75">
      <c r="C3401" s="12"/>
      <c r="D3401" s="12"/>
    </row>
    <row r="3402" spans="3:4" ht="12.75">
      <c r="C3402" s="12"/>
      <c r="D3402" s="12"/>
    </row>
    <row r="3403" spans="3:4" ht="12.75">
      <c r="C3403" s="12"/>
      <c r="D3403" s="12"/>
    </row>
    <row r="3404" spans="3:4" ht="12.75">
      <c r="C3404" s="12"/>
      <c r="D3404" s="12"/>
    </row>
    <row r="3405" spans="3:4" ht="12.75">
      <c r="C3405" s="12"/>
      <c r="D3405" s="12"/>
    </row>
    <row r="3406" spans="3:4" ht="12.75">
      <c r="C3406" s="12"/>
      <c r="D3406" s="12"/>
    </row>
    <row r="3407" spans="3:4" ht="12.75">
      <c r="C3407" s="12"/>
      <c r="D3407" s="12"/>
    </row>
    <row r="3408" spans="3:4" ht="12.75">
      <c r="C3408" s="12"/>
      <c r="D3408" s="12"/>
    </row>
    <row r="3409" spans="3:4" ht="12.75">
      <c r="C3409" s="12"/>
      <c r="D3409" s="12"/>
    </row>
    <row r="3410" spans="3:4" ht="12.75">
      <c r="C3410" s="12"/>
      <c r="D3410" s="12"/>
    </row>
    <row r="3411" spans="3:4" ht="12.75">
      <c r="C3411" s="12"/>
      <c r="D3411" s="12"/>
    </row>
    <row r="3412" spans="3:4" ht="12.75">
      <c r="C3412" s="12"/>
      <c r="D3412" s="12"/>
    </row>
    <row r="3413" spans="3:4" ht="12.75">
      <c r="C3413" s="12"/>
      <c r="D3413" s="12"/>
    </row>
    <row r="3414" spans="3:4" ht="12.75">
      <c r="C3414" s="12"/>
      <c r="D3414" s="12"/>
    </row>
    <row r="3415" spans="3:4" ht="12.75">
      <c r="C3415" s="12"/>
      <c r="D3415" s="12"/>
    </row>
    <row r="3416" spans="3:4" ht="12.75">
      <c r="C3416" s="12"/>
      <c r="D3416" s="12"/>
    </row>
    <row r="3417" spans="3:4" ht="12.75">
      <c r="C3417" s="12"/>
      <c r="D3417" s="12"/>
    </row>
    <row r="3418" spans="3:4" ht="12.75">
      <c r="C3418" s="12"/>
      <c r="D3418" s="12"/>
    </row>
    <row r="3419" spans="3:4" ht="12.75">
      <c r="C3419" s="12"/>
      <c r="D3419" s="12"/>
    </row>
    <row r="3420" spans="3:4" ht="12.75">
      <c r="C3420" s="12"/>
      <c r="D3420" s="12"/>
    </row>
    <row r="3421" spans="3:4" ht="12.75">
      <c r="C3421" s="12"/>
      <c r="D3421" s="12"/>
    </row>
    <row r="3422" spans="3:4" ht="12.75">
      <c r="C3422" s="12"/>
      <c r="D3422" s="12"/>
    </row>
    <row r="3423" spans="3:4" ht="12.75">
      <c r="C3423" s="12"/>
      <c r="D3423" s="12"/>
    </row>
    <row r="3424" spans="3:4" ht="12.75">
      <c r="C3424" s="12"/>
      <c r="D3424" s="12"/>
    </row>
    <row r="3425" spans="3:4" ht="12.75">
      <c r="C3425" s="12"/>
      <c r="D3425" s="12"/>
    </row>
    <row r="3426" spans="3:4" ht="12.75">
      <c r="C3426" s="12"/>
      <c r="D3426" s="12"/>
    </row>
    <row r="3427" spans="3:4" ht="12.75">
      <c r="C3427" s="12"/>
      <c r="D3427" s="12"/>
    </row>
    <row r="3428" spans="3:4" ht="12.75">
      <c r="C3428" s="12"/>
      <c r="D3428" s="12"/>
    </row>
    <row r="3429" spans="3:4" ht="12.75">
      <c r="C3429" s="12"/>
      <c r="D3429" s="12"/>
    </row>
    <row r="3430" spans="3:4" ht="12.75">
      <c r="C3430" s="12"/>
      <c r="D3430" s="12"/>
    </row>
    <row r="3431" spans="3:4" ht="12.75">
      <c r="C3431" s="12"/>
      <c r="D3431" s="12"/>
    </row>
    <row r="3432" spans="3:4" ht="12.75">
      <c r="C3432" s="12"/>
      <c r="D3432" s="12"/>
    </row>
    <row r="3433" spans="3:4" ht="12.75">
      <c r="C3433" s="12"/>
      <c r="D3433" s="12"/>
    </row>
    <row r="3434" spans="3:4" ht="12.75">
      <c r="C3434" s="12"/>
      <c r="D3434" s="12"/>
    </row>
    <row r="3435" spans="3:4" ht="12.75">
      <c r="C3435" s="12"/>
      <c r="D3435" s="12"/>
    </row>
    <row r="3436" spans="3:4" ht="12.75">
      <c r="C3436" s="12"/>
      <c r="D3436" s="12"/>
    </row>
    <row r="3437" spans="3:4" ht="12.75">
      <c r="C3437" s="12"/>
      <c r="D3437" s="12"/>
    </row>
    <row r="3438" spans="3:4" ht="12.75">
      <c r="C3438" s="12"/>
      <c r="D3438" s="12"/>
    </row>
    <row r="3439" spans="3:4" ht="12.75">
      <c r="C3439" s="12"/>
      <c r="D3439" s="12"/>
    </row>
    <row r="3440" spans="3:4" ht="12.75">
      <c r="C3440" s="12"/>
      <c r="D3440" s="12"/>
    </row>
    <row r="3441" spans="3:4" ht="12.75">
      <c r="C3441" s="12"/>
      <c r="D3441" s="12"/>
    </row>
    <row r="3442" spans="3:4" ht="12.75">
      <c r="C3442" s="12"/>
      <c r="D3442" s="12"/>
    </row>
    <row r="3443" spans="3:4" ht="12.75">
      <c r="C3443" s="12"/>
      <c r="D3443" s="12"/>
    </row>
    <row r="3444" spans="3:4" ht="12.75">
      <c r="C3444" s="12"/>
      <c r="D3444" s="12"/>
    </row>
    <row r="3445" spans="3:4" ht="12.75">
      <c r="C3445" s="12"/>
      <c r="D3445" s="12"/>
    </row>
    <row r="3446" spans="3:4" ht="12.75">
      <c r="C3446" s="12"/>
      <c r="D3446" s="12"/>
    </row>
    <row r="3447" spans="3:4" ht="12.75">
      <c r="C3447" s="12"/>
      <c r="D3447" s="12"/>
    </row>
    <row r="3448" spans="3:4" ht="12.75">
      <c r="C3448" s="12"/>
      <c r="D3448" s="12"/>
    </row>
    <row r="3449" spans="3:4" ht="12.75">
      <c r="C3449" s="12"/>
      <c r="D3449" s="12"/>
    </row>
    <row r="3450" spans="3:4" ht="12.75">
      <c r="C3450" s="12"/>
      <c r="D3450" s="12"/>
    </row>
    <row r="3451" spans="3:4" ht="12.75">
      <c r="C3451" s="12"/>
      <c r="D3451" s="12"/>
    </row>
    <row r="3452" spans="3:4" ht="12.75">
      <c r="C3452" s="12"/>
      <c r="D3452" s="12"/>
    </row>
    <row r="3453" spans="3:4" ht="12.75">
      <c r="C3453" s="12"/>
      <c r="D3453" s="12"/>
    </row>
    <row r="3454" spans="3:4" ht="12.75">
      <c r="C3454" s="12"/>
      <c r="D3454" s="12"/>
    </row>
    <row r="3455" spans="3:4" ht="12.75">
      <c r="C3455" s="12"/>
      <c r="D3455" s="12"/>
    </row>
    <row r="3456" spans="3:4" ht="12.75">
      <c r="C3456" s="12"/>
      <c r="D3456" s="12"/>
    </row>
    <row r="3457" spans="3:4" ht="12.75">
      <c r="C3457" s="12"/>
      <c r="D3457" s="12"/>
    </row>
    <row r="3458" spans="3:4" ht="12.75">
      <c r="C3458" s="12"/>
      <c r="D3458" s="12"/>
    </row>
    <row r="3459" spans="3:4" ht="12.75">
      <c r="C3459" s="12"/>
      <c r="D3459" s="12"/>
    </row>
    <row r="3460" spans="3:4" ht="12.75">
      <c r="C3460" s="12"/>
      <c r="D3460" s="12"/>
    </row>
    <row r="3461" spans="3:4" ht="12.75">
      <c r="C3461" s="12"/>
      <c r="D3461" s="12"/>
    </row>
    <row r="3462" spans="3:4" ht="12.75">
      <c r="C3462" s="12"/>
      <c r="D3462" s="12"/>
    </row>
    <row r="3463" spans="3:4" ht="12.75">
      <c r="C3463" s="12"/>
      <c r="D3463" s="12"/>
    </row>
    <row r="3464" spans="3:4" ht="12.75">
      <c r="C3464" s="12"/>
      <c r="D3464" s="12"/>
    </row>
    <row r="3465" spans="3:4" ht="12.75">
      <c r="C3465" s="12"/>
      <c r="D3465" s="12"/>
    </row>
    <row r="3466" spans="3:4" ht="12.75">
      <c r="C3466" s="12"/>
      <c r="D3466" s="12"/>
    </row>
    <row r="3467" spans="3:4" ht="12.75">
      <c r="C3467" s="12"/>
      <c r="D3467" s="12"/>
    </row>
    <row r="3468" spans="3:4" ht="12.75">
      <c r="C3468" s="12"/>
      <c r="D3468" s="12"/>
    </row>
    <row r="3469" spans="3:4" ht="12.75">
      <c r="C3469" s="12"/>
      <c r="D3469" s="12"/>
    </row>
    <row r="3470" spans="3:4" ht="12.75">
      <c r="C3470" s="12"/>
      <c r="D3470" s="12"/>
    </row>
    <row r="3471" spans="3:4" ht="12.75">
      <c r="C3471" s="12"/>
      <c r="D3471" s="12"/>
    </row>
    <row r="3472" spans="3:4" ht="12.75">
      <c r="C3472" s="12"/>
      <c r="D3472" s="12"/>
    </row>
    <row r="3473" spans="3:4" ht="12.75">
      <c r="C3473" s="12"/>
      <c r="D3473" s="12"/>
    </row>
    <row r="3474" spans="3:4" ht="12.75">
      <c r="C3474" s="12"/>
      <c r="D3474" s="12"/>
    </row>
    <row r="3475" spans="3:4" ht="12.75">
      <c r="C3475" s="12"/>
      <c r="D3475" s="12"/>
    </row>
    <row r="3476" spans="3:4" ht="12.75">
      <c r="C3476" s="12"/>
      <c r="D3476" s="12"/>
    </row>
    <row r="3477" spans="3:4" ht="12.75">
      <c r="C3477" s="12"/>
      <c r="D3477" s="12"/>
    </row>
    <row r="3478" spans="3:4" ht="12.75">
      <c r="C3478" s="12"/>
      <c r="D3478" s="12"/>
    </row>
    <row r="3479" spans="3:4" ht="12.75">
      <c r="C3479" s="12"/>
      <c r="D3479" s="12"/>
    </row>
    <row r="3480" spans="3:4" ht="12.75">
      <c r="C3480" s="12"/>
      <c r="D3480" s="12"/>
    </row>
    <row r="3481" spans="3:4" ht="12.75">
      <c r="C3481" s="12"/>
      <c r="D3481" s="12"/>
    </row>
    <row r="3482" spans="3:4" ht="12.75">
      <c r="C3482" s="12"/>
      <c r="D3482" s="12"/>
    </row>
    <row r="3483" spans="3:4" ht="12.75">
      <c r="C3483" s="12"/>
      <c r="D3483" s="12"/>
    </row>
    <row r="3484" spans="3:4" ht="12.75">
      <c r="C3484" s="12"/>
      <c r="D3484" s="12"/>
    </row>
    <row r="3485" spans="3:4" ht="12.75">
      <c r="C3485" s="12"/>
      <c r="D3485" s="12"/>
    </row>
    <row r="3486" spans="3:4" ht="12.75">
      <c r="C3486" s="12"/>
      <c r="D3486" s="12"/>
    </row>
    <row r="3487" spans="3:4" ht="12.75">
      <c r="C3487" s="12"/>
      <c r="D3487" s="12"/>
    </row>
    <row r="3488" spans="3:4" ht="12.75">
      <c r="C3488" s="12"/>
      <c r="D3488" s="12"/>
    </row>
    <row r="3489" spans="3:4" ht="12.75">
      <c r="C3489" s="12"/>
      <c r="D3489" s="12"/>
    </row>
    <row r="3490" spans="3:4" ht="12.75">
      <c r="C3490" s="12"/>
      <c r="D3490" s="12"/>
    </row>
    <row r="3491" spans="3:4" ht="12.75">
      <c r="C3491" s="12"/>
      <c r="D3491" s="12"/>
    </row>
    <row r="3492" spans="3:4" ht="12.75">
      <c r="C3492" s="12"/>
      <c r="D3492" s="12"/>
    </row>
    <row r="3493" spans="3:4" ht="12.75">
      <c r="C3493" s="12"/>
      <c r="D3493" s="12"/>
    </row>
    <row r="3494" spans="3:4" ht="12.75">
      <c r="C3494" s="12"/>
      <c r="D3494" s="12"/>
    </row>
    <row r="3495" spans="3:4" ht="12.75">
      <c r="C3495" s="12"/>
      <c r="D3495" s="12"/>
    </row>
    <row r="3496" spans="3:4" ht="12.75">
      <c r="C3496" s="12"/>
      <c r="D3496" s="12"/>
    </row>
    <row r="3497" spans="3:4" ht="12.75">
      <c r="C3497" s="12"/>
      <c r="D3497" s="12"/>
    </row>
    <row r="3498" spans="3:4" ht="12.75">
      <c r="C3498" s="12"/>
      <c r="D3498" s="12"/>
    </row>
    <row r="3499" spans="3:4" ht="12.75">
      <c r="C3499" s="12"/>
      <c r="D3499" s="12"/>
    </row>
    <row r="3500" spans="3:4" ht="12.75">
      <c r="C3500" s="12"/>
      <c r="D3500" s="12"/>
    </row>
    <row r="3501" spans="3:4" ht="12.75">
      <c r="C3501" s="12"/>
      <c r="D3501" s="12"/>
    </row>
    <row r="3502" spans="3:4" ht="12.75">
      <c r="C3502" s="12"/>
      <c r="D3502" s="12"/>
    </row>
    <row r="3503" spans="3:4" ht="12.75">
      <c r="C3503" s="12"/>
      <c r="D3503" s="12"/>
    </row>
    <row r="3504" spans="3:4" ht="12.75">
      <c r="C3504" s="12"/>
      <c r="D3504" s="12"/>
    </row>
    <row r="3505" spans="3:4" ht="12.75">
      <c r="C3505" s="12"/>
      <c r="D3505" s="12"/>
    </row>
    <row r="3506" spans="3:4" ht="12.75">
      <c r="C3506" s="12"/>
      <c r="D3506" s="12"/>
    </row>
    <row r="3507" spans="3:4" ht="12.75">
      <c r="C3507" s="12"/>
      <c r="D3507" s="12"/>
    </row>
    <row r="3508" spans="3:4" ht="12.75">
      <c r="C3508" s="12"/>
      <c r="D3508" s="12"/>
    </row>
    <row r="3509" spans="3:4" ht="12.75">
      <c r="C3509" s="12"/>
      <c r="D3509" s="12"/>
    </row>
    <row r="3510" spans="3:4" ht="12.75">
      <c r="C3510" s="12"/>
      <c r="D3510" s="12"/>
    </row>
    <row r="3511" spans="3:4" ht="12.75">
      <c r="C3511" s="12"/>
      <c r="D3511" s="12"/>
    </row>
    <row r="3512" spans="3:4" ht="12.75">
      <c r="C3512" s="12"/>
      <c r="D3512" s="12"/>
    </row>
    <row r="3513" spans="3:4" ht="12.75">
      <c r="C3513" s="12"/>
      <c r="D3513" s="12"/>
    </row>
    <row r="3514" spans="3:4" ht="12.75">
      <c r="C3514" s="12"/>
      <c r="D3514" s="12"/>
    </row>
    <row r="3515" spans="3:4" ht="12.75">
      <c r="C3515" s="12"/>
      <c r="D3515" s="12"/>
    </row>
    <row r="3516" spans="3:4" ht="12.75">
      <c r="C3516" s="12"/>
      <c r="D3516" s="12"/>
    </row>
    <row r="3517" spans="3:4" ht="12.75">
      <c r="C3517" s="12"/>
      <c r="D3517" s="12"/>
    </row>
    <row r="3518" spans="3:4" ht="12.75">
      <c r="C3518" s="12"/>
      <c r="D3518" s="12"/>
    </row>
    <row r="3519" spans="3:4" ht="12.75">
      <c r="C3519" s="12"/>
      <c r="D3519" s="12"/>
    </row>
    <row r="3520" spans="3:4" ht="12.75">
      <c r="C3520" s="12"/>
      <c r="D3520" s="12"/>
    </row>
    <row r="3521" spans="3:4" ht="12.75">
      <c r="C3521" s="12"/>
      <c r="D3521" s="12"/>
    </row>
    <row r="3522" spans="3:4" ht="12.75">
      <c r="C3522" s="12"/>
      <c r="D3522" s="12"/>
    </row>
    <row r="3523" spans="3:4" ht="12.75">
      <c r="C3523" s="12"/>
      <c r="D3523" s="12"/>
    </row>
    <row r="3524" spans="3:4" ht="12.75">
      <c r="C3524" s="12"/>
      <c r="D3524" s="12"/>
    </row>
    <row r="3525" spans="3:4" ht="12.75">
      <c r="C3525" s="12"/>
      <c r="D3525" s="12"/>
    </row>
    <row r="3526" spans="3:4" ht="12.75">
      <c r="C3526" s="12"/>
      <c r="D3526" s="12"/>
    </row>
    <row r="3527" spans="3:4" ht="12.75">
      <c r="C3527" s="12"/>
      <c r="D3527" s="12"/>
    </row>
    <row r="3528" spans="3:4" ht="12.75">
      <c r="C3528" s="12"/>
      <c r="D3528" s="12"/>
    </row>
    <row r="3529" spans="3:4" ht="12.75">
      <c r="C3529" s="12"/>
      <c r="D3529" s="12"/>
    </row>
    <row r="3530" spans="3:4" ht="12.75">
      <c r="C3530" s="12"/>
      <c r="D3530" s="12"/>
    </row>
    <row r="3531" spans="3:4" ht="12.75">
      <c r="C3531" s="12"/>
      <c r="D3531" s="12"/>
    </row>
    <row r="3532" spans="3:4" ht="12.75">
      <c r="C3532" s="12"/>
      <c r="D3532" s="12"/>
    </row>
    <row r="3533" spans="3:4" ht="12.75">
      <c r="C3533" s="12"/>
      <c r="D3533" s="12"/>
    </row>
    <row r="3534" spans="3:4" ht="12.75">
      <c r="C3534" s="12"/>
      <c r="D3534" s="12"/>
    </row>
    <row r="3535" spans="3:4" ht="12.75">
      <c r="C3535" s="12"/>
      <c r="D3535" s="12"/>
    </row>
    <row r="3536" spans="3:4" ht="12.75">
      <c r="C3536" s="12"/>
      <c r="D3536" s="12"/>
    </row>
    <row r="3537" spans="3:4" ht="12.75">
      <c r="C3537" s="12"/>
      <c r="D3537" s="12"/>
    </row>
    <row r="3538" spans="3:4" ht="12.75">
      <c r="C3538" s="12"/>
      <c r="D3538" s="12"/>
    </row>
    <row r="3539" spans="3:4" ht="12.75">
      <c r="C3539" s="12"/>
      <c r="D3539" s="12"/>
    </row>
    <row r="3540" spans="3:4" ht="12.75">
      <c r="C3540" s="12"/>
      <c r="D3540" s="12"/>
    </row>
    <row r="3541" spans="3:4" ht="12.75">
      <c r="C3541" s="12"/>
      <c r="D3541" s="12"/>
    </row>
    <row r="3542" spans="3:4" ht="12.75">
      <c r="C3542" s="12"/>
      <c r="D3542" s="12"/>
    </row>
    <row r="3543" spans="3:4" ht="12.75">
      <c r="C3543" s="12"/>
      <c r="D3543" s="12"/>
    </row>
    <row r="3544" spans="3:4" ht="12.75">
      <c r="C3544" s="12"/>
      <c r="D3544" s="12"/>
    </row>
    <row r="3545" spans="3:4" ht="12.75">
      <c r="C3545" s="12"/>
      <c r="D3545" s="12"/>
    </row>
    <row r="3546" spans="3:4" ht="12.75">
      <c r="C3546" s="12"/>
      <c r="D3546" s="12"/>
    </row>
    <row r="3547" spans="3:4" ht="12.75">
      <c r="C3547" s="12"/>
      <c r="D3547" s="12"/>
    </row>
    <row r="3548" spans="3:4" ht="12.75">
      <c r="C3548" s="12"/>
      <c r="D3548" s="12"/>
    </row>
    <row r="3549" spans="3:4" ht="12.75">
      <c r="C3549" s="12"/>
      <c r="D3549" s="12"/>
    </row>
    <row r="3550" spans="3:4" ht="12.75">
      <c r="C3550" s="12"/>
      <c r="D3550" s="12"/>
    </row>
    <row r="3551" spans="3:4" ht="12.75">
      <c r="C3551" s="12"/>
      <c r="D3551" s="12"/>
    </row>
    <row r="3552" spans="3:4" ht="12.75">
      <c r="C3552" s="12"/>
      <c r="D3552" s="12"/>
    </row>
    <row r="3553" spans="3:4" ht="12.75">
      <c r="C3553" s="12"/>
      <c r="D3553" s="12"/>
    </row>
    <row r="3554" spans="3:4" ht="12.75">
      <c r="C3554" s="12"/>
      <c r="D3554" s="12"/>
    </row>
    <row r="3555" spans="3:4" ht="12.75">
      <c r="C3555" s="12"/>
      <c r="D3555" s="12"/>
    </row>
    <row r="3556" spans="3:4" ht="12.75">
      <c r="C3556" s="12"/>
      <c r="D3556" s="12"/>
    </row>
    <row r="3557" spans="3:4" ht="12.75">
      <c r="C3557" s="12"/>
      <c r="D3557" s="12"/>
    </row>
    <row r="3558" spans="3:4" ht="12.75">
      <c r="C3558" s="12"/>
      <c r="D3558" s="12"/>
    </row>
    <row r="3559" spans="3:4" ht="12.75">
      <c r="C3559" s="12"/>
      <c r="D3559" s="12"/>
    </row>
    <row r="3560" spans="3:4" ht="12.75">
      <c r="C3560" s="12"/>
      <c r="D3560" s="12"/>
    </row>
    <row r="3561" spans="3:4" ht="12.75">
      <c r="C3561" s="12"/>
      <c r="D3561" s="12"/>
    </row>
    <row r="3562" spans="3:4" ht="12.75">
      <c r="C3562" s="12"/>
      <c r="D3562" s="12"/>
    </row>
    <row r="3563" spans="3:4" ht="12.75">
      <c r="C3563" s="12"/>
      <c r="D3563" s="12"/>
    </row>
    <row r="3564" spans="3:4" ht="12.75">
      <c r="C3564" s="12"/>
      <c r="D3564" s="12"/>
    </row>
    <row r="3565" spans="3:4" ht="12.75">
      <c r="C3565" s="12"/>
      <c r="D3565" s="12"/>
    </row>
    <row r="3566" spans="3:4" ht="12.75">
      <c r="C3566" s="12"/>
      <c r="D3566" s="12"/>
    </row>
    <row r="3567" spans="3:4" ht="12.75">
      <c r="C3567" s="12"/>
      <c r="D3567" s="12"/>
    </row>
    <row r="3568" spans="3:4" ht="12.75">
      <c r="C3568" s="12"/>
      <c r="D3568" s="12"/>
    </row>
    <row r="3569" spans="3:4" ht="12.75">
      <c r="C3569" s="12"/>
      <c r="D3569" s="12"/>
    </row>
    <row r="3570" spans="3:4" ht="12.75">
      <c r="C3570" s="12"/>
      <c r="D3570" s="12"/>
    </row>
    <row r="3571" spans="3:4" ht="12.75">
      <c r="C3571" s="12"/>
      <c r="D3571" s="12"/>
    </row>
    <row r="3572" spans="3:4" ht="12.75">
      <c r="C3572" s="12"/>
      <c r="D3572" s="12"/>
    </row>
    <row r="3573" spans="3:4" ht="12.75">
      <c r="C3573" s="12"/>
      <c r="D3573" s="12"/>
    </row>
    <row r="3574" spans="3:4" ht="12.75">
      <c r="C3574" s="12"/>
      <c r="D3574" s="12"/>
    </row>
    <row r="3575" spans="3:4" ht="12.75">
      <c r="C3575" s="12"/>
      <c r="D3575" s="12"/>
    </row>
    <row r="3576" spans="3:4" ht="12.75">
      <c r="C3576" s="12"/>
      <c r="D3576" s="12"/>
    </row>
    <row r="3577" spans="3:4" ht="12.75">
      <c r="C3577" s="12"/>
      <c r="D3577" s="12"/>
    </row>
    <row r="3578" spans="3:4" ht="12.75">
      <c r="C3578" s="12"/>
      <c r="D3578" s="12"/>
    </row>
    <row r="3579" spans="3:4" ht="12.75">
      <c r="C3579" s="12"/>
      <c r="D3579" s="12"/>
    </row>
    <row r="3580" spans="3:4" ht="12.75">
      <c r="C3580" s="12"/>
      <c r="D3580" s="12"/>
    </row>
    <row r="3581" spans="3:4" ht="12.75">
      <c r="C3581" s="12"/>
      <c r="D3581" s="12"/>
    </row>
    <row r="3582" spans="3:4" ht="12.75">
      <c r="C3582" s="12"/>
      <c r="D3582" s="12"/>
    </row>
    <row r="3583" spans="3:4" ht="12.75">
      <c r="C3583" s="12"/>
      <c r="D3583" s="12"/>
    </row>
    <row r="3584" spans="3:4" ht="12.75">
      <c r="C3584" s="12"/>
      <c r="D3584" s="12"/>
    </row>
    <row r="3585" spans="3:4" ht="12.75">
      <c r="C3585" s="12"/>
      <c r="D3585" s="12"/>
    </row>
    <row r="3586" spans="3:4" ht="12.75">
      <c r="C3586" s="12"/>
      <c r="D3586" s="12"/>
    </row>
    <row r="3587" spans="3:4" ht="12.75">
      <c r="C3587" s="12"/>
      <c r="D3587" s="12"/>
    </row>
    <row r="3588" spans="3:4" ht="12.75">
      <c r="C3588" s="12"/>
      <c r="D3588" s="12"/>
    </row>
    <row r="3589" spans="3:4" ht="12.75">
      <c r="C3589" s="12"/>
      <c r="D3589" s="12"/>
    </row>
    <row r="3590" spans="3:4" ht="12.75">
      <c r="C3590" s="12"/>
      <c r="D3590" s="12"/>
    </row>
    <row r="3591" spans="3:4" ht="12.75">
      <c r="C3591" s="12"/>
      <c r="D3591" s="12"/>
    </row>
    <row r="3592" spans="3:4" ht="12.75">
      <c r="C3592" s="12"/>
      <c r="D3592" s="12"/>
    </row>
    <row r="3593" spans="3:4" ht="12.75">
      <c r="C3593" s="12"/>
      <c r="D3593" s="12"/>
    </row>
    <row r="3594" spans="3:4" ht="12.75">
      <c r="C3594" s="12"/>
      <c r="D3594" s="12"/>
    </row>
    <row r="3595" spans="3:4" ht="12.75">
      <c r="C3595" s="12"/>
      <c r="D3595" s="12"/>
    </row>
    <row r="3596" spans="3:4" ht="12.75">
      <c r="C3596" s="12"/>
      <c r="D3596" s="12"/>
    </row>
    <row r="3597" spans="3:4" ht="12.75">
      <c r="C3597" s="12"/>
      <c r="D3597" s="12"/>
    </row>
    <row r="3598" spans="3:4" ht="12.75">
      <c r="C3598" s="12"/>
      <c r="D3598" s="12"/>
    </row>
    <row r="3599" spans="3:4" ht="12.75">
      <c r="C3599" s="12"/>
      <c r="D3599" s="12"/>
    </row>
    <row r="3600" spans="3:4" ht="12.75">
      <c r="C3600" s="12"/>
      <c r="D3600" s="12"/>
    </row>
    <row r="3601" spans="3:4" ht="12.75">
      <c r="C3601" s="12"/>
      <c r="D3601" s="12"/>
    </row>
    <row r="3602" spans="3:4" ht="12.75">
      <c r="C3602" s="12"/>
      <c r="D3602" s="12"/>
    </row>
    <row r="3603" spans="3:4" ht="12.75">
      <c r="C3603" s="12"/>
      <c r="D3603" s="12"/>
    </row>
    <row r="3604" spans="3:4" ht="12.75">
      <c r="C3604" s="12"/>
      <c r="D3604" s="12"/>
    </row>
    <row r="3605" spans="3:4" ht="12.75">
      <c r="C3605" s="12"/>
      <c r="D3605" s="12"/>
    </row>
    <row r="3606" spans="3:4" ht="12.75">
      <c r="C3606" s="12"/>
      <c r="D3606" s="12"/>
    </row>
    <row r="3607" spans="3:4" ht="12.75">
      <c r="C3607" s="12"/>
      <c r="D3607" s="12"/>
    </row>
    <row r="3608" spans="3:4" ht="12.75">
      <c r="C3608" s="12"/>
      <c r="D3608" s="12"/>
    </row>
    <row r="3609" spans="3:4" ht="12.75">
      <c r="C3609" s="12"/>
      <c r="D3609" s="12"/>
    </row>
    <row r="3610" spans="3:4" ht="12.75">
      <c r="C3610" s="12"/>
      <c r="D3610" s="12"/>
    </row>
    <row r="3611" spans="3:4" ht="12.75">
      <c r="C3611" s="12"/>
      <c r="D3611" s="12"/>
    </row>
    <row r="3612" spans="3:4" ht="12.75">
      <c r="C3612" s="12"/>
      <c r="D3612" s="12"/>
    </row>
    <row r="3613" spans="3:4" ht="12.75">
      <c r="C3613" s="12"/>
      <c r="D3613" s="12"/>
    </row>
    <row r="3614" spans="3:4" ht="12.75">
      <c r="C3614" s="12"/>
      <c r="D3614" s="12"/>
    </row>
    <row r="3615" spans="3:4" ht="12.75">
      <c r="C3615" s="12"/>
      <c r="D3615" s="12"/>
    </row>
    <row r="3616" spans="3:4" ht="12.75">
      <c r="C3616" s="12"/>
      <c r="D3616" s="12"/>
    </row>
    <row r="3617" spans="3:4" ht="12.75">
      <c r="C3617" s="12"/>
      <c r="D3617" s="12"/>
    </row>
    <row r="3618" spans="3:4" ht="12.75">
      <c r="C3618" s="12"/>
      <c r="D3618" s="12"/>
    </row>
    <row r="3619" spans="3:4" ht="12.75">
      <c r="C3619" s="12"/>
      <c r="D3619" s="12"/>
    </row>
    <row r="3620" spans="3:4" ht="12.75">
      <c r="C3620" s="12"/>
      <c r="D3620" s="12"/>
    </row>
    <row r="3621" spans="3:4" ht="12.75">
      <c r="C3621" s="12"/>
      <c r="D3621" s="12"/>
    </row>
    <row r="3622" spans="3:4" ht="12.75">
      <c r="C3622" s="12"/>
      <c r="D3622" s="12"/>
    </row>
    <row r="3623" spans="3:4" ht="12.75">
      <c r="C3623" s="12"/>
      <c r="D3623" s="12"/>
    </row>
    <row r="3624" spans="3:4" ht="12.75">
      <c r="C3624" s="12"/>
      <c r="D3624" s="12"/>
    </row>
    <row r="3625" spans="3:4" ht="12.75">
      <c r="C3625" s="12"/>
      <c r="D3625" s="12"/>
    </row>
    <row r="3626" spans="3:4" ht="12.75">
      <c r="C3626" s="12"/>
      <c r="D3626" s="12"/>
    </row>
    <row r="3627" spans="3:4" ht="12.75">
      <c r="C3627" s="12"/>
      <c r="D3627" s="12"/>
    </row>
    <row r="3628" spans="3:4" ht="12.75">
      <c r="C3628" s="12"/>
      <c r="D3628" s="12"/>
    </row>
    <row r="3629" spans="3:4" ht="12.75">
      <c r="C3629" s="12"/>
      <c r="D3629" s="12"/>
    </row>
    <row r="3630" spans="3:4" ht="12.75">
      <c r="C3630" s="12"/>
      <c r="D3630" s="12"/>
    </row>
    <row r="3631" spans="3:4" ht="12.75">
      <c r="C3631" s="12"/>
      <c r="D3631" s="12"/>
    </row>
    <row r="3632" spans="3:4" ht="12.75">
      <c r="C3632" s="12"/>
      <c r="D3632" s="12"/>
    </row>
    <row r="3633" spans="3:4" ht="12.75">
      <c r="C3633" s="12"/>
      <c r="D3633" s="12"/>
    </row>
    <row r="3634" spans="3:4" ht="12.75">
      <c r="C3634" s="12"/>
      <c r="D3634" s="12"/>
    </row>
    <row r="3635" spans="3:4" ht="12.75">
      <c r="C3635" s="12"/>
      <c r="D3635" s="12"/>
    </row>
    <row r="3636" spans="3:4" ht="12.75">
      <c r="C3636" s="12"/>
      <c r="D3636" s="12"/>
    </row>
    <row r="3637" spans="3:4" ht="12.75">
      <c r="C3637" s="12"/>
      <c r="D3637" s="12"/>
    </row>
    <row r="3638" spans="3:4" ht="12.75">
      <c r="C3638" s="12"/>
      <c r="D3638" s="12"/>
    </row>
    <row r="3639" spans="3:4" ht="12.75">
      <c r="C3639" s="12"/>
      <c r="D3639" s="12"/>
    </row>
    <row r="3640" spans="3:4" ht="12.75">
      <c r="C3640" s="12"/>
      <c r="D3640" s="12"/>
    </row>
    <row r="3641" spans="3:4" ht="12.75">
      <c r="C3641" s="12"/>
      <c r="D3641" s="12"/>
    </row>
    <row r="3642" spans="3:4" ht="12.75">
      <c r="C3642" s="12"/>
      <c r="D3642" s="12"/>
    </row>
    <row r="3643" spans="3:4" ht="12.75">
      <c r="C3643" s="12"/>
      <c r="D3643" s="12"/>
    </row>
    <row r="3644" spans="3:4" ht="12.75">
      <c r="C3644" s="12"/>
      <c r="D3644" s="12"/>
    </row>
    <row r="3645" spans="3:4" ht="12.75">
      <c r="C3645" s="12"/>
      <c r="D3645" s="12"/>
    </row>
    <row r="3646" spans="3:4" ht="12.75">
      <c r="C3646" s="12"/>
      <c r="D3646" s="12"/>
    </row>
    <row r="3647" spans="3:4" ht="12.75">
      <c r="C3647" s="12"/>
      <c r="D3647" s="12"/>
    </row>
    <row r="3648" spans="3:4" ht="12.75">
      <c r="C3648" s="12"/>
      <c r="D3648" s="12"/>
    </row>
    <row r="3649" spans="3:4" ht="12.75">
      <c r="C3649" s="12"/>
      <c r="D3649" s="12"/>
    </row>
    <row r="3650" spans="3:4" ht="12.75">
      <c r="C3650" s="12"/>
      <c r="D3650" s="12"/>
    </row>
    <row r="3651" spans="3:4" ht="12.75">
      <c r="C3651" s="12"/>
      <c r="D3651" s="12"/>
    </row>
    <row r="3652" spans="3:4" ht="12.75">
      <c r="C3652" s="12"/>
      <c r="D3652" s="12"/>
    </row>
    <row r="3653" spans="3:4" ht="12.75">
      <c r="C3653" s="12"/>
      <c r="D3653" s="12"/>
    </row>
    <row r="3654" spans="3:4" ht="12.75">
      <c r="C3654" s="12"/>
      <c r="D3654" s="12"/>
    </row>
    <row r="3655" spans="3:4" ht="12.75">
      <c r="C3655" s="12"/>
      <c r="D3655" s="12"/>
    </row>
    <row r="3656" spans="3:4" ht="12.75">
      <c r="C3656" s="12"/>
      <c r="D3656" s="12"/>
    </row>
    <row r="3657" spans="3:4" ht="12.75">
      <c r="C3657" s="12"/>
      <c r="D3657" s="12"/>
    </row>
    <row r="3658" spans="3:4" ht="12.75">
      <c r="C3658" s="12"/>
      <c r="D3658" s="12"/>
    </row>
    <row r="3659" spans="3:4" ht="12.75">
      <c r="C3659" s="12"/>
      <c r="D3659" s="12"/>
    </row>
    <row r="3660" spans="3:4" ht="12.75">
      <c r="C3660" s="12"/>
      <c r="D3660" s="12"/>
    </row>
    <row r="3661" spans="3:4" ht="12.75">
      <c r="C3661" s="12"/>
      <c r="D3661" s="12"/>
    </row>
    <row r="3662" spans="3:4" ht="12.75">
      <c r="C3662" s="12"/>
      <c r="D3662" s="12"/>
    </row>
    <row r="3663" spans="3:4" ht="12.75">
      <c r="C3663" s="12"/>
      <c r="D3663" s="12"/>
    </row>
    <row r="3664" spans="3:4" ht="12.75">
      <c r="C3664" s="12"/>
      <c r="D3664" s="12"/>
    </row>
    <row r="3665" spans="3:4" ht="12.75">
      <c r="C3665" s="12"/>
      <c r="D3665" s="12"/>
    </row>
    <row r="3666" spans="3:4" ht="12.75">
      <c r="C3666" s="12"/>
      <c r="D3666" s="12"/>
    </row>
    <row r="3667" spans="3:4" ht="12.75">
      <c r="C3667" s="12"/>
      <c r="D3667" s="12"/>
    </row>
    <row r="3668" spans="3:4" ht="12.75">
      <c r="C3668" s="12"/>
      <c r="D3668" s="12"/>
    </row>
    <row r="3669" spans="3:4" ht="12.75">
      <c r="C3669" s="12"/>
      <c r="D3669" s="12"/>
    </row>
    <row r="3670" spans="3:4" ht="12.75">
      <c r="C3670" s="12"/>
      <c r="D3670" s="12"/>
    </row>
    <row r="3671" spans="3:4" ht="12.75">
      <c r="C3671" s="12"/>
      <c r="D3671" s="12"/>
    </row>
    <row r="3672" spans="3:4" ht="12.75">
      <c r="C3672" s="12"/>
      <c r="D3672" s="12"/>
    </row>
    <row r="3673" spans="3:4" ht="12.75">
      <c r="C3673" s="12"/>
      <c r="D3673" s="12"/>
    </row>
    <row r="3674" spans="3:4" ht="12.75">
      <c r="C3674" s="12"/>
      <c r="D3674" s="12"/>
    </row>
    <row r="3675" spans="3:4" ht="12.75">
      <c r="C3675" s="12"/>
      <c r="D3675" s="12"/>
    </row>
    <row r="3676" spans="3:4" ht="12.75">
      <c r="C3676" s="12"/>
      <c r="D3676" s="12"/>
    </row>
    <row r="3677" spans="3:4" ht="12.75">
      <c r="C3677" s="12"/>
      <c r="D3677" s="12"/>
    </row>
    <row r="3678" spans="3:4" ht="12.75">
      <c r="C3678" s="12"/>
      <c r="D3678" s="12"/>
    </row>
    <row r="3679" spans="3:4" ht="12.75">
      <c r="C3679" s="12"/>
      <c r="D3679" s="12"/>
    </row>
    <row r="3680" spans="3:4" ht="12.75">
      <c r="C3680" s="12"/>
      <c r="D3680" s="12"/>
    </row>
    <row r="3681" spans="3:4" ht="12.75">
      <c r="C3681" s="12"/>
      <c r="D3681" s="12"/>
    </row>
    <row r="3682" spans="3:4" ht="12.75">
      <c r="C3682" s="12"/>
      <c r="D3682" s="12"/>
    </row>
    <row r="3683" spans="3:4" ht="12.75">
      <c r="C3683" s="12"/>
      <c r="D3683" s="12"/>
    </row>
    <row r="3684" spans="3:4" ht="12.75">
      <c r="C3684" s="12"/>
      <c r="D3684" s="12"/>
    </row>
    <row r="3685" spans="3:4" ht="12.75">
      <c r="C3685" s="12"/>
      <c r="D3685" s="12"/>
    </row>
    <row r="3686" spans="3:4" ht="12.75">
      <c r="C3686" s="12"/>
      <c r="D3686" s="12"/>
    </row>
    <row r="3687" spans="3:4" ht="12.75">
      <c r="C3687" s="12"/>
      <c r="D3687" s="12"/>
    </row>
    <row r="3688" spans="3:4" ht="12.75">
      <c r="C3688" s="12"/>
      <c r="D3688" s="12"/>
    </row>
    <row r="3689" spans="3:4" ht="12.75">
      <c r="C3689" s="12"/>
      <c r="D3689" s="12"/>
    </row>
    <row r="3690" spans="3:4" ht="12.75">
      <c r="C3690" s="12"/>
      <c r="D369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4"/>
  <sheetViews>
    <sheetView zoomScalePageLayoutView="0" workbookViewId="0" topLeftCell="A37">
      <selection activeCell="A55" sqref="A55:C77"/>
    </sheetView>
  </sheetViews>
  <sheetFormatPr defaultColWidth="9.140625" defaultRowHeight="12.75"/>
  <cols>
    <col min="1" max="1" width="19.7109375" style="12" customWidth="1"/>
    <col min="2" max="2" width="4.421875" style="20" customWidth="1"/>
    <col min="3" max="3" width="12.7109375" style="12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12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44" t="s">
        <v>86</v>
      </c>
      <c r="I1" s="45" t="s">
        <v>87</v>
      </c>
      <c r="J1" s="46" t="s">
        <v>88</v>
      </c>
    </row>
    <row r="2" spans="9:10" ht="12.75">
      <c r="I2" s="47" t="s">
        <v>89</v>
      </c>
      <c r="J2" s="48" t="s">
        <v>90</v>
      </c>
    </row>
    <row r="3" spans="1:10" ht="12.75">
      <c r="A3" s="49" t="s">
        <v>91</v>
      </c>
      <c r="I3" s="47" t="s">
        <v>92</v>
      </c>
      <c r="J3" s="48" t="s">
        <v>93</v>
      </c>
    </row>
    <row r="4" spans="9:10" ht="12.75">
      <c r="I4" s="47" t="s">
        <v>94</v>
      </c>
      <c r="J4" s="48" t="s">
        <v>93</v>
      </c>
    </row>
    <row r="5" spans="9:10" ht="13.5" thickBot="1">
      <c r="I5" s="50" t="s">
        <v>95</v>
      </c>
      <c r="J5" s="51" t="s">
        <v>96</v>
      </c>
    </row>
    <row r="10" ht="13.5" thickBot="1"/>
    <row r="11" spans="1:16" ht="12.75" customHeight="1" thickBot="1">
      <c r="A11" s="12" t="str">
        <f aca="true" t="shared" si="0" ref="A11:A42">P11</f>
        <v> BBS 51 </v>
      </c>
      <c r="B11" s="11" t="str">
        <f aca="true" t="shared" si="1" ref="B11:B42">IF(H11=INT(H11),"I","II")</f>
        <v>I</v>
      </c>
      <c r="C11" s="12">
        <f aca="true" t="shared" si="2" ref="C11:C42">1*G11</f>
        <v>44513.304</v>
      </c>
      <c r="D11" s="20" t="str">
        <f aca="true" t="shared" si="3" ref="D11:D42">VLOOKUP(F11,I$1:J$5,2,FALSE)</f>
        <v>vis</v>
      </c>
      <c r="E11" s="52">
        <f>VLOOKUP(C11,A!C$21:E$973,3,FALSE)</f>
        <v>-599.0041795292442</v>
      </c>
      <c r="F11" s="11" t="s">
        <v>95</v>
      </c>
      <c r="G11" s="20" t="str">
        <f aca="true" t="shared" si="4" ref="G11:G42">MID(I11,3,LEN(I11)-3)</f>
        <v>44513.304</v>
      </c>
      <c r="H11" s="12">
        <f aca="true" t="shared" si="5" ref="H11:H42">1*K11</f>
        <v>-599</v>
      </c>
      <c r="I11" s="53" t="s">
        <v>116</v>
      </c>
      <c r="J11" s="54" t="s">
        <v>117</v>
      </c>
      <c r="K11" s="53">
        <v>-599</v>
      </c>
      <c r="L11" s="53" t="s">
        <v>118</v>
      </c>
      <c r="M11" s="54" t="s">
        <v>100</v>
      </c>
      <c r="N11" s="54"/>
      <c r="O11" s="55" t="s">
        <v>119</v>
      </c>
      <c r="P11" s="55" t="s">
        <v>120</v>
      </c>
    </row>
    <row r="12" spans="1:16" ht="12.75" customHeight="1" thickBot="1">
      <c r="A12" s="12" t="str">
        <f t="shared" si="0"/>
        <v> BBS 54 </v>
      </c>
      <c r="B12" s="11" t="str">
        <f t="shared" si="1"/>
        <v>I</v>
      </c>
      <c r="C12" s="12">
        <f t="shared" si="2"/>
        <v>44731.579</v>
      </c>
      <c r="D12" s="20" t="str">
        <f t="shared" si="3"/>
        <v>vis</v>
      </c>
      <c r="E12" s="52">
        <f>VLOOKUP(C12,A!C$21:E$973,3,FALSE)</f>
        <v>-507.0026925002837</v>
      </c>
      <c r="F12" s="11" t="s">
        <v>95</v>
      </c>
      <c r="G12" s="20" t="str">
        <f t="shared" si="4"/>
        <v>44731.579</v>
      </c>
      <c r="H12" s="12">
        <f t="shared" si="5"/>
        <v>-507</v>
      </c>
      <c r="I12" s="53" t="s">
        <v>121</v>
      </c>
      <c r="J12" s="54" t="s">
        <v>122</v>
      </c>
      <c r="K12" s="53">
        <v>-507</v>
      </c>
      <c r="L12" s="53" t="s">
        <v>123</v>
      </c>
      <c r="M12" s="54" t="s">
        <v>100</v>
      </c>
      <c r="N12" s="54"/>
      <c r="O12" s="55" t="s">
        <v>119</v>
      </c>
      <c r="P12" s="55" t="s">
        <v>124</v>
      </c>
    </row>
    <row r="13" spans="1:16" ht="12.75" customHeight="1" thickBot="1">
      <c r="A13" s="12" t="str">
        <f t="shared" si="0"/>
        <v> BBS 56 </v>
      </c>
      <c r="B13" s="11" t="str">
        <f t="shared" si="1"/>
        <v>I</v>
      </c>
      <c r="C13" s="12">
        <f t="shared" si="2"/>
        <v>44871.548</v>
      </c>
      <c r="D13" s="20" t="str">
        <f t="shared" si="3"/>
        <v>vis</v>
      </c>
      <c r="E13" s="52">
        <f>VLOOKUP(C13,A!C$21:E$973,3,FALSE)</f>
        <v>-448.0066730846066</v>
      </c>
      <c r="F13" s="11" t="s">
        <v>95</v>
      </c>
      <c r="G13" s="20" t="str">
        <f t="shared" si="4"/>
        <v>44871.548</v>
      </c>
      <c r="H13" s="12">
        <f t="shared" si="5"/>
        <v>-448</v>
      </c>
      <c r="I13" s="53" t="s">
        <v>129</v>
      </c>
      <c r="J13" s="54" t="s">
        <v>130</v>
      </c>
      <c r="K13" s="53">
        <v>-448</v>
      </c>
      <c r="L13" s="53" t="s">
        <v>131</v>
      </c>
      <c r="M13" s="54" t="s">
        <v>100</v>
      </c>
      <c r="N13" s="54"/>
      <c r="O13" s="55" t="s">
        <v>119</v>
      </c>
      <c r="P13" s="55" t="s">
        <v>132</v>
      </c>
    </row>
    <row r="14" spans="1:16" ht="12.75" customHeight="1" thickBot="1">
      <c r="A14" s="12" t="str">
        <f t="shared" si="0"/>
        <v> BBS 57 </v>
      </c>
      <c r="B14" s="11" t="str">
        <f t="shared" si="1"/>
        <v>I</v>
      </c>
      <c r="C14" s="12">
        <f t="shared" si="2"/>
        <v>44883.427</v>
      </c>
      <c r="D14" s="20" t="str">
        <f t="shared" si="3"/>
        <v>vis</v>
      </c>
      <c r="E14" s="52">
        <f>VLOOKUP(C14,A!C$21:E$973,3,FALSE)</f>
        <v>-442.999752161839</v>
      </c>
      <c r="F14" s="11" t="s">
        <v>95</v>
      </c>
      <c r="G14" s="20" t="str">
        <f t="shared" si="4"/>
        <v>44883.427</v>
      </c>
      <c r="H14" s="12">
        <f t="shared" si="5"/>
        <v>-443</v>
      </c>
      <c r="I14" s="53" t="s">
        <v>133</v>
      </c>
      <c r="J14" s="54" t="s">
        <v>134</v>
      </c>
      <c r="K14" s="53">
        <v>-443</v>
      </c>
      <c r="L14" s="53" t="s">
        <v>135</v>
      </c>
      <c r="M14" s="54" t="s">
        <v>100</v>
      </c>
      <c r="N14" s="54"/>
      <c r="O14" s="55" t="s">
        <v>119</v>
      </c>
      <c r="P14" s="55" t="s">
        <v>136</v>
      </c>
    </row>
    <row r="15" spans="1:16" ht="12.75" customHeight="1" thickBot="1">
      <c r="A15" s="12" t="str">
        <f t="shared" si="0"/>
        <v> BBS 57 </v>
      </c>
      <c r="B15" s="11" t="str">
        <f t="shared" si="1"/>
        <v>I</v>
      </c>
      <c r="C15" s="12">
        <f t="shared" si="2"/>
        <v>44902.406</v>
      </c>
      <c r="D15" s="20" t="str">
        <f t="shared" si="3"/>
        <v>vis</v>
      </c>
      <c r="E15" s="52">
        <f>VLOOKUP(C15,A!C$21:E$973,3,FALSE)</f>
        <v>-435.0002276064727</v>
      </c>
      <c r="F15" s="11" t="s">
        <v>95</v>
      </c>
      <c r="G15" s="20" t="str">
        <f t="shared" si="4"/>
        <v>44902.406</v>
      </c>
      <c r="H15" s="12">
        <f t="shared" si="5"/>
        <v>-435</v>
      </c>
      <c r="I15" s="53" t="s">
        <v>137</v>
      </c>
      <c r="J15" s="54" t="s">
        <v>138</v>
      </c>
      <c r="K15" s="53">
        <v>-435</v>
      </c>
      <c r="L15" s="53" t="s">
        <v>139</v>
      </c>
      <c r="M15" s="54" t="s">
        <v>100</v>
      </c>
      <c r="N15" s="54"/>
      <c r="O15" s="55" t="s">
        <v>119</v>
      </c>
      <c r="P15" s="55" t="s">
        <v>136</v>
      </c>
    </row>
    <row r="16" spans="1:16" ht="12.75" customHeight="1" thickBot="1">
      <c r="A16" s="12" t="str">
        <f t="shared" si="0"/>
        <v> BBS 61 </v>
      </c>
      <c r="B16" s="11" t="str">
        <f t="shared" si="1"/>
        <v>I</v>
      </c>
      <c r="C16" s="12">
        <f t="shared" si="2"/>
        <v>45151.522</v>
      </c>
      <c r="D16" s="20" t="str">
        <f t="shared" si="3"/>
        <v>vis</v>
      </c>
      <c r="E16" s="52">
        <f>VLOOKUP(C16,A!C$21:E$973,3,FALSE)</f>
        <v>-329.99946048836074</v>
      </c>
      <c r="F16" s="11" t="s">
        <v>95</v>
      </c>
      <c r="G16" s="20" t="str">
        <f t="shared" si="4"/>
        <v>45151.522</v>
      </c>
      <c r="H16" s="12">
        <f t="shared" si="5"/>
        <v>-330</v>
      </c>
      <c r="I16" s="53" t="s">
        <v>144</v>
      </c>
      <c r="J16" s="54" t="s">
        <v>145</v>
      </c>
      <c r="K16" s="53">
        <v>-330</v>
      </c>
      <c r="L16" s="53" t="s">
        <v>135</v>
      </c>
      <c r="M16" s="54" t="s">
        <v>100</v>
      </c>
      <c r="N16" s="54"/>
      <c r="O16" s="55" t="s">
        <v>119</v>
      </c>
      <c r="P16" s="55" t="s">
        <v>146</v>
      </c>
    </row>
    <row r="17" spans="1:16" ht="12.75" customHeight="1" thickBot="1">
      <c r="A17" s="12" t="str">
        <f t="shared" si="0"/>
        <v> BBS 62 </v>
      </c>
      <c r="B17" s="11" t="str">
        <f t="shared" si="1"/>
        <v>I</v>
      </c>
      <c r="C17" s="12">
        <f t="shared" si="2"/>
        <v>45208.463</v>
      </c>
      <c r="D17" s="20" t="str">
        <f t="shared" si="3"/>
        <v>vis</v>
      </c>
      <c r="E17" s="52">
        <f>VLOOKUP(C17,A!C$21:E$973,3,FALSE)</f>
        <v>-305.999200848381</v>
      </c>
      <c r="F17" s="11" t="s">
        <v>95</v>
      </c>
      <c r="G17" s="20" t="str">
        <f t="shared" si="4"/>
        <v>45208.463</v>
      </c>
      <c r="H17" s="12">
        <f t="shared" si="5"/>
        <v>-306</v>
      </c>
      <c r="I17" s="53" t="s">
        <v>147</v>
      </c>
      <c r="J17" s="54" t="s">
        <v>148</v>
      </c>
      <c r="K17" s="53">
        <v>-306</v>
      </c>
      <c r="L17" s="53" t="s">
        <v>149</v>
      </c>
      <c r="M17" s="54" t="s">
        <v>100</v>
      </c>
      <c r="N17" s="54"/>
      <c r="O17" s="55" t="s">
        <v>119</v>
      </c>
      <c r="P17" s="55" t="s">
        <v>150</v>
      </c>
    </row>
    <row r="18" spans="1:16" ht="12.75" customHeight="1" thickBot="1">
      <c r="A18" s="12" t="str">
        <f t="shared" si="0"/>
        <v> BBS 62 </v>
      </c>
      <c r="B18" s="11" t="str">
        <f t="shared" si="1"/>
        <v>I</v>
      </c>
      <c r="C18" s="12">
        <f t="shared" si="2"/>
        <v>45208.465</v>
      </c>
      <c r="D18" s="20" t="str">
        <f t="shared" si="3"/>
        <v>vis</v>
      </c>
      <c r="E18" s="52">
        <f>VLOOKUP(C18,A!C$21:E$973,3,FALSE)</f>
        <v>-305.99835786144513</v>
      </c>
      <c r="F18" s="11" t="s">
        <v>95</v>
      </c>
      <c r="G18" s="20" t="str">
        <f t="shared" si="4"/>
        <v>45208.465</v>
      </c>
      <c r="H18" s="12">
        <f t="shared" si="5"/>
        <v>-306</v>
      </c>
      <c r="I18" s="53" t="s">
        <v>151</v>
      </c>
      <c r="J18" s="54" t="s">
        <v>152</v>
      </c>
      <c r="K18" s="53">
        <v>-306</v>
      </c>
      <c r="L18" s="53" t="s">
        <v>153</v>
      </c>
      <c r="M18" s="54" t="s">
        <v>100</v>
      </c>
      <c r="N18" s="54"/>
      <c r="O18" s="55" t="s">
        <v>154</v>
      </c>
      <c r="P18" s="55" t="s">
        <v>150</v>
      </c>
    </row>
    <row r="19" spans="1:16" ht="12.75" customHeight="1" thickBot="1">
      <c r="A19" s="12" t="str">
        <f t="shared" si="0"/>
        <v> BBS 67 </v>
      </c>
      <c r="B19" s="11" t="str">
        <f t="shared" si="1"/>
        <v>I</v>
      </c>
      <c r="C19" s="12">
        <f t="shared" si="2"/>
        <v>45526.394</v>
      </c>
      <c r="D19" s="20" t="str">
        <f t="shared" si="3"/>
        <v>vis</v>
      </c>
      <c r="E19" s="52">
        <f>VLOOKUP(C19,A!C$21:E$973,3,FALSE)</f>
        <v>-171.9933606348706</v>
      </c>
      <c r="F19" s="11" t="s">
        <v>95</v>
      </c>
      <c r="G19" s="20" t="str">
        <f t="shared" si="4"/>
        <v>45526.394</v>
      </c>
      <c r="H19" s="12">
        <f t="shared" si="5"/>
        <v>-172</v>
      </c>
      <c r="I19" s="53" t="s">
        <v>155</v>
      </c>
      <c r="J19" s="54" t="s">
        <v>156</v>
      </c>
      <c r="K19" s="53">
        <v>-172</v>
      </c>
      <c r="L19" s="53" t="s">
        <v>110</v>
      </c>
      <c r="M19" s="54" t="s">
        <v>100</v>
      </c>
      <c r="N19" s="54"/>
      <c r="O19" s="55" t="s">
        <v>119</v>
      </c>
      <c r="P19" s="55" t="s">
        <v>157</v>
      </c>
    </row>
    <row r="20" spans="1:16" ht="12.75" customHeight="1" thickBot="1">
      <c r="A20" s="12" t="str">
        <f t="shared" si="0"/>
        <v> BBS 68 </v>
      </c>
      <c r="B20" s="11" t="str">
        <f t="shared" si="1"/>
        <v>I</v>
      </c>
      <c r="C20" s="12">
        <f t="shared" si="2"/>
        <v>45559.597</v>
      </c>
      <c r="D20" s="20" t="str">
        <f t="shared" si="3"/>
        <v>vis</v>
      </c>
      <c r="E20" s="52">
        <f>VLOOKUP(C20,A!C$21:E$973,3,FALSE)</f>
        <v>-157.99851297103976</v>
      </c>
      <c r="F20" s="11" t="s">
        <v>95</v>
      </c>
      <c r="G20" s="20" t="str">
        <f t="shared" si="4"/>
        <v>45559.597</v>
      </c>
      <c r="H20" s="12">
        <f t="shared" si="5"/>
        <v>-158</v>
      </c>
      <c r="I20" s="53" t="s">
        <v>158</v>
      </c>
      <c r="J20" s="54" t="s">
        <v>159</v>
      </c>
      <c r="K20" s="53">
        <v>-158</v>
      </c>
      <c r="L20" s="53" t="s">
        <v>153</v>
      </c>
      <c r="M20" s="54" t="s">
        <v>100</v>
      </c>
      <c r="N20" s="54"/>
      <c r="O20" s="55" t="s">
        <v>119</v>
      </c>
      <c r="P20" s="55" t="s">
        <v>160</v>
      </c>
    </row>
    <row r="21" spans="1:16" ht="12.75" customHeight="1" thickBot="1">
      <c r="A21" s="12" t="str">
        <f t="shared" si="0"/>
        <v> BBS 73 </v>
      </c>
      <c r="B21" s="11" t="str">
        <f t="shared" si="1"/>
        <v>I</v>
      </c>
      <c r="C21" s="12">
        <f t="shared" si="2"/>
        <v>45934.465</v>
      </c>
      <c r="D21" s="20" t="str">
        <f t="shared" si="3"/>
        <v>vis</v>
      </c>
      <c r="E21" s="52">
        <f>VLOOKUP(C21,A!C$21:E$973,3,FALSE)</f>
        <v>0.005900908569458001</v>
      </c>
      <c r="F21" s="11" t="s">
        <v>95</v>
      </c>
      <c r="G21" s="20" t="str">
        <f t="shared" si="4"/>
        <v>45934.465</v>
      </c>
      <c r="H21" s="12">
        <f t="shared" si="5"/>
        <v>0</v>
      </c>
      <c r="I21" s="53" t="s">
        <v>175</v>
      </c>
      <c r="J21" s="54" t="s">
        <v>176</v>
      </c>
      <c r="K21" s="53">
        <v>0</v>
      </c>
      <c r="L21" s="53" t="s">
        <v>177</v>
      </c>
      <c r="M21" s="54" t="s">
        <v>100</v>
      </c>
      <c r="N21" s="54"/>
      <c r="O21" s="55" t="s">
        <v>119</v>
      </c>
      <c r="P21" s="55" t="s">
        <v>178</v>
      </c>
    </row>
    <row r="22" spans="1:16" ht="12.75" customHeight="1" thickBot="1">
      <c r="A22" s="12" t="str">
        <f t="shared" si="0"/>
        <v> BBS 74 </v>
      </c>
      <c r="B22" s="11" t="str">
        <f t="shared" si="1"/>
        <v>I</v>
      </c>
      <c r="C22" s="12">
        <f t="shared" si="2"/>
        <v>45984.298</v>
      </c>
      <c r="D22" s="20" t="str">
        <f t="shared" si="3"/>
        <v>vis</v>
      </c>
      <c r="E22" s="52">
        <f>VLOOKUP(C22,A!C$21:E$973,3,FALSE)</f>
        <v>21.010184968194764</v>
      </c>
      <c r="F22" s="11" t="s">
        <v>95</v>
      </c>
      <c r="G22" s="20" t="str">
        <f t="shared" si="4"/>
        <v>45984.298</v>
      </c>
      <c r="H22" s="12">
        <f t="shared" si="5"/>
        <v>21</v>
      </c>
      <c r="I22" s="53" t="s">
        <v>179</v>
      </c>
      <c r="J22" s="54" t="s">
        <v>180</v>
      </c>
      <c r="K22" s="53">
        <v>21</v>
      </c>
      <c r="L22" s="53" t="s">
        <v>181</v>
      </c>
      <c r="M22" s="54" t="s">
        <v>100</v>
      </c>
      <c r="N22" s="54"/>
      <c r="O22" s="55" t="s">
        <v>119</v>
      </c>
      <c r="P22" s="55" t="s">
        <v>182</v>
      </c>
    </row>
    <row r="23" spans="1:16" ht="12.75" customHeight="1" thickBot="1">
      <c r="A23" s="12" t="str">
        <f t="shared" si="0"/>
        <v> BBS 74 </v>
      </c>
      <c r="B23" s="11" t="str">
        <f t="shared" si="1"/>
        <v>I</v>
      </c>
      <c r="C23" s="12">
        <f t="shared" si="2"/>
        <v>46029.368</v>
      </c>
      <c r="D23" s="20" t="str">
        <f t="shared" si="3"/>
        <v>vis</v>
      </c>
      <c r="E23" s="52">
        <f>VLOOKUP(C23,A!C$21:E$973,3,FALSE)</f>
        <v>40.0068956331596</v>
      </c>
      <c r="F23" s="11" t="s">
        <v>95</v>
      </c>
      <c r="G23" s="20" t="str">
        <f t="shared" si="4"/>
        <v>46029.368</v>
      </c>
      <c r="H23" s="12">
        <f t="shared" si="5"/>
        <v>40</v>
      </c>
      <c r="I23" s="53" t="s">
        <v>186</v>
      </c>
      <c r="J23" s="54" t="s">
        <v>187</v>
      </c>
      <c r="K23" s="53">
        <v>40</v>
      </c>
      <c r="L23" s="53" t="s">
        <v>110</v>
      </c>
      <c r="M23" s="54" t="s">
        <v>100</v>
      </c>
      <c r="N23" s="54"/>
      <c r="O23" s="55" t="s">
        <v>119</v>
      </c>
      <c r="P23" s="55" t="s">
        <v>182</v>
      </c>
    </row>
    <row r="24" spans="1:16" ht="12.75" customHeight="1" thickBot="1">
      <c r="A24" s="12" t="str">
        <f t="shared" si="0"/>
        <v> BBS 78 </v>
      </c>
      <c r="B24" s="11" t="str">
        <f t="shared" si="1"/>
        <v>I</v>
      </c>
      <c r="C24" s="12">
        <f t="shared" si="2"/>
        <v>46316.445</v>
      </c>
      <c r="D24" s="20" t="str">
        <f t="shared" si="3"/>
        <v>vis</v>
      </c>
      <c r="E24" s="52">
        <f>VLOOKUP(C24,A!C$21:E$973,3,FALSE)</f>
        <v>161.00797634241403</v>
      </c>
      <c r="F24" s="11" t="s">
        <v>95</v>
      </c>
      <c r="G24" s="20" t="str">
        <f t="shared" si="4"/>
        <v>46316.445</v>
      </c>
      <c r="H24" s="12">
        <f t="shared" si="5"/>
        <v>161</v>
      </c>
      <c r="I24" s="53" t="s">
        <v>192</v>
      </c>
      <c r="J24" s="54" t="s">
        <v>193</v>
      </c>
      <c r="K24" s="53">
        <v>161</v>
      </c>
      <c r="L24" s="53" t="s">
        <v>114</v>
      </c>
      <c r="M24" s="54" t="s">
        <v>100</v>
      </c>
      <c r="N24" s="54"/>
      <c r="O24" s="55" t="s">
        <v>119</v>
      </c>
      <c r="P24" s="55" t="s">
        <v>194</v>
      </c>
    </row>
    <row r="25" spans="1:16" ht="12.75" customHeight="1" thickBot="1">
      <c r="A25" s="12" t="str">
        <f t="shared" si="0"/>
        <v> BBS 81 </v>
      </c>
      <c r="B25" s="11" t="str">
        <f t="shared" si="1"/>
        <v>I</v>
      </c>
      <c r="C25" s="12">
        <f t="shared" si="2"/>
        <v>46679.446</v>
      </c>
      <c r="D25" s="20" t="str">
        <f t="shared" si="3"/>
        <v>vis</v>
      </c>
      <c r="E25" s="52">
        <f>VLOOKUP(C25,A!C$21:E$973,3,FALSE)</f>
        <v>314.01052722089236</v>
      </c>
      <c r="F25" s="11" t="s">
        <v>95</v>
      </c>
      <c r="G25" s="20" t="str">
        <f t="shared" si="4"/>
        <v>46679.446</v>
      </c>
      <c r="H25" s="12">
        <f t="shared" si="5"/>
        <v>314</v>
      </c>
      <c r="I25" s="53" t="s">
        <v>198</v>
      </c>
      <c r="J25" s="54" t="s">
        <v>199</v>
      </c>
      <c r="K25" s="53">
        <v>314</v>
      </c>
      <c r="L25" s="53" t="s">
        <v>200</v>
      </c>
      <c r="M25" s="54" t="s">
        <v>100</v>
      </c>
      <c r="N25" s="54"/>
      <c r="O25" s="55" t="s">
        <v>119</v>
      </c>
      <c r="P25" s="55" t="s">
        <v>201</v>
      </c>
    </row>
    <row r="26" spans="1:16" ht="12.75" customHeight="1" thickBot="1">
      <c r="A26" s="12" t="str">
        <f t="shared" si="0"/>
        <v> BRNO 28 </v>
      </c>
      <c r="B26" s="11" t="str">
        <f t="shared" si="1"/>
        <v>I</v>
      </c>
      <c r="C26" s="12">
        <f t="shared" si="2"/>
        <v>46679.446</v>
      </c>
      <c r="D26" s="20" t="str">
        <f t="shared" si="3"/>
        <v>vis</v>
      </c>
      <c r="E26" s="52">
        <f>VLOOKUP(C26,A!C$21:E$973,3,FALSE)</f>
        <v>314.01052722089236</v>
      </c>
      <c r="F26" s="11" t="s">
        <v>95</v>
      </c>
      <c r="G26" s="20" t="str">
        <f t="shared" si="4"/>
        <v>46679.446</v>
      </c>
      <c r="H26" s="12">
        <f t="shared" si="5"/>
        <v>314</v>
      </c>
      <c r="I26" s="53" t="s">
        <v>198</v>
      </c>
      <c r="J26" s="54" t="s">
        <v>199</v>
      </c>
      <c r="K26" s="53">
        <v>314</v>
      </c>
      <c r="L26" s="53" t="s">
        <v>200</v>
      </c>
      <c r="M26" s="54" t="s">
        <v>100</v>
      </c>
      <c r="N26" s="54"/>
      <c r="O26" s="55" t="s">
        <v>107</v>
      </c>
      <c r="P26" s="55" t="s">
        <v>191</v>
      </c>
    </row>
    <row r="27" spans="1:16" ht="12.75" customHeight="1" thickBot="1">
      <c r="A27" s="12" t="str">
        <f t="shared" si="0"/>
        <v> BBS 83 </v>
      </c>
      <c r="B27" s="11" t="str">
        <f t="shared" si="1"/>
        <v>I</v>
      </c>
      <c r="C27" s="12">
        <f t="shared" si="2"/>
        <v>46909.585</v>
      </c>
      <c r="D27" s="20" t="str">
        <f t="shared" si="3"/>
        <v>vis</v>
      </c>
      <c r="E27" s="52">
        <f>VLOOKUP(C27,A!C$21:E$973,3,FALSE)</f>
        <v>411.01261277057694</v>
      </c>
      <c r="F27" s="11" t="s">
        <v>95</v>
      </c>
      <c r="G27" s="20" t="str">
        <f t="shared" si="4"/>
        <v>46909.585</v>
      </c>
      <c r="H27" s="12">
        <f t="shared" si="5"/>
        <v>411</v>
      </c>
      <c r="I27" s="53" t="s">
        <v>208</v>
      </c>
      <c r="J27" s="54" t="s">
        <v>209</v>
      </c>
      <c r="K27" s="53">
        <v>411</v>
      </c>
      <c r="L27" s="53" t="s">
        <v>210</v>
      </c>
      <c r="M27" s="54" t="s">
        <v>100</v>
      </c>
      <c r="N27" s="54"/>
      <c r="O27" s="55" t="s">
        <v>119</v>
      </c>
      <c r="P27" s="55" t="s">
        <v>211</v>
      </c>
    </row>
    <row r="28" spans="1:16" ht="12.75" customHeight="1" thickBot="1">
      <c r="A28" s="12" t="str">
        <f t="shared" si="0"/>
        <v> BBS 85 </v>
      </c>
      <c r="B28" s="11" t="str">
        <f t="shared" si="1"/>
        <v>I</v>
      </c>
      <c r="C28" s="12">
        <f t="shared" si="2"/>
        <v>47030.577</v>
      </c>
      <c r="D28" s="20" t="str">
        <f t="shared" si="3"/>
        <v>vis</v>
      </c>
      <c r="E28" s="52">
        <f>VLOOKUP(C28,A!C$21:E$973,3,FALSE)</f>
        <v>462.0099506178237</v>
      </c>
      <c r="F28" s="11" t="s">
        <v>95</v>
      </c>
      <c r="G28" s="20" t="str">
        <f t="shared" si="4"/>
        <v>47030.577</v>
      </c>
      <c r="H28" s="12">
        <f t="shared" si="5"/>
        <v>462</v>
      </c>
      <c r="I28" s="53" t="s">
        <v>212</v>
      </c>
      <c r="J28" s="54" t="s">
        <v>213</v>
      </c>
      <c r="K28" s="53">
        <v>462</v>
      </c>
      <c r="L28" s="53" t="s">
        <v>181</v>
      </c>
      <c r="M28" s="54" t="s">
        <v>100</v>
      </c>
      <c r="N28" s="54"/>
      <c r="O28" s="55" t="s">
        <v>119</v>
      </c>
      <c r="P28" s="55" t="s">
        <v>214</v>
      </c>
    </row>
    <row r="29" spans="1:16" ht="12.75" customHeight="1" thickBot="1">
      <c r="A29" s="12" t="str">
        <f t="shared" si="0"/>
        <v> BBS 86 </v>
      </c>
      <c r="B29" s="11" t="str">
        <f t="shared" si="1"/>
        <v>I</v>
      </c>
      <c r="C29" s="12">
        <f t="shared" si="2"/>
        <v>47118.399</v>
      </c>
      <c r="D29" s="20" t="str">
        <f t="shared" si="3"/>
        <v>vis</v>
      </c>
      <c r="E29" s="52">
        <f>VLOOKUP(C29,A!C$21:E$973,3,FALSE)</f>
        <v>499.02635008573037</v>
      </c>
      <c r="F29" s="11" t="s">
        <v>95</v>
      </c>
      <c r="G29" s="20" t="str">
        <f t="shared" si="4"/>
        <v>47118.399</v>
      </c>
      <c r="H29" s="12">
        <f t="shared" si="5"/>
        <v>499</v>
      </c>
      <c r="I29" s="53" t="s">
        <v>215</v>
      </c>
      <c r="J29" s="54" t="s">
        <v>216</v>
      </c>
      <c r="K29" s="53">
        <v>499</v>
      </c>
      <c r="L29" s="53" t="s">
        <v>217</v>
      </c>
      <c r="M29" s="54" t="s">
        <v>100</v>
      </c>
      <c r="N29" s="54"/>
      <c r="O29" s="55" t="s">
        <v>218</v>
      </c>
      <c r="P29" s="55" t="s">
        <v>219</v>
      </c>
    </row>
    <row r="30" spans="1:16" ht="12.75" customHeight="1" thickBot="1">
      <c r="A30" s="12" t="str">
        <f t="shared" si="0"/>
        <v>IBVS 5710 </v>
      </c>
      <c r="B30" s="11" t="str">
        <f t="shared" si="1"/>
        <v>I</v>
      </c>
      <c r="C30" s="12">
        <f t="shared" si="2"/>
        <v>47357.99</v>
      </c>
      <c r="D30" s="20" t="str">
        <f t="shared" si="3"/>
        <v>vis</v>
      </c>
      <c r="E30" s="52">
        <f>VLOOKUP(C30,A!C$21:E$973,3,FALSE)</f>
        <v>600.0123919079986</v>
      </c>
      <c r="F30" s="11" t="s">
        <v>95</v>
      </c>
      <c r="G30" s="20" t="str">
        <f t="shared" si="4"/>
        <v>47357.990</v>
      </c>
      <c r="H30" s="12">
        <f t="shared" si="5"/>
        <v>600</v>
      </c>
      <c r="I30" s="53" t="s">
        <v>220</v>
      </c>
      <c r="J30" s="54" t="s">
        <v>221</v>
      </c>
      <c r="K30" s="53">
        <v>600</v>
      </c>
      <c r="L30" s="53" t="s">
        <v>204</v>
      </c>
      <c r="M30" s="54" t="s">
        <v>222</v>
      </c>
      <c r="N30" s="54" t="s">
        <v>223</v>
      </c>
      <c r="O30" s="55" t="s">
        <v>224</v>
      </c>
      <c r="P30" s="56" t="s">
        <v>225</v>
      </c>
    </row>
    <row r="31" spans="1:16" ht="12.75" customHeight="1" thickBot="1">
      <c r="A31" s="12" t="str">
        <f t="shared" si="0"/>
        <v> BBS 89 </v>
      </c>
      <c r="B31" s="11" t="str">
        <f t="shared" si="1"/>
        <v>I</v>
      </c>
      <c r="C31" s="12">
        <f t="shared" si="2"/>
        <v>47386.463</v>
      </c>
      <c r="D31" s="20" t="str">
        <f t="shared" si="3"/>
        <v>vis</v>
      </c>
      <c r="E31" s="52">
        <f>VLOOKUP(C31,A!C$21:E$973,3,FALSE)</f>
        <v>612.0135754616628</v>
      </c>
      <c r="F31" s="11" t="s">
        <v>95</v>
      </c>
      <c r="G31" s="20" t="str">
        <f t="shared" si="4"/>
        <v>47386.463</v>
      </c>
      <c r="H31" s="12">
        <f t="shared" si="5"/>
        <v>612</v>
      </c>
      <c r="I31" s="53" t="s">
        <v>226</v>
      </c>
      <c r="J31" s="54" t="s">
        <v>227</v>
      </c>
      <c r="K31" s="53">
        <v>612</v>
      </c>
      <c r="L31" s="53" t="s">
        <v>228</v>
      </c>
      <c r="M31" s="54" t="s">
        <v>100</v>
      </c>
      <c r="N31" s="54"/>
      <c r="O31" s="55" t="s">
        <v>119</v>
      </c>
      <c r="P31" s="55" t="s">
        <v>229</v>
      </c>
    </row>
    <row r="32" spans="1:16" ht="12.75" customHeight="1" thickBot="1">
      <c r="A32" s="12" t="str">
        <f t="shared" si="0"/>
        <v>IBVS 5710 </v>
      </c>
      <c r="B32" s="11" t="str">
        <f t="shared" si="1"/>
        <v>I</v>
      </c>
      <c r="C32" s="12">
        <f t="shared" si="2"/>
        <v>47419.67</v>
      </c>
      <c r="D32" s="20" t="str">
        <f t="shared" si="3"/>
        <v>vis</v>
      </c>
      <c r="E32" s="52">
        <f>VLOOKUP(C32,A!C$21:E$973,3,FALSE)</f>
        <v>626.0101090993685</v>
      </c>
      <c r="F32" s="11" t="s">
        <v>95</v>
      </c>
      <c r="G32" s="20" t="str">
        <f t="shared" si="4"/>
        <v>47419.670</v>
      </c>
      <c r="H32" s="12">
        <f t="shared" si="5"/>
        <v>626</v>
      </c>
      <c r="I32" s="53" t="s">
        <v>230</v>
      </c>
      <c r="J32" s="54" t="s">
        <v>231</v>
      </c>
      <c r="K32" s="53">
        <v>626</v>
      </c>
      <c r="L32" s="53" t="s">
        <v>181</v>
      </c>
      <c r="M32" s="54" t="s">
        <v>222</v>
      </c>
      <c r="N32" s="54" t="s">
        <v>223</v>
      </c>
      <c r="O32" s="55" t="s">
        <v>224</v>
      </c>
      <c r="P32" s="56" t="s">
        <v>225</v>
      </c>
    </row>
    <row r="33" spans="1:16" ht="12.75" customHeight="1" thickBot="1">
      <c r="A33" s="12" t="str">
        <f t="shared" si="0"/>
        <v> BBS 93 </v>
      </c>
      <c r="B33" s="11" t="str">
        <f t="shared" si="1"/>
        <v>I</v>
      </c>
      <c r="C33" s="12">
        <f t="shared" si="2"/>
        <v>47825.392</v>
      </c>
      <c r="D33" s="20" t="str">
        <f t="shared" si="3"/>
        <v>vis</v>
      </c>
      <c r="E33" s="52">
        <f>VLOOKUP(C33,A!C$21:E$973,3,FALSE)</f>
        <v>797.0192824832367</v>
      </c>
      <c r="F33" s="11" t="s">
        <v>95</v>
      </c>
      <c r="G33" s="20" t="str">
        <f t="shared" si="4"/>
        <v>47825.392</v>
      </c>
      <c r="H33" s="12">
        <f t="shared" si="5"/>
        <v>797</v>
      </c>
      <c r="I33" s="53" t="s">
        <v>232</v>
      </c>
      <c r="J33" s="54" t="s">
        <v>233</v>
      </c>
      <c r="K33" s="53">
        <v>797</v>
      </c>
      <c r="L33" s="53" t="s">
        <v>234</v>
      </c>
      <c r="M33" s="54" t="s">
        <v>100</v>
      </c>
      <c r="N33" s="54"/>
      <c r="O33" s="55" t="s">
        <v>218</v>
      </c>
      <c r="P33" s="55" t="s">
        <v>235</v>
      </c>
    </row>
    <row r="34" spans="1:16" ht="12.75" customHeight="1" thickBot="1">
      <c r="A34" s="12" t="str">
        <f t="shared" si="0"/>
        <v> BBS 96 </v>
      </c>
      <c r="B34" s="11" t="str">
        <f t="shared" si="1"/>
        <v>I</v>
      </c>
      <c r="C34" s="12">
        <f t="shared" si="2"/>
        <v>48112.46</v>
      </c>
      <c r="D34" s="20" t="str">
        <f t="shared" si="3"/>
        <v>vis</v>
      </c>
      <c r="E34" s="52">
        <f>VLOOKUP(C34,A!C$21:E$973,3,FALSE)</f>
        <v>918.0165697512675</v>
      </c>
      <c r="F34" s="11" t="s">
        <v>95</v>
      </c>
      <c r="G34" s="20" t="str">
        <f t="shared" si="4"/>
        <v>48112.460</v>
      </c>
      <c r="H34" s="12">
        <f t="shared" si="5"/>
        <v>918</v>
      </c>
      <c r="I34" s="53" t="s">
        <v>236</v>
      </c>
      <c r="J34" s="54" t="s">
        <v>237</v>
      </c>
      <c r="K34" s="53">
        <v>918</v>
      </c>
      <c r="L34" s="53" t="s">
        <v>238</v>
      </c>
      <c r="M34" s="54" t="s">
        <v>100</v>
      </c>
      <c r="N34" s="54"/>
      <c r="O34" s="55" t="s">
        <v>119</v>
      </c>
      <c r="P34" s="55" t="s">
        <v>239</v>
      </c>
    </row>
    <row r="35" spans="1:16" ht="12.75" customHeight="1" thickBot="1">
      <c r="A35" s="12" t="str">
        <f t="shared" si="0"/>
        <v> BBS 98 </v>
      </c>
      <c r="B35" s="11" t="str">
        <f t="shared" si="1"/>
        <v>I</v>
      </c>
      <c r="C35" s="12">
        <f t="shared" si="2"/>
        <v>48475.463</v>
      </c>
      <c r="D35" s="20" t="str">
        <f t="shared" si="3"/>
        <v>vis</v>
      </c>
      <c r="E35" s="52">
        <f>VLOOKUP(C35,A!C$21:E$973,3,FALSE)</f>
        <v>1071.0199636166847</v>
      </c>
      <c r="F35" s="11" t="s">
        <v>95</v>
      </c>
      <c r="G35" s="20" t="str">
        <f t="shared" si="4"/>
        <v>48475.463</v>
      </c>
      <c r="H35" s="12">
        <f t="shared" si="5"/>
        <v>1071</v>
      </c>
      <c r="I35" s="53" t="s">
        <v>240</v>
      </c>
      <c r="J35" s="54" t="s">
        <v>241</v>
      </c>
      <c r="K35" s="53">
        <v>1071</v>
      </c>
      <c r="L35" s="53" t="s">
        <v>242</v>
      </c>
      <c r="M35" s="54" t="s">
        <v>100</v>
      </c>
      <c r="N35" s="54"/>
      <c r="O35" s="55" t="s">
        <v>218</v>
      </c>
      <c r="P35" s="55" t="s">
        <v>243</v>
      </c>
    </row>
    <row r="36" spans="1:16" ht="12.75" customHeight="1" thickBot="1">
      <c r="A36" s="12" t="str">
        <f t="shared" si="0"/>
        <v> BBS 102 </v>
      </c>
      <c r="B36" s="11" t="str">
        <f t="shared" si="1"/>
        <v>I</v>
      </c>
      <c r="C36" s="12">
        <f t="shared" si="2"/>
        <v>48971.307</v>
      </c>
      <c r="D36" s="20" t="str">
        <f t="shared" si="3"/>
        <v>vis</v>
      </c>
      <c r="E36" s="52">
        <f>VLOOKUP(C36,A!C$21:E$973,3,FALSE)</f>
        <v>1280.0149714480322</v>
      </c>
      <c r="F36" s="11" t="s">
        <v>95</v>
      </c>
      <c r="G36" s="20" t="str">
        <f t="shared" si="4"/>
        <v>48971.307</v>
      </c>
      <c r="H36" s="12">
        <f t="shared" si="5"/>
        <v>1280</v>
      </c>
      <c r="I36" s="53" t="s">
        <v>244</v>
      </c>
      <c r="J36" s="54" t="s">
        <v>245</v>
      </c>
      <c r="K36" s="53">
        <v>1280</v>
      </c>
      <c r="L36" s="53" t="s">
        <v>246</v>
      </c>
      <c r="M36" s="54" t="s">
        <v>100</v>
      </c>
      <c r="N36" s="54"/>
      <c r="O36" s="55" t="s">
        <v>119</v>
      </c>
      <c r="P36" s="55" t="s">
        <v>247</v>
      </c>
    </row>
    <row r="37" spans="1:16" ht="12.75" customHeight="1" thickBot="1">
      <c r="A37" s="12" t="str">
        <f t="shared" si="0"/>
        <v> BBS 103 </v>
      </c>
      <c r="B37" s="11" t="str">
        <f t="shared" si="1"/>
        <v>I</v>
      </c>
      <c r="C37" s="12">
        <f t="shared" si="2"/>
        <v>48971.32</v>
      </c>
      <c r="D37" s="20" t="str">
        <f t="shared" si="3"/>
        <v>vis</v>
      </c>
      <c r="E37" s="52">
        <f>VLOOKUP(C37,A!C$21:E$973,3,FALSE)</f>
        <v>1280.0204508631339</v>
      </c>
      <c r="F37" s="11" t="s">
        <v>95</v>
      </c>
      <c r="G37" s="20" t="str">
        <f t="shared" si="4"/>
        <v>48971.320</v>
      </c>
      <c r="H37" s="12">
        <f t="shared" si="5"/>
        <v>1280</v>
      </c>
      <c r="I37" s="53" t="s">
        <v>248</v>
      </c>
      <c r="J37" s="54" t="s">
        <v>249</v>
      </c>
      <c r="K37" s="53">
        <v>1280</v>
      </c>
      <c r="L37" s="53" t="s">
        <v>250</v>
      </c>
      <c r="M37" s="54" t="s">
        <v>222</v>
      </c>
      <c r="N37" s="54" t="s">
        <v>223</v>
      </c>
      <c r="O37" s="55" t="s">
        <v>251</v>
      </c>
      <c r="P37" s="55" t="s">
        <v>252</v>
      </c>
    </row>
    <row r="38" spans="1:16" ht="12.75" customHeight="1" thickBot="1">
      <c r="A38" s="12" t="str">
        <f t="shared" si="0"/>
        <v> BBS 105 </v>
      </c>
      <c r="B38" s="11" t="str">
        <f t="shared" si="1"/>
        <v>I</v>
      </c>
      <c r="C38" s="12">
        <f t="shared" si="2"/>
        <v>49220.435</v>
      </c>
      <c r="D38" s="20" t="str">
        <f t="shared" si="3"/>
        <v>vis</v>
      </c>
      <c r="E38" s="52">
        <f>VLOOKUP(C38,A!C$21:E$973,3,FALSE)</f>
        <v>1385.0207964877777</v>
      </c>
      <c r="F38" s="11" t="s">
        <v>95</v>
      </c>
      <c r="G38" s="20" t="str">
        <f t="shared" si="4"/>
        <v>49220.435</v>
      </c>
      <c r="H38" s="12">
        <f t="shared" si="5"/>
        <v>1385</v>
      </c>
      <c r="I38" s="53" t="s">
        <v>253</v>
      </c>
      <c r="J38" s="54" t="s">
        <v>254</v>
      </c>
      <c r="K38" s="53">
        <v>1385</v>
      </c>
      <c r="L38" s="53" t="s">
        <v>250</v>
      </c>
      <c r="M38" s="54" t="s">
        <v>100</v>
      </c>
      <c r="N38" s="54"/>
      <c r="O38" s="55" t="s">
        <v>218</v>
      </c>
      <c r="P38" s="55" t="s">
        <v>255</v>
      </c>
    </row>
    <row r="39" spans="1:16" ht="12.75" customHeight="1" thickBot="1">
      <c r="A39" s="12" t="str">
        <f t="shared" si="0"/>
        <v> BBS 107 </v>
      </c>
      <c r="B39" s="11" t="str">
        <f t="shared" si="1"/>
        <v>I</v>
      </c>
      <c r="C39" s="12">
        <f t="shared" si="2"/>
        <v>49621.359</v>
      </c>
      <c r="D39" s="20" t="str">
        <f t="shared" si="3"/>
        <v>vis</v>
      </c>
      <c r="E39" s="52">
        <f>VLOOKUP(C39,A!C$21:E$973,3,FALSE)</f>
        <v>1554.0076442055588</v>
      </c>
      <c r="F39" s="11" t="s">
        <v>95</v>
      </c>
      <c r="G39" s="20" t="str">
        <f t="shared" si="4"/>
        <v>49621.359</v>
      </c>
      <c r="H39" s="12">
        <f t="shared" si="5"/>
        <v>1554</v>
      </c>
      <c r="I39" s="53" t="s">
        <v>256</v>
      </c>
      <c r="J39" s="54" t="s">
        <v>257</v>
      </c>
      <c r="K39" s="53">
        <v>1554</v>
      </c>
      <c r="L39" s="53" t="s">
        <v>172</v>
      </c>
      <c r="M39" s="54" t="s">
        <v>100</v>
      </c>
      <c r="N39" s="54"/>
      <c r="O39" s="55" t="s">
        <v>119</v>
      </c>
      <c r="P39" s="55" t="s">
        <v>258</v>
      </c>
    </row>
    <row r="40" spans="1:16" ht="12.75" customHeight="1" thickBot="1">
      <c r="A40" s="12" t="str">
        <f t="shared" si="0"/>
        <v> BBS 111 </v>
      </c>
      <c r="B40" s="11" t="str">
        <f t="shared" si="1"/>
        <v>I</v>
      </c>
      <c r="C40" s="12">
        <f t="shared" si="2"/>
        <v>50079.268</v>
      </c>
      <c r="D40" s="20" t="str">
        <f t="shared" si="3"/>
        <v>vis</v>
      </c>
      <c r="E40" s="52">
        <f>VLOOKUP(C40,A!C$21:E$973,3,FALSE)</f>
        <v>1747.01329727597</v>
      </c>
      <c r="F40" s="11" t="s">
        <v>95</v>
      </c>
      <c r="G40" s="20" t="str">
        <f t="shared" si="4"/>
        <v>50079.268</v>
      </c>
      <c r="H40" s="12">
        <f t="shared" si="5"/>
        <v>1747</v>
      </c>
      <c r="I40" s="53" t="s">
        <v>259</v>
      </c>
      <c r="J40" s="54" t="s">
        <v>260</v>
      </c>
      <c r="K40" s="53">
        <v>1747</v>
      </c>
      <c r="L40" s="53" t="s">
        <v>228</v>
      </c>
      <c r="M40" s="54" t="s">
        <v>100</v>
      </c>
      <c r="N40" s="54"/>
      <c r="O40" s="55" t="s">
        <v>119</v>
      </c>
      <c r="P40" s="55" t="s">
        <v>261</v>
      </c>
    </row>
    <row r="41" spans="1:16" ht="12.75" customHeight="1" thickBot="1">
      <c r="A41" s="12" t="str">
        <f t="shared" si="0"/>
        <v> BBS 112 </v>
      </c>
      <c r="B41" s="11" t="str">
        <f t="shared" si="1"/>
        <v>I</v>
      </c>
      <c r="C41" s="12">
        <f t="shared" si="2"/>
        <v>50290.437</v>
      </c>
      <c r="D41" s="20" t="str">
        <f t="shared" si="3"/>
        <v>vis</v>
      </c>
      <c r="E41" s="52">
        <f>VLOOKUP(C41,A!C$21:E$973,3,FALSE)</f>
        <v>1836.019651711515</v>
      </c>
      <c r="F41" s="11" t="s">
        <v>95</v>
      </c>
      <c r="G41" s="20" t="str">
        <f t="shared" si="4"/>
        <v>50290.437</v>
      </c>
      <c r="H41" s="12">
        <f t="shared" si="5"/>
        <v>1836</v>
      </c>
      <c r="I41" s="53" t="s">
        <v>262</v>
      </c>
      <c r="J41" s="54" t="s">
        <v>263</v>
      </c>
      <c r="K41" s="53">
        <v>1836</v>
      </c>
      <c r="L41" s="53" t="s">
        <v>242</v>
      </c>
      <c r="M41" s="54" t="s">
        <v>100</v>
      </c>
      <c r="N41" s="54"/>
      <c r="O41" s="55" t="s">
        <v>218</v>
      </c>
      <c r="P41" s="55" t="s">
        <v>264</v>
      </c>
    </row>
    <row r="42" spans="1:16" ht="12.75" customHeight="1" thickBot="1">
      <c r="A42" s="12" t="str">
        <f t="shared" si="0"/>
        <v> BBS 115 </v>
      </c>
      <c r="B42" s="11" t="str">
        <f t="shared" si="1"/>
        <v>I</v>
      </c>
      <c r="C42" s="12">
        <f t="shared" si="2"/>
        <v>50672.415</v>
      </c>
      <c r="D42" s="20" t="str">
        <f t="shared" si="3"/>
        <v>vis</v>
      </c>
      <c r="E42" s="52">
        <f>VLOOKUP(C42,A!C$21:E$973,3,FALSE)</f>
        <v>1997.0208841584208</v>
      </c>
      <c r="F42" s="11" t="s">
        <v>95</v>
      </c>
      <c r="G42" s="20" t="str">
        <f t="shared" si="4"/>
        <v>50672.415</v>
      </c>
      <c r="H42" s="12">
        <f t="shared" si="5"/>
        <v>1997</v>
      </c>
      <c r="I42" s="53" t="s">
        <v>265</v>
      </c>
      <c r="J42" s="54" t="s">
        <v>266</v>
      </c>
      <c r="K42" s="53">
        <v>1997</v>
      </c>
      <c r="L42" s="53" t="s">
        <v>267</v>
      </c>
      <c r="M42" s="54" t="s">
        <v>100</v>
      </c>
      <c r="N42" s="54"/>
      <c r="O42" s="55" t="s">
        <v>218</v>
      </c>
      <c r="P42" s="55" t="s">
        <v>268</v>
      </c>
    </row>
    <row r="43" spans="1:16" ht="12.75" customHeight="1" thickBot="1">
      <c r="A43" s="12" t="str">
        <f aca="true" t="shared" si="6" ref="A43:A77">P43</f>
        <v> BBS 118 </v>
      </c>
      <c r="B43" s="11" t="str">
        <f aca="true" t="shared" si="7" ref="B43:B77">IF(H43=INT(H43),"I","II")</f>
        <v>I</v>
      </c>
      <c r="C43" s="12">
        <f aca="true" t="shared" si="8" ref="C43:C77">1*G43</f>
        <v>50748.329</v>
      </c>
      <c r="D43" s="20" t="str">
        <f aca="true" t="shared" si="9" ref="D43:D77">VLOOKUP(F43,I$1:J$5,2,FALSE)</f>
        <v>vis</v>
      </c>
      <c r="E43" s="52">
        <f>VLOOKUP(C43,A!C$21:E$973,3,FALSE)</f>
        <v>2029.018139392947</v>
      </c>
      <c r="F43" s="11" t="s">
        <v>95</v>
      </c>
      <c r="G43" s="20" t="str">
        <f aca="true" t="shared" si="10" ref="G43:G77">MID(I43,3,LEN(I43)-3)</f>
        <v>50748.329</v>
      </c>
      <c r="H43" s="12">
        <f aca="true" t="shared" si="11" ref="H43:H77">1*K43</f>
        <v>2029</v>
      </c>
      <c r="I43" s="53" t="s">
        <v>269</v>
      </c>
      <c r="J43" s="54" t="s">
        <v>270</v>
      </c>
      <c r="K43" s="53">
        <v>2029</v>
      </c>
      <c r="L43" s="53" t="s">
        <v>271</v>
      </c>
      <c r="M43" s="54" t="s">
        <v>222</v>
      </c>
      <c r="N43" s="54" t="s">
        <v>223</v>
      </c>
      <c r="O43" s="55" t="s">
        <v>251</v>
      </c>
      <c r="P43" s="55" t="s">
        <v>272</v>
      </c>
    </row>
    <row r="44" spans="1:16" ht="12.75" customHeight="1" thickBot="1">
      <c r="A44" s="12" t="str">
        <f t="shared" si="6"/>
        <v> BBS 116 </v>
      </c>
      <c r="B44" s="11" t="str">
        <f t="shared" si="7"/>
        <v>I</v>
      </c>
      <c r="C44" s="12">
        <f t="shared" si="8"/>
        <v>50774.402</v>
      </c>
      <c r="D44" s="20" t="str">
        <f t="shared" si="9"/>
        <v>vis</v>
      </c>
      <c r="E44" s="52">
        <f>VLOOKUP(C44,A!C$21:E$973,3,FALSE)</f>
        <v>2040.007738620098</v>
      </c>
      <c r="F44" s="11" t="s">
        <v>95</v>
      </c>
      <c r="G44" s="20" t="str">
        <f t="shared" si="10"/>
        <v>50774.402</v>
      </c>
      <c r="H44" s="12">
        <f t="shared" si="11"/>
        <v>2040</v>
      </c>
      <c r="I44" s="53" t="s">
        <v>273</v>
      </c>
      <c r="J44" s="54" t="s">
        <v>274</v>
      </c>
      <c r="K44" s="53">
        <v>2040</v>
      </c>
      <c r="L44" s="53" t="s">
        <v>172</v>
      </c>
      <c r="M44" s="54" t="s">
        <v>100</v>
      </c>
      <c r="N44" s="54"/>
      <c r="O44" s="55" t="s">
        <v>119</v>
      </c>
      <c r="P44" s="55" t="s">
        <v>275</v>
      </c>
    </row>
    <row r="45" spans="1:16" ht="12.75" customHeight="1" thickBot="1">
      <c r="A45" s="12" t="str">
        <f t="shared" si="6"/>
        <v>BAVM 152 </v>
      </c>
      <c r="B45" s="11" t="str">
        <f t="shared" si="7"/>
        <v>II</v>
      </c>
      <c r="C45" s="12">
        <f t="shared" si="8"/>
        <v>52137.436</v>
      </c>
      <c r="D45" s="20" t="str">
        <f t="shared" si="9"/>
        <v>vis</v>
      </c>
      <c r="E45" s="52">
        <f>VLOOKUP(C45,A!C$21:E$973,3,FALSE)</f>
        <v>2614.5176681632497</v>
      </c>
      <c r="F45" s="11" t="s">
        <v>95</v>
      </c>
      <c r="G45" s="20" t="str">
        <f t="shared" si="10"/>
        <v>52137.436</v>
      </c>
      <c r="H45" s="12">
        <f t="shared" si="11"/>
        <v>2614.5</v>
      </c>
      <c r="I45" s="53" t="s">
        <v>286</v>
      </c>
      <c r="J45" s="54" t="s">
        <v>287</v>
      </c>
      <c r="K45" s="53">
        <v>2614.5</v>
      </c>
      <c r="L45" s="53" t="s">
        <v>278</v>
      </c>
      <c r="M45" s="54" t="s">
        <v>222</v>
      </c>
      <c r="N45" s="54" t="s">
        <v>288</v>
      </c>
      <c r="O45" s="55" t="s">
        <v>289</v>
      </c>
      <c r="P45" s="56" t="s">
        <v>290</v>
      </c>
    </row>
    <row r="46" spans="1:16" ht="12.75" customHeight="1" thickBot="1">
      <c r="A46" s="12" t="str">
        <f t="shared" si="6"/>
        <v> BBS 129 </v>
      </c>
      <c r="B46" s="11" t="str">
        <f t="shared" si="7"/>
        <v>I</v>
      </c>
      <c r="C46" s="12">
        <f t="shared" si="8"/>
        <v>52819.54</v>
      </c>
      <c r="D46" s="20" t="str">
        <f t="shared" si="9"/>
        <v>vis</v>
      </c>
      <c r="E46" s="52">
        <f>VLOOKUP(C46,A!C$21:E$973,3,FALSE)</f>
        <v>2902.0200496013513</v>
      </c>
      <c r="F46" s="11" t="s">
        <v>95</v>
      </c>
      <c r="G46" s="20" t="str">
        <f t="shared" si="10"/>
        <v>52819.540</v>
      </c>
      <c r="H46" s="12">
        <f t="shared" si="11"/>
        <v>2902</v>
      </c>
      <c r="I46" s="53" t="s">
        <v>295</v>
      </c>
      <c r="J46" s="54" t="s">
        <v>296</v>
      </c>
      <c r="K46" s="53">
        <v>2902</v>
      </c>
      <c r="L46" s="53" t="s">
        <v>293</v>
      </c>
      <c r="M46" s="54" t="s">
        <v>100</v>
      </c>
      <c r="N46" s="54"/>
      <c r="O46" s="55" t="s">
        <v>119</v>
      </c>
      <c r="P46" s="55" t="s">
        <v>297</v>
      </c>
    </row>
    <row r="47" spans="1:16" ht="12.75" customHeight="1" thickBot="1">
      <c r="A47" s="12" t="str">
        <f t="shared" si="6"/>
        <v> BBS 130 </v>
      </c>
      <c r="B47" s="11" t="str">
        <f t="shared" si="7"/>
        <v>I</v>
      </c>
      <c r="C47" s="12">
        <f t="shared" si="8"/>
        <v>52926.313</v>
      </c>
      <c r="D47" s="20" t="str">
        <f t="shared" si="9"/>
        <v>vis</v>
      </c>
      <c r="E47" s="52">
        <f>VLOOKUP(C47,A!C$21:E$973,3,FALSE)</f>
        <v>2947.024171807482</v>
      </c>
      <c r="F47" s="11" t="s">
        <v>95</v>
      </c>
      <c r="G47" s="20" t="str">
        <f t="shared" si="10"/>
        <v>52926.313</v>
      </c>
      <c r="H47" s="12">
        <f t="shared" si="11"/>
        <v>2947</v>
      </c>
      <c r="I47" s="53" t="s">
        <v>298</v>
      </c>
      <c r="J47" s="54" t="s">
        <v>299</v>
      </c>
      <c r="K47" s="53">
        <v>2947</v>
      </c>
      <c r="L47" s="53" t="s">
        <v>300</v>
      </c>
      <c r="M47" s="54" t="s">
        <v>100</v>
      </c>
      <c r="N47" s="54"/>
      <c r="O47" s="55" t="s">
        <v>119</v>
      </c>
      <c r="P47" s="55" t="s">
        <v>301</v>
      </c>
    </row>
    <row r="48" spans="1:16" ht="12.75" customHeight="1" thickBot="1">
      <c r="A48" s="12" t="str">
        <f t="shared" si="6"/>
        <v>OEJV 0003 </v>
      </c>
      <c r="B48" s="11" t="str">
        <f t="shared" si="7"/>
        <v>I</v>
      </c>
      <c r="C48" s="12">
        <f t="shared" si="8"/>
        <v>53201.518</v>
      </c>
      <c r="D48" s="20" t="str">
        <f t="shared" si="9"/>
        <v>vis</v>
      </c>
      <c r="E48" s="52">
        <f>VLOOKUP(C48,A!C$21:E$973,3,FALSE)</f>
        <v>3063.021282048254</v>
      </c>
      <c r="F48" s="11" t="s">
        <v>95</v>
      </c>
      <c r="G48" s="20" t="str">
        <f t="shared" si="10"/>
        <v>53201.518</v>
      </c>
      <c r="H48" s="12">
        <f t="shared" si="11"/>
        <v>3063</v>
      </c>
      <c r="I48" s="53" t="s">
        <v>302</v>
      </c>
      <c r="J48" s="54" t="s">
        <v>303</v>
      </c>
      <c r="K48" s="53">
        <v>3063</v>
      </c>
      <c r="L48" s="53" t="s">
        <v>267</v>
      </c>
      <c r="M48" s="54" t="s">
        <v>100</v>
      </c>
      <c r="N48" s="54"/>
      <c r="O48" s="55" t="s">
        <v>119</v>
      </c>
      <c r="P48" s="56" t="s">
        <v>304</v>
      </c>
    </row>
    <row r="49" spans="1:16" ht="12.75" customHeight="1" thickBot="1">
      <c r="A49" s="12" t="str">
        <f t="shared" si="6"/>
        <v>BAVM 173 </v>
      </c>
      <c r="B49" s="11" t="str">
        <f t="shared" si="7"/>
        <v>II</v>
      </c>
      <c r="C49" s="12">
        <f t="shared" si="8"/>
        <v>53226.4347</v>
      </c>
      <c r="D49" s="20" t="str">
        <f t="shared" si="9"/>
        <v>vis</v>
      </c>
      <c r="E49" s="52">
        <f>VLOOKUP(C49,A!C$21:E$973,3,FALSE)</f>
        <v>3073.5235083767598</v>
      </c>
      <c r="F49" s="11" t="s">
        <v>95</v>
      </c>
      <c r="G49" s="20" t="str">
        <f t="shared" si="10"/>
        <v>53226.4347</v>
      </c>
      <c r="H49" s="12">
        <f t="shared" si="11"/>
        <v>3073.5</v>
      </c>
      <c r="I49" s="53" t="s">
        <v>305</v>
      </c>
      <c r="J49" s="54" t="s">
        <v>306</v>
      </c>
      <c r="K49" s="53">
        <v>3073.5</v>
      </c>
      <c r="L49" s="53" t="s">
        <v>307</v>
      </c>
      <c r="M49" s="54" t="s">
        <v>222</v>
      </c>
      <c r="N49" s="54" t="s">
        <v>288</v>
      </c>
      <c r="O49" s="55" t="s">
        <v>289</v>
      </c>
      <c r="P49" s="56" t="s">
        <v>308</v>
      </c>
    </row>
    <row r="50" spans="1:16" ht="12.75" customHeight="1" thickBot="1">
      <c r="A50" s="12" t="str">
        <f t="shared" si="6"/>
        <v>BAVM 173 </v>
      </c>
      <c r="B50" s="11" t="str">
        <f t="shared" si="7"/>
        <v>I</v>
      </c>
      <c r="C50" s="12">
        <f t="shared" si="8"/>
        <v>53284.5568</v>
      </c>
      <c r="D50" s="20" t="str">
        <f t="shared" si="9"/>
        <v>vis</v>
      </c>
      <c r="E50" s="52">
        <f>VLOOKUP(C50,A!C$21:E$973,3,FALSE)</f>
        <v>3098.0215939534223</v>
      </c>
      <c r="F50" s="11" t="s">
        <v>95</v>
      </c>
      <c r="G50" s="20" t="str">
        <f t="shared" si="10"/>
        <v>53284.5568</v>
      </c>
      <c r="H50" s="12">
        <f t="shared" si="11"/>
        <v>3098</v>
      </c>
      <c r="I50" s="53" t="s">
        <v>309</v>
      </c>
      <c r="J50" s="54" t="s">
        <v>310</v>
      </c>
      <c r="K50" s="53">
        <v>3098</v>
      </c>
      <c r="L50" s="53" t="s">
        <v>311</v>
      </c>
      <c r="M50" s="54" t="s">
        <v>222</v>
      </c>
      <c r="N50" s="54" t="s">
        <v>312</v>
      </c>
      <c r="O50" s="55" t="s">
        <v>289</v>
      </c>
      <c r="P50" s="56" t="s">
        <v>308</v>
      </c>
    </row>
    <row r="51" spans="1:16" ht="12.75" customHeight="1" thickBot="1">
      <c r="A51" s="12" t="str">
        <f t="shared" si="6"/>
        <v>IBVS 5710 </v>
      </c>
      <c r="B51" s="11" t="str">
        <f t="shared" si="7"/>
        <v>I</v>
      </c>
      <c r="C51" s="12">
        <f t="shared" si="8"/>
        <v>53630.9401</v>
      </c>
      <c r="D51" s="20" t="str">
        <f t="shared" si="9"/>
        <v>vis</v>
      </c>
      <c r="E51" s="52">
        <f>VLOOKUP(C51,A!C$21:E$973,3,FALSE)</f>
        <v>3244.0198928057803</v>
      </c>
      <c r="F51" s="11" t="s">
        <v>95</v>
      </c>
      <c r="G51" s="20" t="str">
        <f t="shared" si="10"/>
        <v>53630.9401</v>
      </c>
      <c r="H51" s="12">
        <f t="shared" si="11"/>
        <v>3244</v>
      </c>
      <c r="I51" s="53" t="s">
        <v>313</v>
      </c>
      <c r="J51" s="54" t="s">
        <v>314</v>
      </c>
      <c r="K51" s="53" t="s">
        <v>315</v>
      </c>
      <c r="L51" s="53" t="s">
        <v>316</v>
      </c>
      <c r="M51" s="54" t="s">
        <v>222</v>
      </c>
      <c r="N51" s="54" t="s">
        <v>223</v>
      </c>
      <c r="O51" s="55" t="s">
        <v>224</v>
      </c>
      <c r="P51" s="56" t="s">
        <v>225</v>
      </c>
    </row>
    <row r="52" spans="1:16" ht="12.75" customHeight="1" thickBot="1">
      <c r="A52" s="12" t="str">
        <f t="shared" si="6"/>
        <v>IBVS 5960 </v>
      </c>
      <c r="B52" s="11" t="str">
        <f t="shared" si="7"/>
        <v>I</v>
      </c>
      <c r="C52" s="12">
        <f t="shared" si="8"/>
        <v>55476.7546</v>
      </c>
      <c r="D52" s="20" t="str">
        <f t="shared" si="9"/>
        <v>vis</v>
      </c>
      <c r="E52" s="52">
        <f>VLOOKUP(C52,A!C$21:E$973,3,FALSE)</f>
        <v>4022.018650243033</v>
      </c>
      <c r="F52" s="11" t="s">
        <v>95</v>
      </c>
      <c r="G52" s="20" t="str">
        <f t="shared" si="10"/>
        <v>55476.7546</v>
      </c>
      <c r="H52" s="12">
        <f t="shared" si="11"/>
        <v>4022</v>
      </c>
      <c r="I52" s="53" t="s">
        <v>330</v>
      </c>
      <c r="J52" s="54" t="s">
        <v>331</v>
      </c>
      <c r="K52" s="53" t="s">
        <v>332</v>
      </c>
      <c r="L52" s="53" t="s">
        <v>333</v>
      </c>
      <c r="M52" s="54" t="s">
        <v>327</v>
      </c>
      <c r="N52" s="54" t="s">
        <v>95</v>
      </c>
      <c r="O52" s="55" t="s">
        <v>334</v>
      </c>
      <c r="P52" s="56" t="s">
        <v>335</v>
      </c>
    </row>
    <row r="53" spans="1:16" ht="12.75" customHeight="1" thickBot="1">
      <c r="A53" s="12" t="str">
        <f t="shared" si="6"/>
        <v>BAVM 215 </v>
      </c>
      <c r="B53" s="11" t="str">
        <f t="shared" si="7"/>
        <v>I</v>
      </c>
      <c r="C53" s="12">
        <f t="shared" si="8"/>
        <v>55481.495</v>
      </c>
      <c r="D53" s="20" t="str">
        <f t="shared" si="9"/>
        <v>vis</v>
      </c>
      <c r="E53" s="52">
        <f>VLOOKUP(C53,A!C$21:E$973,3,FALSE)</f>
        <v>4024.0166978852835</v>
      </c>
      <c r="F53" s="11" t="s">
        <v>95</v>
      </c>
      <c r="G53" s="20" t="str">
        <f t="shared" si="10"/>
        <v>55481.4950</v>
      </c>
      <c r="H53" s="12">
        <f t="shared" si="11"/>
        <v>4024</v>
      </c>
      <c r="I53" s="53" t="s">
        <v>336</v>
      </c>
      <c r="J53" s="54" t="s">
        <v>337</v>
      </c>
      <c r="K53" s="53" t="s">
        <v>338</v>
      </c>
      <c r="L53" s="53" t="s">
        <v>339</v>
      </c>
      <c r="M53" s="54" t="s">
        <v>327</v>
      </c>
      <c r="N53" s="54" t="s">
        <v>312</v>
      </c>
      <c r="O53" s="55" t="s">
        <v>289</v>
      </c>
      <c r="P53" s="56" t="s">
        <v>340</v>
      </c>
    </row>
    <row r="54" spans="1:16" ht="12.75" customHeight="1" thickBot="1">
      <c r="A54" s="12" t="str">
        <f t="shared" si="6"/>
        <v>OEJV 0160 </v>
      </c>
      <c r="B54" s="11" t="str">
        <f t="shared" si="7"/>
        <v>I</v>
      </c>
      <c r="C54" s="12">
        <f t="shared" si="8"/>
        <v>56188.50331</v>
      </c>
      <c r="D54" s="20" t="str">
        <f t="shared" si="9"/>
        <v>vis</v>
      </c>
      <c r="E54" s="52">
        <f>VLOOKUP(C54,A!C$21:E$973,3,FALSE)</f>
        <v>4322.016083347804</v>
      </c>
      <c r="F54" s="11" t="s">
        <v>95</v>
      </c>
      <c r="G54" s="20" t="str">
        <f t="shared" si="10"/>
        <v>56188.50331</v>
      </c>
      <c r="H54" s="12">
        <f t="shared" si="11"/>
        <v>4322</v>
      </c>
      <c r="I54" s="53" t="s">
        <v>341</v>
      </c>
      <c r="J54" s="54" t="s">
        <v>342</v>
      </c>
      <c r="K54" s="53" t="s">
        <v>343</v>
      </c>
      <c r="L54" s="53" t="s">
        <v>344</v>
      </c>
      <c r="M54" s="54" t="s">
        <v>327</v>
      </c>
      <c r="N54" s="54" t="s">
        <v>87</v>
      </c>
      <c r="O54" s="55" t="s">
        <v>345</v>
      </c>
      <c r="P54" s="56" t="s">
        <v>346</v>
      </c>
    </row>
    <row r="55" spans="1:16" ht="12.75" customHeight="1" thickBot="1">
      <c r="A55" s="12" t="str">
        <f t="shared" si="6"/>
        <v> BRNO 26 </v>
      </c>
      <c r="B55" s="11" t="str">
        <f t="shared" si="7"/>
        <v>II</v>
      </c>
      <c r="C55" s="12">
        <f t="shared" si="8"/>
        <v>44208.457</v>
      </c>
      <c r="D55" s="20" t="str">
        <f t="shared" si="9"/>
        <v>vis</v>
      </c>
      <c r="E55" s="52">
        <f>VLOOKUP(C55,A!C$21:E$973,3,FALSE)</f>
        <v>-727.4951991893832</v>
      </c>
      <c r="F55" s="11" t="s">
        <v>95</v>
      </c>
      <c r="G55" s="20" t="str">
        <f t="shared" si="10"/>
        <v>44208.457</v>
      </c>
      <c r="H55" s="12">
        <f t="shared" si="11"/>
        <v>-727.5</v>
      </c>
      <c r="I55" s="53" t="s">
        <v>97</v>
      </c>
      <c r="J55" s="54" t="s">
        <v>98</v>
      </c>
      <c r="K55" s="53">
        <v>-727.5</v>
      </c>
      <c r="L55" s="53" t="s">
        <v>99</v>
      </c>
      <c r="M55" s="54" t="s">
        <v>100</v>
      </c>
      <c r="N55" s="54"/>
      <c r="O55" s="55" t="s">
        <v>101</v>
      </c>
      <c r="P55" s="55" t="s">
        <v>102</v>
      </c>
    </row>
    <row r="56" spans="1:16" ht="12.75" customHeight="1" thickBot="1">
      <c r="A56" s="12" t="str">
        <f t="shared" si="6"/>
        <v> BRNO 26 </v>
      </c>
      <c r="B56" s="11" t="str">
        <f t="shared" si="7"/>
        <v>II</v>
      </c>
      <c r="C56" s="12">
        <f t="shared" si="8"/>
        <v>44208.461</v>
      </c>
      <c r="D56" s="20" t="str">
        <f t="shared" si="9"/>
        <v>vis</v>
      </c>
      <c r="E56" s="52">
        <f>VLOOKUP(C56,A!C$21:E$973,3,FALSE)</f>
        <v>-727.4935132155053</v>
      </c>
      <c r="F56" s="11" t="s">
        <v>95</v>
      </c>
      <c r="G56" s="20" t="str">
        <f t="shared" si="10"/>
        <v>44208.461</v>
      </c>
      <c r="H56" s="12">
        <f t="shared" si="11"/>
        <v>-727.5</v>
      </c>
      <c r="I56" s="53" t="s">
        <v>103</v>
      </c>
      <c r="J56" s="54" t="s">
        <v>104</v>
      </c>
      <c r="K56" s="53">
        <v>-727.5</v>
      </c>
      <c r="L56" s="53" t="s">
        <v>105</v>
      </c>
      <c r="M56" s="54" t="s">
        <v>100</v>
      </c>
      <c r="N56" s="54"/>
      <c r="O56" s="55" t="s">
        <v>106</v>
      </c>
      <c r="P56" s="55" t="s">
        <v>102</v>
      </c>
    </row>
    <row r="57" spans="1:16" ht="12.75" customHeight="1" thickBot="1">
      <c r="A57" s="12" t="str">
        <f t="shared" si="6"/>
        <v> BRNO 26 </v>
      </c>
      <c r="B57" s="11" t="str">
        <f t="shared" si="7"/>
        <v>II</v>
      </c>
      <c r="C57" s="12">
        <f t="shared" si="8"/>
        <v>44208.461</v>
      </c>
      <c r="D57" s="20" t="str">
        <f t="shared" si="9"/>
        <v>vis</v>
      </c>
      <c r="E57" s="52">
        <f>VLOOKUP(C57,A!C$21:E$973,3,FALSE)</f>
        <v>-727.4935132155053</v>
      </c>
      <c r="F57" s="11" t="s">
        <v>95</v>
      </c>
      <c r="G57" s="20" t="str">
        <f t="shared" si="10"/>
        <v>44208.461</v>
      </c>
      <c r="H57" s="12">
        <f t="shared" si="11"/>
        <v>-727.5</v>
      </c>
      <c r="I57" s="53" t="s">
        <v>103</v>
      </c>
      <c r="J57" s="54" t="s">
        <v>104</v>
      </c>
      <c r="K57" s="53">
        <v>-727.5</v>
      </c>
      <c r="L57" s="53" t="s">
        <v>105</v>
      </c>
      <c r="M57" s="54" t="s">
        <v>100</v>
      </c>
      <c r="N57" s="54"/>
      <c r="O57" s="55" t="s">
        <v>107</v>
      </c>
      <c r="P57" s="55" t="s">
        <v>102</v>
      </c>
    </row>
    <row r="58" spans="1:16" ht="12.75" customHeight="1" thickBot="1">
      <c r="A58" s="12" t="str">
        <f t="shared" si="6"/>
        <v> BRNO 26 </v>
      </c>
      <c r="B58" s="11" t="str">
        <f t="shared" si="7"/>
        <v>II</v>
      </c>
      <c r="C58" s="12">
        <f t="shared" si="8"/>
        <v>44208.462</v>
      </c>
      <c r="D58" s="20" t="str">
        <f t="shared" si="9"/>
        <v>vis</v>
      </c>
      <c r="E58" s="52">
        <f>VLOOKUP(C58,A!C$21:E$973,3,FALSE)</f>
        <v>-727.4930917220374</v>
      </c>
      <c r="F58" s="11" t="s">
        <v>95</v>
      </c>
      <c r="G58" s="20" t="str">
        <f t="shared" si="10"/>
        <v>44208.462</v>
      </c>
      <c r="H58" s="12">
        <f t="shared" si="11"/>
        <v>-727.5</v>
      </c>
      <c r="I58" s="53" t="s">
        <v>108</v>
      </c>
      <c r="J58" s="54" t="s">
        <v>109</v>
      </c>
      <c r="K58" s="53">
        <v>-727.5</v>
      </c>
      <c r="L58" s="53" t="s">
        <v>110</v>
      </c>
      <c r="M58" s="54" t="s">
        <v>100</v>
      </c>
      <c r="N58" s="54"/>
      <c r="O58" s="55" t="s">
        <v>111</v>
      </c>
      <c r="P58" s="55" t="s">
        <v>102</v>
      </c>
    </row>
    <row r="59" spans="1:16" ht="12.75" customHeight="1" thickBot="1">
      <c r="A59" s="12" t="str">
        <f t="shared" si="6"/>
        <v> BRNO 26 </v>
      </c>
      <c r="B59" s="11" t="str">
        <f t="shared" si="7"/>
        <v>II</v>
      </c>
      <c r="C59" s="12">
        <f t="shared" si="8"/>
        <v>44208.465</v>
      </c>
      <c r="D59" s="20" t="str">
        <f t="shared" si="9"/>
        <v>vis</v>
      </c>
      <c r="E59" s="52">
        <f>VLOOKUP(C59,A!C$21:E$973,3,FALSE)</f>
        <v>-727.4918272416305</v>
      </c>
      <c r="F59" s="11" t="s">
        <v>95</v>
      </c>
      <c r="G59" s="20" t="str">
        <f t="shared" si="10"/>
        <v>44208.465</v>
      </c>
      <c r="H59" s="12">
        <f t="shared" si="11"/>
        <v>-727.5</v>
      </c>
      <c r="I59" s="53" t="s">
        <v>112</v>
      </c>
      <c r="J59" s="54" t="s">
        <v>113</v>
      </c>
      <c r="K59" s="53">
        <v>-727.5</v>
      </c>
      <c r="L59" s="53" t="s">
        <v>114</v>
      </c>
      <c r="M59" s="54" t="s">
        <v>100</v>
      </c>
      <c r="N59" s="54"/>
      <c r="O59" s="55" t="s">
        <v>115</v>
      </c>
      <c r="P59" s="55" t="s">
        <v>102</v>
      </c>
    </row>
    <row r="60" spans="1:16" ht="12.75" customHeight="1" thickBot="1">
      <c r="A60" s="12" t="str">
        <f t="shared" si="6"/>
        <v> BRNO 26 </v>
      </c>
      <c r="B60" s="11" t="str">
        <f t="shared" si="7"/>
        <v>I</v>
      </c>
      <c r="C60" s="12">
        <f t="shared" si="8"/>
        <v>44845.471</v>
      </c>
      <c r="D60" s="20" t="str">
        <f t="shared" si="9"/>
        <v>vis</v>
      </c>
      <c r="E60" s="52">
        <f>VLOOKUP(C60,A!C$21:E$973,3,FALSE)</f>
        <v>-458.99795828563566</v>
      </c>
      <c r="F60" s="11" t="s">
        <v>95</v>
      </c>
      <c r="G60" s="20" t="str">
        <f t="shared" si="10"/>
        <v>44845.471</v>
      </c>
      <c r="H60" s="12">
        <f t="shared" si="11"/>
        <v>-459</v>
      </c>
      <c r="I60" s="53" t="s">
        <v>125</v>
      </c>
      <c r="J60" s="54" t="s">
        <v>126</v>
      </c>
      <c r="K60" s="53">
        <v>-459</v>
      </c>
      <c r="L60" s="53" t="s">
        <v>127</v>
      </c>
      <c r="M60" s="54" t="s">
        <v>100</v>
      </c>
      <c r="N60" s="54"/>
      <c r="O60" s="55" t="s">
        <v>128</v>
      </c>
      <c r="P60" s="55" t="s">
        <v>102</v>
      </c>
    </row>
    <row r="61" spans="1:16" ht="12.75" customHeight="1" thickBot="1">
      <c r="A61" s="12" t="str">
        <f t="shared" si="6"/>
        <v> BRNO 26 </v>
      </c>
      <c r="B61" s="11" t="str">
        <f t="shared" si="7"/>
        <v>I</v>
      </c>
      <c r="C61" s="12">
        <f t="shared" si="8"/>
        <v>44902.407</v>
      </c>
      <c r="D61" s="20" t="str">
        <f t="shared" si="9"/>
        <v>vis</v>
      </c>
      <c r="E61" s="52">
        <f>VLOOKUP(C61,A!C$21:E$973,3,FALSE)</f>
        <v>-434.9998061130048</v>
      </c>
      <c r="F61" s="11" t="s">
        <v>95</v>
      </c>
      <c r="G61" s="20" t="str">
        <f t="shared" si="10"/>
        <v>44902.407</v>
      </c>
      <c r="H61" s="12">
        <f t="shared" si="11"/>
        <v>-435</v>
      </c>
      <c r="I61" s="53" t="s">
        <v>140</v>
      </c>
      <c r="J61" s="54" t="s">
        <v>141</v>
      </c>
      <c r="K61" s="53">
        <v>-435</v>
      </c>
      <c r="L61" s="53" t="s">
        <v>142</v>
      </c>
      <c r="M61" s="54" t="s">
        <v>100</v>
      </c>
      <c r="N61" s="54"/>
      <c r="O61" s="55" t="s">
        <v>143</v>
      </c>
      <c r="P61" s="55" t="s">
        <v>102</v>
      </c>
    </row>
    <row r="62" spans="1:16" ht="12.75" customHeight="1" thickBot="1">
      <c r="A62" s="12" t="str">
        <f t="shared" si="6"/>
        <v> BRNO 27 </v>
      </c>
      <c r="B62" s="11" t="str">
        <f t="shared" si="7"/>
        <v>I</v>
      </c>
      <c r="C62" s="12">
        <f t="shared" si="8"/>
        <v>45915.479</v>
      </c>
      <c r="D62" s="20" t="str">
        <f t="shared" si="9"/>
        <v>vis</v>
      </c>
      <c r="E62" s="52">
        <f>VLOOKUP(C62,A!C$21:E$973,3,FALSE)</f>
        <v>-7.99657410108154</v>
      </c>
      <c r="F62" s="11" t="s">
        <v>95</v>
      </c>
      <c r="G62" s="20" t="str">
        <f t="shared" si="10"/>
        <v>45915.479</v>
      </c>
      <c r="H62" s="12">
        <f t="shared" si="11"/>
        <v>-8</v>
      </c>
      <c r="I62" s="53" t="s">
        <v>161</v>
      </c>
      <c r="J62" s="54" t="s">
        <v>162</v>
      </c>
      <c r="K62" s="53">
        <v>-8</v>
      </c>
      <c r="L62" s="53" t="s">
        <v>163</v>
      </c>
      <c r="M62" s="54" t="s">
        <v>100</v>
      </c>
      <c r="N62" s="54"/>
      <c r="O62" s="55" t="s">
        <v>164</v>
      </c>
      <c r="P62" s="55" t="s">
        <v>165</v>
      </c>
    </row>
    <row r="63" spans="1:16" ht="12.75" customHeight="1" thickBot="1">
      <c r="A63" s="12" t="str">
        <f t="shared" si="6"/>
        <v> BRNO 27 </v>
      </c>
      <c r="B63" s="11" t="str">
        <f t="shared" si="7"/>
        <v>I</v>
      </c>
      <c r="C63" s="12">
        <f t="shared" si="8"/>
        <v>45915.484</v>
      </c>
      <c r="D63" s="20" t="str">
        <f t="shared" si="9"/>
        <v>vis</v>
      </c>
      <c r="E63" s="52">
        <f>VLOOKUP(C63,A!C$21:E$973,3,FALSE)</f>
        <v>-7.994466633735743</v>
      </c>
      <c r="F63" s="11" t="s">
        <v>95</v>
      </c>
      <c r="G63" s="20" t="str">
        <f t="shared" si="10"/>
        <v>45915.484</v>
      </c>
      <c r="H63" s="12">
        <f t="shared" si="11"/>
        <v>-8</v>
      </c>
      <c r="I63" s="53" t="s">
        <v>166</v>
      </c>
      <c r="J63" s="54" t="s">
        <v>167</v>
      </c>
      <c r="K63" s="53">
        <v>-8</v>
      </c>
      <c r="L63" s="53" t="s">
        <v>168</v>
      </c>
      <c r="M63" s="54" t="s">
        <v>100</v>
      </c>
      <c r="N63" s="54"/>
      <c r="O63" s="55" t="s">
        <v>169</v>
      </c>
      <c r="P63" s="55" t="s">
        <v>165</v>
      </c>
    </row>
    <row r="64" spans="1:16" ht="12.75" customHeight="1" thickBot="1">
      <c r="A64" s="12" t="str">
        <f t="shared" si="6"/>
        <v> BRNO 27 </v>
      </c>
      <c r="B64" s="11" t="str">
        <f t="shared" si="7"/>
        <v>I</v>
      </c>
      <c r="C64" s="12">
        <f t="shared" si="8"/>
        <v>45915.489</v>
      </c>
      <c r="D64" s="20" t="str">
        <f t="shared" si="9"/>
        <v>vis</v>
      </c>
      <c r="E64" s="52">
        <f>VLOOKUP(C64,A!C$21:E$973,3,FALSE)</f>
        <v>-7.99235916638688</v>
      </c>
      <c r="F64" s="11" t="s">
        <v>95</v>
      </c>
      <c r="G64" s="20" t="str">
        <f t="shared" si="10"/>
        <v>45915.489</v>
      </c>
      <c r="H64" s="12">
        <f t="shared" si="11"/>
        <v>-8</v>
      </c>
      <c r="I64" s="53" t="s">
        <v>170</v>
      </c>
      <c r="J64" s="54" t="s">
        <v>171</v>
      </c>
      <c r="K64" s="53">
        <v>-8</v>
      </c>
      <c r="L64" s="53" t="s">
        <v>172</v>
      </c>
      <c r="M64" s="54" t="s">
        <v>100</v>
      </c>
      <c r="N64" s="54"/>
      <c r="O64" s="55" t="s">
        <v>173</v>
      </c>
      <c r="P64" s="55" t="s">
        <v>165</v>
      </c>
    </row>
    <row r="65" spans="1:16" ht="12.75" customHeight="1" thickBot="1">
      <c r="A65" s="12" t="str">
        <f t="shared" si="6"/>
        <v> BRNO 27 </v>
      </c>
      <c r="B65" s="11" t="str">
        <f t="shared" si="7"/>
        <v>I</v>
      </c>
      <c r="C65" s="12">
        <f t="shared" si="8"/>
        <v>45915.489</v>
      </c>
      <c r="D65" s="20" t="str">
        <f t="shared" si="9"/>
        <v>vis</v>
      </c>
      <c r="E65" s="52">
        <f>VLOOKUP(C65,A!C$21:E$973,3,FALSE)</f>
        <v>-7.99235916638688</v>
      </c>
      <c r="F65" s="11" t="s">
        <v>95</v>
      </c>
      <c r="G65" s="20" t="str">
        <f t="shared" si="10"/>
        <v>45915.489</v>
      </c>
      <c r="H65" s="12">
        <f t="shared" si="11"/>
        <v>-8</v>
      </c>
      <c r="I65" s="53" t="s">
        <v>170</v>
      </c>
      <c r="J65" s="54" t="s">
        <v>171</v>
      </c>
      <c r="K65" s="53">
        <v>-8</v>
      </c>
      <c r="L65" s="53" t="s">
        <v>172</v>
      </c>
      <c r="M65" s="54" t="s">
        <v>100</v>
      </c>
      <c r="N65" s="54"/>
      <c r="O65" s="55" t="s">
        <v>174</v>
      </c>
      <c r="P65" s="55" t="s">
        <v>165</v>
      </c>
    </row>
    <row r="66" spans="1:16" ht="12.75" customHeight="1" thickBot="1">
      <c r="A66" s="12" t="str">
        <f t="shared" si="6"/>
        <v> BRNO 27 </v>
      </c>
      <c r="B66" s="11" t="str">
        <f t="shared" si="7"/>
        <v>I</v>
      </c>
      <c r="C66" s="12">
        <f t="shared" si="8"/>
        <v>45991.406</v>
      </c>
      <c r="D66" s="20" t="str">
        <f t="shared" si="9"/>
        <v>vis</v>
      </c>
      <c r="E66" s="52">
        <f>VLOOKUP(C66,A!C$21:E$973,3,FALSE)</f>
        <v>24.006160548549197</v>
      </c>
      <c r="F66" s="11" t="s">
        <v>95</v>
      </c>
      <c r="G66" s="20" t="str">
        <f t="shared" si="10"/>
        <v>45991.406</v>
      </c>
      <c r="H66" s="12">
        <f t="shared" si="11"/>
        <v>24</v>
      </c>
      <c r="I66" s="53" t="s">
        <v>183</v>
      </c>
      <c r="J66" s="54" t="s">
        <v>184</v>
      </c>
      <c r="K66" s="53">
        <v>24</v>
      </c>
      <c r="L66" s="53" t="s">
        <v>105</v>
      </c>
      <c r="M66" s="54" t="s">
        <v>100</v>
      </c>
      <c r="N66" s="54"/>
      <c r="O66" s="55" t="s">
        <v>185</v>
      </c>
      <c r="P66" s="55" t="s">
        <v>165</v>
      </c>
    </row>
    <row r="67" spans="1:16" ht="12.75" customHeight="1" thickBot="1">
      <c r="A67" s="12" t="str">
        <f t="shared" si="6"/>
        <v> BRNO 27 </v>
      </c>
      <c r="B67" s="11" t="str">
        <f t="shared" si="7"/>
        <v>I</v>
      </c>
      <c r="C67" s="12">
        <f t="shared" si="8"/>
        <v>45991.406</v>
      </c>
      <c r="D67" s="20" t="str">
        <f t="shared" si="9"/>
        <v>vis</v>
      </c>
      <c r="E67" s="52">
        <f>VLOOKUP(C67,A!C$21:E$973,3,FALSE)</f>
        <v>24.006160548549197</v>
      </c>
      <c r="F67" s="11" t="s">
        <v>95</v>
      </c>
      <c r="G67" s="20" t="str">
        <f t="shared" si="10"/>
        <v>45991.406</v>
      </c>
      <c r="H67" s="12">
        <f t="shared" si="11"/>
        <v>24</v>
      </c>
      <c r="I67" s="53" t="s">
        <v>183</v>
      </c>
      <c r="J67" s="54" t="s">
        <v>184</v>
      </c>
      <c r="K67" s="53">
        <v>24</v>
      </c>
      <c r="L67" s="53" t="s">
        <v>105</v>
      </c>
      <c r="M67" s="54" t="s">
        <v>100</v>
      </c>
      <c r="N67" s="54"/>
      <c r="O67" s="55" t="s">
        <v>111</v>
      </c>
      <c r="P67" s="55" t="s">
        <v>165</v>
      </c>
    </row>
    <row r="68" spans="1:16" ht="12.75" customHeight="1" thickBot="1">
      <c r="A68" s="12" t="str">
        <f t="shared" si="6"/>
        <v> BRNO 28 </v>
      </c>
      <c r="B68" s="11" t="str">
        <f t="shared" si="7"/>
        <v>I</v>
      </c>
      <c r="C68" s="12">
        <f t="shared" si="8"/>
        <v>46297.463</v>
      </c>
      <c r="D68" s="20" t="str">
        <f t="shared" si="9"/>
        <v>vis</v>
      </c>
      <c r="E68" s="52">
        <f>VLOOKUP(C68,A!C$21:E$973,3,FALSE)</f>
        <v>153.0071873066409</v>
      </c>
      <c r="F68" s="11" t="s">
        <v>95</v>
      </c>
      <c r="G68" s="20" t="str">
        <f t="shared" si="10"/>
        <v>46297.463</v>
      </c>
      <c r="H68" s="12">
        <f t="shared" si="11"/>
        <v>153</v>
      </c>
      <c r="I68" s="53" t="s">
        <v>188</v>
      </c>
      <c r="J68" s="54" t="s">
        <v>189</v>
      </c>
      <c r="K68" s="53">
        <v>153</v>
      </c>
      <c r="L68" s="53" t="s">
        <v>190</v>
      </c>
      <c r="M68" s="54" t="s">
        <v>100</v>
      </c>
      <c r="N68" s="54"/>
      <c r="O68" s="55" t="s">
        <v>111</v>
      </c>
      <c r="P68" s="55" t="s">
        <v>191</v>
      </c>
    </row>
    <row r="69" spans="1:16" ht="12.75" customHeight="1" thickBot="1">
      <c r="A69" s="12" t="str">
        <f t="shared" si="6"/>
        <v> BRNO 28 </v>
      </c>
      <c r="B69" s="11" t="str">
        <f t="shared" si="7"/>
        <v>I</v>
      </c>
      <c r="C69" s="12">
        <f t="shared" si="8"/>
        <v>46679.443</v>
      </c>
      <c r="D69" s="20" t="str">
        <f t="shared" si="9"/>
        <v>vis</v>
      </c>
      <c r="E69" s="52">
        <f>VLOOKUP(C69,A!C$21:E$973,3,FALSE)</f>
        <v>314.0092627404824</v>
      </c>
      <c r="F69" s="11" t="s">
        <v>95</v>
      </c>
      <c r="G69" s="20" t="str">
        <f t="shared" si="10"/>
        <v>46679.443</v>
      </c>
      <c r="H69" s="12">
        <f t="shared" si="11"/>
        <v>314</v>
      </c>
      <c r="I69" s="53" t="s">
        <v>195</v>
      </c>
      <c r="J69" s="54" t="s">
        <v>196</v>
      </c>
      <c r="K69" s="53">
        <v>314</v>
      </c>
      <c r="L69" s="53" t="s">
        <v>197</v>
      </c>
      <c r="M69" s="54" t="s">
        <v>100</v>
      </c>
      <c r="N69" s="54"/>
      <c r="O69" s="55" t="s">
        <v>101</v>
      </c>
      <c r="P69" s="55" t="s">
        <v>191</v>
      </c>
    </row>
    <row r="70" spans="1:16" ht="12.75" customHeight="1" thickBot="1">
      <c r="A70" s="12" t="str">
        <f t="shared" si="6"/>
        <v> BRNO 28 </v>
      </c>
      <c r="B70" s="11" t="str">
        <f t="shared" si="7"/>
        <v>I</v>
      </c>
      <c r="C70" s="12">
        <f t="shared" si="8"/>
        <v>46679.45</v>
      </c>
      <c r="D70" s="20" t="str">
        <f t="shared" si="9"/>
        <v>vis</v>
      </c>
      <c r="E70" s="52">
        <f>VLOOKUP(C70,A!C$21:E$973,3,FALSE)</f>
        <v>314.0122131947671</v>
      </c>
      <c r="F70" s="11" t="s">
        <v>95</v>
      </c>
      <c r="G70" s="20" t="str">
        <f t="shared" si="10"/>
        <v>46679.450</v>
      </c>
      <c r="H70" s="12">
        <f t="shared" si="11"/>
        <v>314</v>
      </c>
      <c r="I70" s="53" t="s">
        <v>202</v>
      </c>
      <c r="J70" s="54" t="s">
        <v>203</v>
      </c>
      <c r="K70" s="53">
        <v>314</v>
      </c>
      <c r="L70" s="53" t="s">
        <v>204</v>
      </c>
      <c r="M70" s="54" t="s">
        <v>100</v>
      </c>
      <c r="N70" s="54"/>
      <c r="O70" s="55" t="s">
        <v>111</v>
      </c>
      <c r="P70" s="55" t="s">
        <v>191</v>
      </c>
    </row>
    <row r="71" spans="1:16" ht="12.75" customHeight="1" thickBot="1">
      <c r="A71" s="12" t="str">
        <f t="shared" si="6"/>
        <v> BRNO 28 </v>
      </c>
      <c r="B71" s="11" t="str">
        <f t="shared" si="7"/>
        <v>I</v>
      </c>
      <c r="C71" s="12">
        <f t="shared" si="8"/>
        <v>46679.455</v>
      </c>
      <c r="D71" s="20" t="str">
        <f t="shared" si="9"/>
        <v>vis</v>
      </c>
      <c r="E71" s="52">
        <f>VLOOKUP(C71,A!C$21:E$973,3,FALSE)</f>
        <v>314.014320662116</v>
      </c>
      <c r="F71" s="11" t="s">
        <v>95</v>
      </c>
      <c r="G71" s="20" t="str">
        <f t="shared" si="10"/>
        <v>46679.455</v>
      </c>
      <c r="H71" s="12">
        <f t="shared" si="11"/>
        <v>314</v>
      </c>
      <c r="I71" s="53" t="s">
        <v>205</v>
      </c>
      <c r="J71" s="54" t="s">
        <v>206</v>
      </c>
      <c r="K71" s="53">
        <v>314</v>
      </c>
      <c r="L71" s="53" t="s">
        <v>207</v>
      </c>
      <c r="M71" s="54" t="s">
        <v>100</v>
      </c>
      <c r="N71" s="54"/>
      <c r="O71" s="55" t="s">
        <v>169</v>
      </c>
      <c r="P71" s="55" t="s">
        <v>191</v>
      </c>
    </row>
    <row r="72" spans="1:16" ht="12.75" customHeight="1" thickBot="1">
      <c r="A72" s="12" t="str">
        <f t="shared" si="6"/>
        <v> BBS 121 </v>
      </c>
      <c r="B72" s="11" t="str">
        <f t="shared" si="7"/>
        <v>I</v>
      </c>
      <c r="C72" s="12">
        <f t="shared" si="8"/>
        <v>51436.358</v>
      </c>
      <c r="D72" s="20" t="str">
        <f t="shared" si="9"/>
        <v>vis</v>
      </c>
      <c r="E72" s="52">
        <f>VLOOKUP(C72,A!C$21:E$973,3,FALSE)</f>
        <v>2319.0178696371277</v>
      </c>
      <c r="F72" s="11" t="s">
        <v>95</v>
      </c>
      <c r="G72" s="20" t="str">
        <f t="shared" si="10"/>
        <v>51436.358</v>
      </c>
      <c r="H72" s="12">
        <f t="shared" si="11"/>
        <v>2319</v>
      </c>
      <c r="I72" s="53" t="s">
        <v>276</v>
      </c>
      <c r="J72" s="54" t="s">
        <v>277</v>
      </c>
      <c r="K72" s="53">
        <v>2319</v>
      </c>
      <c r="L72" s="53" t="s">
        <v>278</v>
      </c>
      <c r="M72" s="54" t="s">
        <v>100</v>
      </c>
      <c r="N72" s="54"/>
      <c r="O72" s="55" t="s">
        <v>119</v>
      </c>
      <c r="P72" s="55" t="s">
        <v>279</v>
      </c>
    </row>
    <row r="73" spans="1:16" ht="12.75" customHeight="1" thickBot="1">
      <c r="A73" s="12" t="str">
        <f t="shared" si="6"/>
        <v> BBS 123 </v>
      </c>
      <c r="B73" s="11" t="str">
        <f t="shared" si="7"/>
        <v>I</v>
      </c>
      <c r="C73" s="12">
        <f t="shared" si="8"/>
        <v>51742.417</v>
      </c>
      <c r="D73" s="20" t="str">
        <f t="shared" si="9"/>
        <v>vis</v>
      </c>
      <c r="E73" s="52">
        <f>VLOOKUP(C73,A!C$21:E$973,3,FALSE)</f>
        <v>2448.019739382158</v>
      </c>
      <c r="F73" s="11" t="s">
        <v>95</v>
      </c>
      <c r="G73" s="20" t="str">
        <f t="shared" si="10"/>
        <v>51742.417</v>
      </c>
      <c r="H73" s="12">
        <f t="shared" si="11"/>
        <v>2448</v>
      </c>
      <c r="I73" s="53" t="s">
        <v>280</v>
      </c>
      <c r="J73" s="54" t="s">
        <v>281</v>
      </c>
      <c r="K73" s="53">
        <v>2448</v>
      </c>
      <c r="L73" s="53" t="s">
        <v>242</v>
      </c>
      <c r="M73" s="54" t="s">
        <v>100</v>
      </c>
      <c r="N73" s="54"/>
      <c r="O73" s="55" t="s">
        <v>119</v>
      </c>
      <c r="P73" s="55" t="s">
        <v>282</v>
      </c>
    </row>
    <row r="74" spans="1:16" ht="12.75" customHeight="1" thickBot="1">
      <c r="A74" s="12" t="str">
        <f t="shared" si="6"/>
        <v> BBS 126 </v>
      </c>
      <c r="B74" s="11" t="str">
        <f t="shared" si="7"/>
        <v>I</v>
      </c>
      <c r="C74" s="12">
        <f t="shared" si="8"/>
        <v>52093.545</v>
      </c>
      <c r="D74" s="20" t="str">
        <f t="shared" si="9"/>
        <v>vis</v>
      </c>
      <c r="E74" s="52">
        <f>VLOOKUP(C74,A!C$21:E$973,3,FALSE)</f>
        <v>2596.0178982986827</v>
      </c>
      <c r="F74" s="11" t="s">
        <v>95</v>
      </c>
      <c r="G74" s="20" t="str">
        <f t="shared" si="10"/>
        <v>52093.545</v>
      </c>
      <c r="H74" s="12">
        <f t="shared" si="11"/>
        <v>2596</v>
      </c>
      <c r="I74" s="53" t="s">
        <v>283</v>
      </c>
      <c r="J74" s="54" t="s">
        <v>284</v>
      </c>
      <c r="K74" s="53">
        <v>2596</v>
      </c>
      <c r="L74" s="53" t="s">
        <v>278</v>
      </c>
      <c r="M74" s="54" t="s">
        <v>100</v>
      </c>
      <c r="N74" s="54"/>
      <c r="O74" s="55" t="s">
        <v>119</v>
      </c>
      <c r="P74" s="55" t="s">
        <v>285</v>
      </c>
    </row>
    <row r="75" spans="1:16" ht="12.75" customHeight="1" thickBot="1">
      <c r="A75" s="12" t="str">
        <f t="shared" si="6"/>
        <v> BBS 128 </v>
      </c>
      <c r="B75" s="11" t="str">
        <f t="shared" si="7"/>
        <v>I</v>
      </c>
      <c r="C75" s="12">
        <f t="shared" si="8"/>
        <v>52475.526</v>
      </c>
      <c r="D75" s="20" t="str">
        <f t="shared" si="9"/>
        <v>vis</v>
      </c>
      <c r="E75" s="52">
        <f>VLOOKUP(C75,A!C$21:E$973,3,FALSE)</f>
        <v>2757.020395225995</v>
      </c>
      <c r="F75" s="11" t="s">
        <v>95</v>
      </c>
      <c r="G75" s="20" t="str">
        <f t="shared" si="10"/>
        <v>52475.526</v>
      </c>
      <c r="H75" s="12">
        <f t="shared" si="11"/>
        <v>2757</v>
      </c>
      <c r="I75" s="53" t="s">
        <v>291</v>
      </c>
      <c r="J75" s="54" t="s">
        <v>292</v>
      </c>
      <c r="K75" s="53">
        <v>2757</v>
      </c>
      <c r="L75" s="53" t="s">
        <v>293</v>
      </c>
      <c r="M75" s="54" t="s">
        <v>100</v>
      </c>
      <c r="N75" s="54"/>
      <c r="O75" s="55" t="s">
        <v>119</v>
      </c>
      <c r="P75" s="55" t="s">
        <v>294</v>
      </c>
    </row>
    <row r="76" spans="1:16" ht="12.75" customHeight="1" thickBot="1">
      <c r="A76" s="12" t="str">
        <f t="shared" si="6"/>
        <v>VSB 45 </v>
      </c>
      <c r="B76" s="11" t="str">
        <f t="shared" si="7"/>
        <v>I</v>
      </c>
      <c r="C76" s="12">
        <f t="shared" si="8"/>
        <v>53951.2291</v>
      </c>
      <c r="D76" s="20" t="str">
        <f t="shared" si="9"/>
        <v>vis</v>
      </c>
      <c r="E76" s="52">
        <f>VLOOKUP(C76,A!C$21:E$973,3,FALSE)</f>
        <v>3379.019614620089</v>
      </c>
      <c r="F76" s="11" t="s">
        <v>95</v>
      </c>
      <c r="G76" s="20" t="str">
        <f t="shared" si="10"/>
        <v>53951.2291</v>
      </c>
      <c r="H76" s="12">
        <f t="shared" si="11"/>
        <v>3379</v>
      </c>
      <c r="I76" s="53" t="s">
        <v>317</v>
      </c>
      <c r="J76" s="54" t="s">
        <v>318</v>
      </c>
      <c r="K76" s="53" t="s">
        <v>319</v>
      </c>
      <c r="L76" s="53" t="s">
        <v>320</v>
      </c>
      <c r="M76" s="54" t="s">
        <v>222</v>
      </c>
      <c r="N76" s="54" t="s">
        <v>223</v>
      </c>
      <c r="O76" s="55" t="s">
        <v>321</v>
      </c>
      <c r="P76" s="56" t="s">
        <v>322</v>
      </c>
    </row>
    <row r="77" spans="1:16" ht="12.75" customHeight="1" thickBot="1">
      <c r="A77" s="12" t="str">
        <f t="shared" si="6"/>
        <v>IBVS 5806 </v>
      </c>
      <c r="B77" s="11" t="str">
        <f t="shared" si="7"/>
        <v>I</v>
      </c>
      <c r="C77" s="12">
        <f t="shared" si="8"/>
        <v>54273.8879</v>
      </c>
      <c r="D77" s="20" t="str">
        <f t="shared" si="9"/>
        <v>vis</v>
      </c>
      <c r="E77" s="52">
        <f>VLOOKUP(C77,A!C$21:E$973,3,FALSE)</f>
        <v>3515.0181916581387</v>
      </c>
      <c r="F77" s="11" t="s">
        <v>95</v>
      </c>
      <c r="G77" s="20" t="str">
        <f t="shared" si="10"/>
        <v>54273.8879</v>
      </c>
      <c r="H77" s="12">
        <f t="shared" si="11"/>
        <v>3515</v>
      </c>
      <c r="I77" s="53" t="s">
        <v>323</v>
      </c>
      <c r="J77" s="54" t="s">
        <v>324</v>
      </c>
      <c r="K77" s="53" t="s">
        <v>325</v>
      </c>
      <c r="L77" s="53" t="s">
        <v>326</v>
      </c>
      <c r="M77" s="54" t="s">
        <v>327</v>
      </c>
      <c r="N77" s="54" t="s">
        <v>288</v>
      </c>
      <c r="O77" s="55" t="s">
        <v>328</v>
      </c>
      <c r="P77" s="56" t="s">
        <v>329</v>
      </c>
    </row>
    <row r="78" spans="2:6" ht="12.75">
      <c r="B78" s="11"/>
      <c r="E78" s="52"/>
      <c r="F78" s="11"/>
    </row>
    <row r="79" spans="2:6" ht="12.75">
      <c r="B79" s="11"/>
      <c r="E79" s="52"/>
      <c r="F79" s="11"/>
    </row>
    <row r="80" spans="2:6" ht="12.75">
      <c r="B80" s="11"/>
      <c r="E80" s="52"/>
      <c r="F80" s="11"/>
    </row>
    <row r="81" spans="2:6" ht="12.75">
      <c r="B81" s="11"/>
      <c r="E81" s="52"/>
      <c r="F81" s="11"/>
    </row>
    <row r="82" spans="2:6" ht="12.75">
      <c r="B82" s="11"/>
      <c r="E82" s="52"/>
      <c r="F82" s="11"/>
    </row>
    <row r="83" spans="2:6" ht="12.75">
      <c r="B83" s="11"/>
      <c r="E83" s="52"/>
      <c r="F83" s="11"/>
    </row>
    <row r="84" spans="2:6" ht="12.75">
      <c r="B84" s="11"/>
      <c r="E84" s="52"/>
      <c r="F84" s="11"/>
    </row>
    <row r="85" spans="2:6" ht="12.75">
      <c r="B85" s="11"/>
      <c r="E85" s="52"/>
      <c r="F85" s="11"/>
    </row>
    <row r="86" spans="2:6" ht="12.75">
      <c r="B86" s="11"/>
      <c r="E86" s="52"/>
      <c r="F86" s="11"/>
    </row>
    <row r="87" spans="2:6" ht="12.75">
      <c r="B87" s="11"/>
      <c r="E87" s="52"/>
      <c r="F87" s="11"/>
    </row>
    <row r="88" spans="2:6" ht="12.75">
      <c r="B88" s="11"/>
      <c r="E88" s="52"/>
      <c r="F88" s="11"/>
    </row>
    <row r="89" spans="2:6" ht="12.75">
      <c r="B89" s="11"/>
      <c r="E89" s="52"/>
      <c r="F89" s="11"/>
    </row>
    <row r="90" spans="2:6" ht="12.75">
      <c r="B90" s="11"/>
      <c r="E90" s="52"/>
      <c r="F90" s="11"/>
    </row>
    <row r="91" spans="2:6" ht="12.75">
      <c r="B91" s="11"/>
      <c r="E91" s="52"/>
      <c r="F91" s="11"/>
    </row>
    <row r="92" spans="2:6" ht="12.75">
      <c r="B92" s="11"/>
      <c r="E92" s="52"/>
      <c r="F92" s="11"/>
    </row>
    <row r="93" spans="2:6" ht="12.75">
      <c r="B93" s="11"/>
      <c r="E93" s="52"/>
      <c r="F93" s="11"/>
    </row>
    <row r="94" spans="2:6" ht="12.75">
      <c r="B94" s="11"/>
      <c r="E94" s="52"/>
      <c r="F94" s="11"/>
    </row>
    <row r="95" spans="2:6" ht="12.75">
      <c r="B95" s="11"/>
      <c r="E95" s="52"/>
      <c r="F95" s="11"/>
    </row>
    <row r="96" spans="2:6" ht="12.75">
      <c r="B96" s="11"/>
      <c r="E96" s="52"/>
      <c r="F96" s="11"/>
    </row>
    <row r="97" spans="2:6" ht="12.75">
      <c r="B97" s="11"/>
      <c r="F97" s="11"/>
    </row>
    <row r="98" spans="2:6" ht="12.75">
      <c r="B98" s="11"/>
      <c r="F98" s="11"/>
    </row>
    <row r="99" spans="2:6" ht="12.75">
      <c r="B99" s="11"/>
      <c r="F99" s="11"/>
    </row>
    <row r="100" spans="2:6" ht="12.75">
      <c r="B100" s="11"/>
      <c r="F100" s="11"/>
    </row>
    <row r="101" spans="2:6" ht="12.75">
      <c r="B101" s="11"/>
      <c r="F101" s="11"/>
    </row>
    <row r="102" spans="2:6" ht="12.75">
      <c r="B102" s="11"/>
      <c r="F102" s="11"/>
    </row>
    <row r="103" spans="2:6" ht="12.75">
      <c r="B103" s="11"/>
      <c r="F103" s="11"/>
    </row>
    <row r="104" spans="2:6" ht="12.75">
      <c r="B104" s="11"/>
      <c r="F104" s="11"/>
    </row>
    <row r="105" spans="2:6" ht="12.75">
      <c r="B105" s="11"/>
      <c r="F105" s="11"/>
    </row>
    <row r="106" spans="2:6" ht="12.75">
      <c r="B106" s="11"/>
      <c r="F106" s="11"/>
    </row>
    <row r="107" spans="2:6" ht="12.75">
      <c r="B107" s="11"/>
      <c r="F107" s="11"/>
    </row>
    <row r="108" spans="2:6" ht="12.75">
      <c r="B108" s="11"/>
      <c r="F108" s="11"/>
    </row>
    <row r="109" spans="2:6" ht="12.75">
      <c r="B109" s="11"/>
      <c r="F109" s="11"/>
    </row>
    <row r="110" spans="2:6" ht="12.75">
      <c r="B110" s="11"/>
      <c r="F110" s="11"/>
    </row>
    <row r="111" spans="2:6" ht="12.75">
      <c r="B111" s="11"/>
      <c r="F111" s="11"/>
    </row>
    <row r="112" spans="2:6" ht="12.75">
      <c r="B112" s="11"/>
      <c r="F112" s="11"/>
    </row>
    <row r="113" spans="2:6" ht="12.75">
      <c r="B113" s="11"/>
      <c r="F113" s="11"/>
    </row>
    <row r="114" spans="2:6" ht="12.75">
      <c r="B114" s="11"/>
      <c r="F114" s="11"/>
    </row>
    <row r="115" spans="2:6" ht="12.75">
      <c r="B115" s="11"/>
      <c r="F115" s="11"/>
    </row>
    <row r="116" spans="2:6" ht="12.75">
      <c r="B116" s="11"/>
      <c r="F116" s="11"/>
    </row>
    <row r="117" spans="2:6" ht="12.75">
      <c r="B117" s="11"/>
      <c r="F117" s="11"/>
    </row>
    <row r="118" spans="2:6" ht="12.75">
      <c r="B118" s="11"/>
      <c r="F118" s="11"/>
    </row>
    <row r="119" spans="2:6" ht="12.75">
      <c r="B119" s="11"/>
      <c r="F119" s="11"/>
    </row>
    <row r="120" spans="2:6" ht="12.75">
      <c r="B120" s="11"/>
      <c r="F120" s="11"/>
    </row>
    <row r="121" spans="2:6" ht="12.75">
      <c r="B121" s="11"/>
      <c r="F121" s="11"/>
    </row>
    <row r="122" spans="2:6" ht="12.75">
      <c r="B122" s="11"/>
      <c r="F122" s="11"/>
    </row>
    <row r="123" spans="2:6" ht="12.75">
      <c r="B123" s="11"/>
      <c r="F123" s="11"/>
    </row>
    <row r="124" spans="2:6" ht="12.75">
      <c r="B124" s="11"/>
      <c r="F124" s="11"/>
    </row>
    <row r="125" spans="2:6" ht="12.75">
      <c r="B125" s="11"/>
      <c r="F125" s="11"/>
    </row>
    <row r="126" spans="2:6" ht="12.75">
      <c r="B126" s="11"/>
      <c r="F126" s="11"/>
    </row>
    <row r="127" spans="2:6" ht="12.75">
      <c r="B127" s="11"/>
      <c r="F127" s="11"/>
    </row>
    <row r="128" spans="2:6" ht="12.75">
      <c r="B128" s="11"/>
      <c r="F128" s="11"/>
    </row>
    <row r="129" spans="2:6" ht="12.75">
      <c r="B129" s="11"/>
      <c r="F129" s="11"/>
    </row>
    <row r="130" spans="2:6" ht="12.75">
      <c r="B130" s="11"/>
      <c r="F130" s="11"/>
    </row>
    <row r="131" spans="2:6" ht="12.75">
      <c r="B131" s="11"/>
      <c r="F131" s="11"/>
    </row>
    <row r="132" spans="2:6" ht="12.75">
      <c r="B132" s="11"/>
      <c r="F132" s="11"/>
    </row>
    <row r="133" spans="2:6" ht="12.75">
      <c r="B133" s="11"/>
      <c r="F133" s="11"/>
    </row>
    <row r="134" spans="2:6" ht="12.75">
      <c r="B134" s="11"/>
      <c r="F134" s="11"/>
    </row>
    <row r="135" spans="2:6" ht="12.75">
      <c r="B135" s="11"/>
      <c r="F135" s="11"/>
    </row>
    <row r="136" spans="2:6" ht="12.75">
      <c r="B136" s="11"/>
      <c r="F136" s="11"/>
    </row>
    <row r="137" spans="2:6" ht="12.75">
      <c r="B137" s="11"/>
      <c r="F137" s="11"/>
    </row>
    <row r="138" spans="2:6" ht="12.75">
      <c r="B138" s="11"/>
      <c r="F138" s="11"/>
    </row>
    <row r="139" spans="2:6" ht="12.75">
      <c r="B139" s="11"/>
      <c r="F139" s="11"/>
    </row>
    <row r="140" spans="2:6" ht="12.75">
      <c r="B140" s="11"/>
      <c r="F140" s="11"/>
    </row>
    <row r="141" spans="2:6" ht="12.75">
      <c r="B141" s="11"/>
      <c r="F141" s="11"/>
    </row>
    <row r="142" spans="2:6" ht="12.75">
      <c r="B142" s="11"/>
      <c r="F142" s="11"/>
    </row>
    <row r="143" spans="2:6" ht="12.75">
      <c r="B143" s="11"/>
      <c r="F143" s="11"/>
    </row>
    <row r="144" spans="2:6" ht="12.75">
      <c r="B144" s="11"/>
      <c r="F144" s="11"/>
    </row>
    <row r="145" spans="2:6" ht="12.75">
      <c r="B145" s="11"/>
      <c r="F145" s="11"/>
    </row>
    <row r="146" spans="2:6" ht="12.75">
      <c r="B146" s="11"/>
      <c r="F146" s="11"/>
    </row>
    <row r="147" spans="2:6" ht="12.75">
      <c r="B147" s="11"/>
      <c r="F147" s="11"/>
    </row>
    <row r="148" spans="2:6" ht="12.75">
      <c r="B148" s="11"/>
      <c r="F148" s="11"/>
    </row>
    <row r="149" spans="2:6" ht="12.75">
      <c r="B149" s="11"/>
      <c r="F149" s="11"/>
    </row>
    <row r="150" spans="2:6" ht="12.75">
      <c r="B150" s="11"/>
      <c r="F150" s="11"/>
    </row>
    <row r="151" spans="2:6" ht="12.75">
      <c r="B151" s="11"/>
      <c r="F151" s="11"/>
    </row>
    <row r="152" spans="2:6" ht="12.75">
      <c r="B152" s="11"/>
      <c r="F152" s="11"/>
    </row>
    <row r="153" spans="2:6" ht="12.75">
      <c r="B153" s="11"/>
      <c r="F153" s="11"/>
    </row>
    <row r="154" spans="2:6" ht="12.75">
      <c r="B154" s="11"/>
      <c r="F154" s="11"/>
    </row>
    <row r="155" spans="2:6" ht="12.75">
      <c r="B155" s="11"/>
      <c r="F155" s="11"/>
    </row>
    <row r="156" spans="2:6" ht="12.75">
      <c r="B156" s="11"/>
      <c r="F156" s="11"/>
    </row>
    <row r="157" spans="2:6" ht="12.75">
      <c r="B157" s="11"/>
      <c r="F157" s="11"/>
    </row>
    <row r="158" spans="2:6" ht="12.75">
      <c r="B158" s="11"/>
      <c r="F158" s="11"/>
    </row>
    <row r="159" spans="2:6" ht="12.75">
      <c r="B159" s="11"/>
      <c r="F159" s="11"/>
    </row>
    <row r="160" spans="2:6" ht="12.75">
      <c r="B160" s="11"/>
      <c r="F160" s="11"/>
    </row>
    <row r="161" spans="2:6" ht="12.75">
      <c r="B161" s="11"/>
      <c r="F161" s="11"/>
    </row>
    <row r="162" spans="2:6" ht="12.75">
      <c r="B162" s="11"/>
      <c r="F162" s="11"/>
    </row>
    <row r="163" spans="2:6" ht="12.75">
      <c r="B163" s="11"/>
      <c r="F163" s="11"/>
    </row>
    <row r="164" spans="2:6" ht="12.75">
      <c r="B164" s="11"/>
      <c r="F164" s="11"/>
    </row>
    <row r="165" spans="2:6" ht="12.75">
      <c r="B165" s="11"/>
      <c r="F165" s="11"/>
    </row>
    <row r="166" spans="2:6" ht="12.75">
      <c r="B166" s="11"/>
      <c r="F166" s="11"/>
    </row>
    <row r="167" spans="2:6" ht="12.75">
      <c r="B167" s="11"/>
      <c r="F167" s="11"/>
    </row>
    <row r="168" spans="2:6" ht="12.75">
      <c r="B168" s="11"/>
      <c r="F168" s="11"/>
    </row>
    <row r="169" spans="2:6" ht="12.75">
      <c r="B169" s="11"/>
      <c r="F169" s="11"/>
    </row>
    <row r="170" spans="2:6" ht="12.75">
      <c r="B170" s="11"/>
      <c r="F170" s="11"/>
    </row>
    <row r="171" spans="2:6" ht="12.75">
      <c r="B171" s="11"/>
      <c r="F171" s="11"/>
    </row>
    <row r="172" spans="2:6" ht="12.75">
      <c r="B172" s="11"/>
      <c r="F172" s="11"/>
    </row>
    <row r="173" spans="2:6" ht="12.75">
      <c r="B173" s="11"/>
      <c r="F173" s="11"/>
    </row>
    <row r="174" spans="2:6" ht="12.75">
      <c r="B174" s="11"/>
      <c r="F174" s="11"/>
    </row>
    <row r="175" spans="2:6" ht="12.75">
      <c r="B175" s="11"/>
      <c r="F175" s="11"/>
    </row>
    <row r="176" spans="2:6" ht="12.75">
      <c r="B176" s="11"/>
      <c r="F176" s="11"/>
    </row>
    <row r="177" spans="2:6" ht="12.75">
      <c r="B177" s="11"/>
      <c r="F177" s="11"/>
    </row>
    <row r="178" spans="2:6" ht="12.75">
      <c r="B178" s="11"/>
      <c r="F178" s="11"/>
    </row>
    <row r="179" spans="2:6" ht="12.75">
      <c r="B179" s="11"/>
      <c r="F179" s="11"/>
    </row>
    <row r="180" spans="2:6" ht="12.75">
      <c r="B180" s="11"/>
      <c r="F180" s="11"/>
    </row>
    <row r="181" spans="2:6" ht="12.75">
      <c r="B181" s="11"/>
      <c r="F181" s="11"/>
    </row>
    <row r="182" spans="2:6" ht="12.75">
      <c r="B182" s="11"/>
      <c r="F182" s="11"/>
    </row>
    <row r="183" spans="2:6" ht="12.75">
      <c r="B183" s="11"/>
      <c r="F183" s="11"/>
    </row>
    <row r="184" spans="2:6" ht="12.75">
      <c r="B184" s="11"/>
      <c r="F184" s="11"/>
    </row>
    <row r="185" spans="2:6" ht="12.75">
      <c r="B185" s="11"/>
      <c r="F185" s="11"/>
    </row>
    <row r="186" spans="2:6" ht="12.75">
      <c r="B186" s="11"/>
      <c r="F186" s="11"/>
    </row>
    <row r="187" spans="2:6" ht="12.75">
      <c r="B187" s="11"/>
      <c r="F187" s="11"/>
    </row>
    <row r="188" spans="2:6" ht="12.75">
      <c r="B188" s="11"/>
      <c r="F188" s="11"/>
    </row>
    <row r="189" spans="2:6" ht="12.75">
      <c r="B189" s="11"/>
      <c r="F189" s="11"/>
    </row>
    <row r="190" spans="2:6" ht="12.75">
      <c r="B190" s="11"/>
      <c r="F190" s="11"/>
    </row>
    <row r="191" spans="2:6" ht="12.75">
      <c r="B191" s="11"/>
      <c r="F191" s="11"/>
    </row>
    <row r="192" spans="2:6" ht="12.75">
      <c r="B192" s="11"/>
      <c r="F192" s="11"/>
    </row>
    <row r="193" spans="2:6" ht="12.75">
      <c r="B193" s="11"/>
      <c r="F193" s="11"/>
    </row>
    <row r="194" spans="2:6" ht="12.75">
      <c r="B194" s="11"/>
      <c r="F194" s="11"/>
    </row>
    <row r="195" spans="2:6" ht="12.75">
      <c r="B195" s="11"/>
      <c r="F195" s="11"/>
    </row>
    <row r="196" spans="2:6" ht="12.75">
      <c r="B196" s="11"/>
      <c r="F196" s="11"/>
    </row>
    <row r="197" spans="2:6" ht="12.75">
      <c r="B197" s="11"/>
      <c r="F197" s="11"/>
    </row>
    <row r="198" spans="2:6" ht="12.75">
      <c r="B198" s="11"/>
      <c r="F198" s="11"/>
    </row>
    <row r="199" spans="2:6" ht="12.75">
      <c r="B199" s="11"/>
      <c r="F199" s="11"/>
    </row>
    <row r="200" spans="2:6" ht="12.75">
      <c r="B200" s="11"/>
      <c r="F200" s="11"/>
    </row>
    <row r="201" spans="2:6" ht="12.75">
      <c r="B201" s="11"/>
      <c r="F201" s="11"/>
    </row>
    <row r="202" spans="2:6" ht="12.75">
      <c r="B202" s="11"/>
      <c r="F202" s="11"/>
    </row>
    <row r="203" spans="2:6" ht="12.75">
      <c r="B203" s="11"/>
      <c r="F203" s="11"/>
    </row>
    <row r="204" spans="2:6" ht="12.75">
      <c r="B204" s="11"/>
      <c r="F204" s="11"/>
    </row>
    <row r="205" spans="2:6" ht="12.75">
      <c r="B205" s="11"/>
      <c r="F205" s="11"/>
    </row>
    <row r="206" spans="2:6" ht="12.75">
      <c r="B206" s="11"/>
      <c r="F206" s="11"/>
    </row>
    <row r="207" spans="2:6" ht="12.75">
      <c r="B207" s="11"/>
      <c r="F207" s="11"/>
    </row>
    <row r="208" spans="2:6" ht="12.75">
      <c r="B208" s="11"/>
      <c r="F208" s="11"/>
    </row>
    <row r="209" spans="2:6" ht="12.75">
      <c r="B209" s="11"/>
      <c r="F209" s="11"/>
    </row>
    <row r="210" spans="2:6" ht="12.75">
      <c r="B210" s="11"/>
      <c r="F210" s="11"/>
    </row>
    <row r="211" spans="2:6" ht="12.75">
      <c r="B211" s="11"/>
      <c r="F211" s="11"/>
    </row>
    <row r="212" spans="2:6" ht="12.75">
      <c r="B212" s="11"/>
      <c r="F212" s="11"/>
    </row>
    <row r="213" spans="2:6" ht="12.75">
      <c r="B213" s="11"/>
      <c r="F213" s="11"/>
    </row>
    <row r="214" spans="2:6" ht="12.75">
      <c r="B214" s="11"/>
      <c r="F214" s="11"/>
    </row>
    <row r="215" spans="2:6" ht="12.75">
      <c r="B215" s="11"/>
      <c r="F215" s="11"/>
    </row>
    <row r="216" spans="2:6" ht="12.75">
      <c r="B216" s="11"/>
      <c r="F216" s="11"/>
    </row>
    <row r="217" spans="2:6" ht="12.75">
      <c r="B217" s="11"/>
      <c r="F217" s="11"/>
    </row>
    <row r="218" spans="2:6" ht="12.75">
      <c r="B218" s="11"/>
      <c r="F218" s="11"/>
    </row>
    <row r="219" spans="2:6" ht="12.75">
      <c r="B219" s="11"/>
      <c r="F219" s="11"/>
    </row>
    <row r="220" spans="2:6" ht="12.75">
      <c r="B220" s="11"/>
      <c r="F220" s="11"/>
    </row>
    <row r="221" spans="2:6" ht="12.75">
      <c r="B221" s="11"/>
      <c r="F221" s="11"/>
    </row>
    <row r="222" spans="2:6" ht="12.75">
      <c r="B222" s="11"/>
      <c r="F222" s="11"/>
    </row>
    <row r="223" spans="2:6" ht="12.75">
      <c r="B223" s="11"/>
      <c r="F223" s="11"/>
    </row>
    <row r="224" spans="2:6" ht="12.75">
      <c r="B224" s="11"/>
      <c r="F224" s="11"/>
    </row>
    <row r="225" spans="2:6" ht="12.75">
      <c r="B225" s="11"/>
      <c r="F225" s="11"/>
    </row>
    <row r="226" spans="2:6" ht="12.75">
      <c r="B226" s="11"/>
      <c r="F226" s="11"/>
    </row>
    <row r="227" spans="2:6" ht="12.75">
      <c r="B227" s="11"/>
      <c r="F227" s="11"/>
    </row>
    <row r="228" spans="2:6" ht="12.75">
      <c r="B228" s="11"/>
      <c r="F228" s="11"/>
    </row>
    <row r="229" spans="2:6" ht="12.75">
      <c r="B229" s="11"/>
      <c r="F229" s="11"/>
    </row>
    <row r="230" spans="2:6" ht="12.75">
      <c r="B230" s="11"/>
      <c r="F230" s="11"/>
    </row>
    <row r="231" spans="2:6" ht="12.75">
      <c r="B231" s="11"/>
      <c r="F231" s="11"/>
    </row>
    <row r="232" spans="2:6" ht="12.75">
      <c r="B232" s="11"/>
      <c r="F232" s="11"/>
    </row>
    <row r="233" spans="2:6" ht="12.75">
      <c r="B233" s="11"/>
      <c r="F233" s="11"/>
    </row>
    <row r="234" spans="2:6" ht="12.75">
      <c r="B234" s="11"/>
      <c r="F234" s="11"/>
    </row>
    <row r="235" spans="2:6" ht="12.75">
      <c r="B235" s="11"/>
      <c r="F235" s="11"/>
    </row>
    <row r="236" spans="2:6" ht="12.75">
      <c r="B236" s="11"/>
      <c r="F236" s="11"/>
    </row>
    <row r="237" spans="2:6" ht="12.75">
      <c r="B237" s="11"/>
      <c r="F237" s="11"/>
    </row>
    <row r="238" spans="2:6" ht="12.75">
      <c r="B238" s="11"/>
      <c r="F238" s="11"/>
    </row>
    <row r="239" spans="2:6" ht="12.75">
      <c r="B239" s="11"/>
      <c r="F239" s="11"/>
    </row>
    <row r="240" spans="2:6" ht="12.75">
      <c r="B240" s="11"/>
      <c r="F240" s="11"/>
    </row>
    <row r="241" spans="2:6" ht="12.75">
      <c r="B241" s="11"/>
      <c r="F241" s="11"/>
    </row>
    <row r="242" spans="2:6" ht="12.75">
      <c r="B242" s="11"/>
      <c r="F242" s="11"/>
    </row>
    <row r="243" spans="2:6" ht="12.75">
      <c r="B243" s="11"/>
      <c r="F243" s="11"/>
    </row>
    <row r="244" spans="2:6" ht="12.75">
      <c r="B244" s="11"/>
      <c r="F244" s="11"/>
    </row>
    <row r="245" spans="2:6" ht="12.75">
      <c r="B245" s="11"/>
      <c r="F245" s="11"/>
    </row>
    <row r="246" spans="2:6" ht="12.75">
      <c r="B246" s="11"/>
      <c r="F246" s="11"/>
    </row>
    <row r="247" spans="2:6" ht="12.75">
      <c r="B247" s="11"/>
      <c r="F247" s="11"/>
    </row>
    <row r="248" spans="2:6" ht="12.75">
      <c r="B248" s="11"/>
      <c r="F248" s="11"/>
    </row>
    <row r="249" spans="2:6" ht="12.75">
      <c r="B249" s="11"/>
      <c r="F249" s="11"/>
    </row>
    <row r="250" spans="2:6" ht="12.75">
      <c r="B250" s="11"/>
      <c r="F250" s="11"/>
    </row>
    <row r="251" spans="2:6" ht="12.75">
      <c r="B251" s="11"/>
      <c r="F251" s="11"/>
    </row>
    <row r="252" spans="2:6" ht="12.75">
      <c r="B252" s="11"/>
      <c r="F252" s="11"/>
    </row>
    <row r="253" spans="2:6" ht="12.75">
      <c r="B253" s="11"/>
      <c r="F253" s="11"/>
    </row>
    <row r="254" spans="2:6" ht="12.75">
      <c r="B254" s="11"/>
      <c r="F254" s="11"/>
    </row>
    <row r="255" spans="2:6" ht="12.75">
      <c r="B255" s="11"/>
      <c r="F255" s="11"/>
    </row>
    <row r="256" spans="2:6" ht="12.75">
      <c r="B256" s="11"/>
      <c r="F256" s="11"/>
    </row>
    <row r="257" spans="2:6" ht="12.75">
      <c r="B257" s="11"/>
      <c r="F257" s="11"/>
    </row>
    <row r="258" spans="2:6" ht="12.75">
      <c r="B258" s="11"/>
      <c r="F258" s="11"/>
    </row>
    <row r="259" spans="2:6" ht="12.75">
      <c r="B259" s="11"/>
      <c r="F259" s="11"/>
    </row>
    <row r="260" spans="2:6" ht="12.75">
      <c r="B260" s="11"/>
      <c r="F260" s="11"/>
    </row>
    <row r="261" spans="2:6" ht="12.75">
      <c r="B261" s="11"/>
      <c r="F261" s="11"/>
    </row>
    <row r="262" spans="2:6" ht="12.75">
      <c r="B262" s="11"/>
      <c r="F262" s="11"/>
    </row>
    <row r="263" spans="2:6" ht="12.75">
      <c r="B263" s="11"/>
      <c r="F263" s="11"/>
    </row>
    <row r="264" spans="2:6" ht="12.75">
      <c r="B264" s="11"/>
      <c r="F264" s="11"/>
    </row>
    <row r="265" spans="2:6" ht="12.75">
      <c r="B265" s="11"/>
      <c r="F265" s="11"/>
    </row>
    <row r="266" spans="2:6" ht="12.75">
      <c r="B266" s="11"/>
      <c r="F266" s="11"/>
    </row>
    <row r="267" spans="2:6" ht="12.75">
      <c r="B267" s="11"/>
      <c r="F267" s="11"/>
    </row>
    <row r="268" spans="2:6" ht="12.75">
      <c r="B268" s="11"/>
      <c r="F268" s="11"/>
    </row>
    <row r="269" spans="2:6" ht="12.75">
      <c r="B269" s="11"/>
      <c r="F269" s="11"/>
    </row>
    <row r="270" spans="2:6" ht="12.75">
      <c r="B270" s="11"/>
      <c r="F270" s="11"/>
    </row>
    <row r="271" spans="2:6" ht="12.75">
      <c r="B271" s="11"/>
      <c r="F271" s="11"/>
    </row>
    <row r="272" spans="2:6" ht="12.75">
      <c r="B272" s="11"/>
      <c r="F272" s="11"/>
    </row>
    <row r="273" spans="2:6" ht="12.75">
      <c r="B273" s="11"/>
      <c r="F273" s="11"/>
    </row>
    <row r="274" spans="2:6" ht="12.75">
      <c r="B274" s="11"/>
      <c r="F274" s="11"/>
    </row>
    <row r="275" spans="2:6" ht="12.75">
      <c r="B275" s="11"/>
      <c r="F275" s="11"/>
    </row>
    <row r="276" spans="2:6" ht="12.75">
      <c r="B276" s="11"/>
      <c r="F276" s="11"/>
    </row>
    <row r="277" spans="2:6" ht="12.75">
      <c r="B277" s="11"/>
      <c r="F277" s="11"/>
    </row>
    <row r="278" spans="2:6" ht="12.75">
      <c r="B278" s="11"/>
      <c r="F278" s="11"/>
    </row>
    <row r="279" spans="2:6" ht="12.75">
      <c r="B279" s="11"/>
      <c r="F279" s="11"/>
    </row>
    <row r="280" spans="2:6" ht="12.75">
      <c r="B280" s="11"/>
      <c r="F280" s="11"/>
    </row>
    <row r="281" spans="2:6" ht="12.75">
      <c r="B281" s="11"/>
      <c r="F281" s="11"/>
    </row>
    <row r="282" spans="2:6" ht="12.75">
      <c r="B282" s="11"/>
      <c r="F282" s="11"/>
    </row>
    <row r="283" spans="2:6" ht="12.75">
      <c r="B283" s="11"/>
      <c r="F283" s="11"/>
    </row>
    <row r="284" spans="2:6" ht="12.75">
      <c r="B284" s="11"/>
      <c r="F284" s="11"/>
    </row>
    <row r="285" spans="2:6" ht="12.75">
      <c r="B285" s="11"/>
      <c r="F285" s="11"/>
    </row>
    <row r="286" spans="2:6" ht="12.75">
      <c r="B286" s="11"/>
      <c r="F286" s="11"/>
    </row>
    <row r="287" spans="2:6" ht="12.75">
      <c r="B287" s="11"/>
      <c r="F287" s="11"/>
    </row>
    <row r="288" spans="2:6" ht="12.75">
      <c r="B288" s="11"/>
      <c r="F288" s="11"/>
    </row>
    <row r="289" spans="2:6" ht="12.75">
      <c r="B289" s="11"/>
      <c r="F289" s="11"/>
    </row>
    <row r="290" spans="2:6" ht="12.75">
      <c r="B290" s="11"/>
      <c r="F290" s="11"/>
    </row>
    <row r="291" spans="2:6" ht="12.75">
      <c r="B291" s="11"/>
      <c r="F291" s="11"/>
    </row>
    <row r="292" spans="2:6" ht="12.75">
      <c r="B292" s="11"/>
      <c r="F292" s="11"/>
    </row>
    <row r="293" spans="2:6" ht="12.75">
      <c r="B293" s="11"/>
      <c r="F293" s="11"/>
    </row>
    <row r="294" spans="2:6" ht="12.75">
      <c r="B294" s="11"/>
      <c r="F294" s="11"/>
    </row>
    <row r="295" spans="2:6" ht="12.75">
      <c r="B295" s="11"/>
      <c r="F295" s="11"/>
    </row>
    <row r="296" spans="2:6" ht="12.75">
      <c r="B296" s="11"/>
      <c r="F296" s="11"/>
    </row>
    <row r="297" spans="2:6" ht="12.75">
      <c r="B297" s="11"/>
      <c r="F297" s="11"/>
    </row>
    <row r="298" spans="2:6" ht="12.75">
      <c r="B298" s="11"/>
      <c r="F298" s="11"/>
    </row>
    <row r="299" spans="2:6" ht="12.75">
      <c r="B299" s="11"/>
      <c r="F299" s="11"/>
    </row>
    <row r="300" spans="2:6" ht="12.75">
      <c r="B300" s="11"/>
      <c r="F300" s="11"/>
    </row>
    <row r="301" spans="2:6" ht="12.75">
      <c r="B301" s="11"/>
      <c r="F301" s="11"/>
    </row>
    <row r="302" spans="2:6" ht="12.75">
      <c r="B302" s="11"/>
      <c r="F302" s="11"/>
    </row>
    <row r="303" spans="2:6" ht="12.75">
      <c r="B303" s="11"/>
      <c r="F303" s="11"/>
    </row>
    <row r="304" spans="2:6" ht="12.75">
      <c r="B304" s="11"/>
      <c r="F304" s="11"/>
    </row>
    <row r="305" spans="2:6" ht="12.75">
      <c r="B305" s="11"/>
      <c r="F305" s="11"/>
    </row>
    <row r="306" spans="2:6" ht="12.75">
      <c r="B306" s="11"/>
      <c r="F306" s="11"/>
    </row>
    <row r="307" spans="2:6" ht="12.75">
      <c r="B307" s="11"/>
      <c r="F307" s="11"/>
    </row>
    <row r="308" spans="2:6" ht="12.75">
      <c r="B308" s="11"/>
      <c r="F308" s="11"/>
    </row>
    <row r="309" spans="2:6" ht="12.75">
      <c r="B309" s="11"/>
      <c r="F309" s="11"/>
    </row>
    <row r="310" spans="2:6" ht="12.75">
      <c r="B310" s="11"/>
      <c r="F310" s="11"/>
    </row>
    <row r="311" spans="2:6" ht="12.75">
      <c r="B311" s="11"/>
      <c r="F311" s="11"/>
    </row>
    <row r="312" spans="2:6" ht="12.75">
      <c r="B312" s="11"/>
      <c r="F312" s="11"/>
    </row>
    <row r="313" spans="2:6" ht="12.75">
      <c r="B313" s="11"/>
      <c r="F313" s="11"/>
    </row>
    <row r="314" spans="2:6" ht="12.75">
      <c r="B314" s="11"/>
      <c r="F314" s="11"/>
    </row>
    <row r="315" spans="2:6" ht="12.75">
      <c r="B315" s="11"/>
      <c r="F315" s="11"/>
    </row>
    <row r="316" spans="2:6" ht="12.75">
      <c r="B316" s="11"/>
      <c r="F316" s="11"/>
    </row>
    <row r="317" spans="2:6" ht="12.75">
      <c r="B317" s="11"/>
      <c r="F317" s="11"/>
    </row>
    <row r="318" spans="2:6" ht="12.75">
      <c r="B318" s="11"/>
      <c r="F318" s="11"/>
    </row>
    <row r="319" spans="2:6" ht="12.75">
      <c r="B319" s="11"/>
      <c r="F319" s="11"/>
    </row>
    <row r="320" spans="2:6" ht="12.75">
      <c r="B320" s="11"/>
      <c r="F320" s="11"/>
    </row>
    <row r="321" spans="2:6" ht="12.75">
      <c r="B321" s="11"/>
      <c r="F321" s="11"/>
    </row>
    <row r="322" spans="2:6" ht="12.75">
      <c r="B322" s="11"/>
      <c r="F322" s="11"/>
    </row>
    <row r="323" spans="2:6" ht="12.75">
      <c r="B323" s="11"/>
      <c r="F323" s="11"/>
    </row>
    <row r="324" spans="2:6" ht="12.75">
      <c r="B324" s="11"/>
      <c r="F324" s="11"/>
    </row>
    <row r="325" spans="2:6" ht="12.75">
      <c r="B325" s="11"/>
      <c r="F325" s="11"/>
    </row>
    <row r="326" spans="2:6" ht="12.75">
      <c r="B326" s="11"/>
      <c r="F326" s="11"/>
    </row>
    <row r="327" spans="2:6" ht="12.75">
      <c r="B327" s="11"/>
      <c r="F327" s="11"/>
    </row>
    <row r="328" spans="2:6" ht="12.75">
      <c r="B328" s="11"/>
      <c r="F328" s="11"/>
    </row>
    <row r="329" spans="2:6" ht="12.75">
      <c r="B329" s="11"/>
      <c r="F329" s="11"/>
    </row>
    <row r="330" spans="2:6" ht="12.75">
      <c r="B330" s="11"/>
      <c r="F330" s="11"/>
    </row>
    <row r="331" spans="2:6" ht="12.75">
      <c r="B331" s="11"/>
      <c r="F331" s="11"/>
    </row>
    <row r="332" spans="2:6" ht="12.75">
      <c r="B332" s="11"/>
      <c r="F332" s="11"/>
    </row>
    <row r="333" spans="2:6" ht="12.75">
      <c r="B333" s="11"/>
      <c r="F333" s="11"/>
    </row>
    <row r="334" spans="2:6" ht="12.75">
      <c r="B334" s="11"/>
      <c r="F334" s="11"/>
    </row>
    <row r="335" spans="2:6" ht="12.75">
      <c r="B335" s="11"/>
      <c r="F335" s="11"/>
    </row>
    <row r="336" spans="2:6" ht="12.75">
      <c r="B336" s="11"/>
      <c r="F336" s="11"/>
    </row>
    <row r="337" spans="2:6" ht="12.75">
      <c r="B337" s="11"/>
      <c r="F337" s="11"/>
    </row>
    <row r="338" spans="2:6" ht="12.75">
      <c r="B338" s="11"/>
      <c r="F338" s="11"/>
    </row>
    <row r="339" spans="2:6" ht="12.75">
      <c r="B339" s="11"/>
      <c r="F339" s="11"/>
    </row>
    <row r="340" spans="2:6" ht="12.75">
      <c r="B340" s="11"/>
      <c r="F340" s="11"/>
    </row>
    <row r="341" spans="2:6" ht="12.75">
      <c r="B341" s="11"/>
      <c r="F341" s="11"/>
    </row>
    <row r="342" spans="2:6" ht="12.75">
      <c r="B342" s="11"/>
      <c r="F342" s="11"/>
    </row>
    <row r="343" spans="2:6" ht="12.75">
      <c r="B343" s="11"/>
      <c r="F343" s="11"/>
    </row>
    <row r="344" spans="2:6" ht="12.75">
      <c r="B344" s="11"/>
      <c r="F344" s="11"/>
    </row>
    <row r="345" spans="2:6" ht="12.75">
      <c r="B345" s="11"/>
      <c r="F345" s="11"/>
    </row>
    <row r="346" spans="2:6" ht="12.75">
      <c r="B346" s="11"/>
      <c r="F346" s="11"/>
    </row>
    <row r="347" spans="2:6" ht="12.75">
      <c r="B347" s="11"/>
      <c r="F347" s="11"/>
    </row>
    <row r="348" spans="2:6" ht="12.75">
      <c r="B348" s="11"/>
      <c r="F348" s="11"/>
    </row>
    <row r="349" spans="2:6" ht="12.75">
      <c r="B349" s="11"/>
      <c r="F349" s="11"/>
    </row>
    <row r="350" spans="2:6" ht="12.75">
      <c r="B350" s="11"/>
      <c r="F350" s="11"/>
    </row>
    <row r="351" spans="2:6" ht="12.75">
      <c r="B351" s="11"/>
      <c r="F351" s="11"/>
    </row>
    <row r="352" spans="2:6" ht="12.75">
      <c r="B352" s="11"/>
      <c r="F352" s="11"/>
    </row>
    <row r="353" spans="2:6" ht="12.75">
      <c r="B353" s="11"/>
      <c r="F353" s="11"/>
    </row>
    <row r="354" spans="2:6" ht="12.75">
      <c r="B354" s="11"/>
      <c r="F354" s="11"/>
    </row>
    <row r="355" spans="2:6" ht="12.75">
      <c r="B355" s="11"/>
      <c r="F355" s="11"/>
    </row>
    <row r="356" spans="2:6" ht="12.75">
      <c r="B356" s="11"/>
      <c r="F356" s="11"/>
    </row>
    <row r="357" spans="2:6" ht="12.75">
      <c r="B357" s="11"/>
      <c r="F357" s="11"/>
    </row>
    <row r="358" spans="2:6" ht="12.75">
      <c r="B358" s="11"/>
      <c r="F358" s="11"/>
    </row>
    <row r="359" spans="2:6" ht="12.75">
      <c r="B359" s="11"/>
      <c r="F359" s="11"/>
    </row>
    <row r="360" spans="2:6" ht="12.75">
      <c r="B360" s="11"/>
      <c r="F360" s="11"/>
    </row>
    <row r="361" spans="2:6" ht="12.75">
      <c r="B361" s="11"/>
      <c r="F361" s="11"/>
    </row>
    <row r="362" spans="2:6" ht="12.75">
      <c r="B362" s="11"/>
      <c r="F362" s="11"/>
    </row>
    <row r="363" spans="2:6" ht="12.75">
      <c r="B363" s="11"/>
      <c r="F363" s="11"/>
    </row>
    <row r="364" spans="2:6" ht="12.75">
      <c r="B364" s="11"/>
      <c r="F364" s="11"/>
    </row>
    <row r="365" spans="2:6" ht="12.75">
      <c r="B365" s="11"/>
      <c r="F365" s="11"/>
    </row>
    <row r="366" spans="2:6" ht="12.75">
      <c r="B366" s="11"/>
      <c r="F366" s="11"/>
    </row>
    <row r="367" spans="2:6" ht="12.75">
      <c r="B367" s="11"/>
      <c r="F367" s="11"/>
    </row>
    <row r="368" spans="2:6" ht="12.75">
      <c r="B368" s="11"/>
      <c r="F368" s="11"/>
    </row>
    <row r="369" spans="2:6" ht="12.75">
      <c r="B369" s="11"/>
      <c r="F369" s="11"/>
    </row>
    <row r="370" spans="2:6" ht="12.75">
      <c r="B370" s="11"/>
      <c r="F370" s="11"/>
    </row>
    <row r="371" spans="2:6" ht="12.75">
      <c r="B371" s="11"/>
      <c r="F371" s="11"/>
    </row>
    <row r="372" spans="2:6" ht="12.75">
      <c r="B372" s="11"/>
      <c r="F372" s="11"/>
    </row>
    <row r="373" spans="2:6" ht="12.75">
      <c r="B373" s="11"/>
      <c r="F373" s="11"/>
    </row>
    <row r="374" spans="2:6" ht="12.75">
      <c r="B374" s="11"/>
      <c r="F374" s="11"/>
    </row>
    <row r="375" spans="2:6" ht="12.75">
      <c r="B375" s="11"/>
      <c r="F375" s="11"/>
    </row>
    <row r="376" spans="2:6" ht="12.75">
      <c r="B376" s="11"/>
      <c r="F376" s="11"/>
    </row>
    <row r="377" spans="2:6" ht="12.75">
      <c r="B377" s="11"/>
      <c r="F377" s="11"/>
    </row>
    <row r="378" spans="2:6" ht="12.75">
      <c r="B378" s="11"/>
      <c r="F378" s="11"/>
    </row>
    <row r="379" spans="2:6" ht="12.75">
      <c r="B379" s="11"/>
      <c r="F379" s="11"/>
    </row>
    <row r="380" spans="2:6" ht="12.75">
      <c r="B380" s="11"/>
      <c r="F380" s="11"/>
    </row>
    <row r="381" spans="2:6" ht="12.75">
      <c r="B381" s="11"/>
      <c r="F381" s="11"/>
    </row>
    <row r="382" spans="2:6" ht="12.75">
      <c r="B382" s="11"/>
      <c r="F382" s="11"/>
    </row>
    <row r="383" spans="2:6" ht="12.75">
      <c r="B383" s="11"/>
      <c r="F383" s="11"/>
    </row>
    <row r="384" spans="2:6" ht="12.75">
      <c r="B384" s="11"/>
      <c r="F384" s="11"/>
    </row>
    <row r="385" spans="2:6" ht="12.75">
      <c r="B385" s="11"/>
      <c r="F385" s="11"/>
    </row>
    <row r="386" spans="2:6" ht="12.75">
      <c r="B386" s="11"/>
      <c r="F386" s="11"/>
    </row>
    <row r="387" spans="2:6" ht="12.75">
      <c r="B387" s="11"/>
      <c r="F387" s="11"/>
    </row>
    <row r="388" spans="2:6" ht="12.75">
      <c r="B388" s="11"/>
      <c r="F388" s="11"/>
    </row>
    <row r="389" spans="2:6" ht="12.75">
      <c r="B389" s="11"/>
      <c r="F389" s="11"/>
    </row>
    <row r="390" spans="2:6" ht="12.75">
      <c r="B390" s="11"/>
      <c r="F390" s="11"/>
    </row>
    <row r="391" spans="2:6" ht="12.75">
      <c r="B391" s="11"/>
      <c r="F391" s="11"/>
    </row>
    <row r="392" spans="2:6" ht="12.75">
      <c r="B392" s="11"/>
      <c r="F392" s="11"/>
    </row>
    <row r="393" spans="2:6" ht="12.75">
      <c r="B393" s="11"/>
      <c r="F393" s="11"/>
    </row>
    <row r="394" spans="2:6" ht="12.75">
      <c r="B394" s="11"/>
      <c r="F394" s="11"/>
    </row>
    <row r="395" spans="2:6" ht="12.75">
      <c r="B395" s="11"/>
      <c r="F395" s="11"/>
    </row>
    <row r="396" spans="2:6" ht="12.75">
      <c r="B396" s="11"/>
      <c r="F396" s="11"/>
    </row>
    <row r="397" spans="2:6" ht="12.75">
      <c r="B397" s="11"/>
      <c r="F397" s="11"/>
    </row>
    <row r="398" spans="2:6" ht="12.75">
      <c r="B398" s="11"/>
      <c r="F398" s="11"/>
    </row>
    <row r="399" spans="2:6" ht="12.75">
      <c r="B399" s="11"/>
      <c r="F399" s="11"/>
    </row>
    <row r="400" spans="2:6" ht="12.75">
      <c r="B400" s="11"/>
      <c r="F400" s="11"/>
    </row>
    <row r="401" spans="2:6" ht="12.75">
      <c r="B401" s="11"/>
      <c r="F401" s="11"/>
    </row>
    <row r="402" spans="2:6" ht="12.75">
      <c r="B402" s="11"/>
      <c r="F402" s="11"/>
    </row>
    <row r="403" spans="2:6" ht="12.75">
      <c r="B403" s="11"/>
      <c r="F403" s="11"/>
    </row>
    <row r="404" spans="2:6" ht="12.75">
      <c r="B404" s="11"/>
      <c r="F404" s="11"/>
    </row>
    <row r="405" spans="2:6" ht="12.75">
      <c r="B405" s="11"/>
      <c r="F405" s="11"/>
    </row>
    <row r="406" spans="2:6" ht="12.75">
      <c r="B406" s="11"/>
      <c r="F406" s="11"/>
    </row>
    <row r="407" spans="2:6" ht="12.75">
      <c r="B407" s="11"/>
      <c r="F407" s="11"/>
    </row>
    <row r="408" spans="2:6" ht="12.75">
      <c r="B408" s="11"/>
      <c r="F408" s="11"/>
    </row>
    <row r="409" spans="2:6" ht="12.75">
      <c r="B409" s="11"/>
      <c r="F409" s="11"/>
    </row>
    <row r="410" spans="2:6" ht="12.75">
      <c r="B410" s="11"/>
      <c r="F410" s="11"/>
    </row>
    <row r="411" spans="2:6" ht="12.75">
      <c r="B411" s="11"/>
      <c r="F411" s="11"/>
    </row>
    <row r="412" spans="2:6" ht="12.75">
      <c r="B412" s="11"/>
      <c r="F412" s="11"/>
    </row>
    <row r="413" spans="2:6" ht="12.75">
      <c r="B413" s="11"/>
      <c r="F413" s="11"/>
    </row>
    <row r="414" spans="2:6" ht="12.75">
      <c r="B414" s="11"/>
      <c r="F414" s="11"/>
    </row>
    <row r="415" spans="2:6" ht="12.75">
      <c r="B415" s="11"/>
      <c r="F415" s="11"/>
    </row>
    <row r="416" spans="2:6" ht="12.75">
      <c r="B416" s="11"/>
      <c r="F416" s="11"/>
    </row>
    <row r="417" spans="2:6" ht="12.75">
      <c r="B417" s="11"/>
      <c r="F417" s="11"/>
    </row>
    <row r="418" spans="2:6" ht="12.75">
      <c r="B418" s="11"/>
      <c r="F418" s="11"/>
    </row>
    <row r="419" spans="2:6" ht="12.75">
      <c r="B419" s="11"/>
      <c r="F419" s="11"/>
    </row>
    <row r="420" spans="2:6" ht="12.75">
      <c r="B420" s="11"/>
      <c r="F420" s="11"/>
    </row>
    <row r="421" spans="2:6" ht="12.75">
      <c r="B421" s="11"/>
      <c r="F421" s="11"/>
    </row>
    <row r="422" spans="2:6" ht="12.75">
      <c r="B422" s="11"/>
      <c r="F422" s="11"/>
    </row>
    <row r="423" spans="2:6" ht="12.75">
      <c r="B423" s="11"/>
      <c r="F423" s="11"/>
    </row>
    <row r="424" spans="2:6" ht="12.75">
      <c r="B424" s="11"/>
      <c r="F424" s="11"/>
    </row>
    <row r="425" spans="2:6" ht="12.75">
      <c r="B425" s="11"/>
      <c r="F425" s="11"/>
    </row>
    <row r="426" spans="2:6" ht="12.75">
      <c r="B426" s="11"/>
      <c r="F426" s="11"/>
    </row>
    <row r="427" spans="2:6" ht="12.75">
      <c r="B427" s="11"/>
      <c r="F427" s="11"/>
    </row>
    <row r="428" spans="2:6" ht="12.75">
      <c r="B428" s="11"/>
      <c r="F428" s="11"/>
    </row>
    <row r="429" spans="2:6" ht="12.75">
      <c r="B429" s="11"/>
      <c r="F429" s="11"/>
    </row>
    <row r="430" spans="2:6" ht="12.75">
      <c r="B430" s="11"/>
      <c r="F430" s="11"/>
    </row>
    <row r="431" spans="2:6" ht="12.75">
      <c r="B431" s="11"/>
      <c r="F431" s="11"/>
    </row>
    <row r="432" spans="2:6" ht="12.75">
      <c r="B432" s="11"/>
      <c r="F432" s="11"/>
    </row>
    <row r="433" spans="2:6" ht="12.75">
      <c r="B433" s="11"/>
      <c r="F433" s="11"/>
    </row>
    <row r="434" spans="2:6" ht="12.75">
      <c r="B434" s="11"/>
      <c r="F434" s="11"/>
    </row>
    <row r="435" spans="2:6" ht="12.75">
      <c r="B435" s="11"/>
      <c r="F435" s="11"/>
    </row>
    <row r="436" spans="2:6" ht="12.75">
      <c r="B436" s="11"/>
      <c r="F436" s="11"/>
    </row>
    <row r="437" spans="2:6" ht="12.75">
      <c r="B437" s="11"/>
      <c r="F437" s="11"/>
    </row>
    <row r="438" spans="2:6" ht="12.75">
      <c r="B438" s="11"/>
      <c r="F438" s="11"/>
    </row>
    <row r="439" spans="2:6" ht="12.75">
      <c r="B439" s="11"/>
      <c r="F439" s="11"/>
    </row>
    <row r="440" spans="2:6" ht="12.75">
      <c r="B440" s="11"/>
      <c r="F440" s="11"/>
    </row>
    <row r="441" spans="2:6" ht="12.75">
      <c r="B441" s="11"/>
      <c r="F441" s="11"/>
    </row>
    <row r="442" spans="2:6" ht="12.75">
      <c r="B442" s="11"/>
      <c r="F442" s="11"/>
    </row>
    <row r="443" spans="2:6" ht="12.75">
      <c r="B443" s="11"/>
      <c r="F443" s="11"/>
    </row>
    <row r="444" spans="2:6" ht="12.75">
      <c r="B444" s="11"/>
      <c r="F444" s="11"/>
    </row>
    <row r="445" spans="2:6" ht="12.75">
      <c r="B445" s="11"/>
      <c r="F445" s="11"/>
    </row>
    <row r="446" spans="2:6" ht="12.75">
      <c r="B446" s="11"/>
      <c r="F446" s="11"/>
    </row>
    <row r="447" spans="2:6" ht="12.75">
      <c r="B447" s="11"/>
      <c r="F447" s="11"/>
    </row>
    <row r="448" spans="2:6" ht="12.75">
      <c r="B448" s="11"/>
      <c r="F448" s="11"/>
    </row>
    <row r="449" spans="2:6" ht="12.75">
      <c r="B449" s="11"/>
      <c r="F449" s="11"/>
    </row>
    <row r="450" spans="2:6" ht="12.75">
      <c r="B450" s="11"/>
      <c r="F450" s="11"/>
    </row>
    <row r="451" spans="2:6" ht="12.75">
      <c r="B451" s="11"/>
      <c r="F451" s="11"/>
    </row>
    <row r="452" spans="2:6" ht="12.75">
      <c r="B452" s="11"/>
      <c r="F452" s="11"/>
    </row>
    <row r="453" spans="2:6" ht="12.75">
      <c r="B453" s="11"/>
      <c r="F453" s="11"/>
    </row>
    <row r="454" spans="2:6" ht="12.75">
      <c r="B454" s="11"/>
      <c r="F454" s="11"/>
    </row>
    <row r="455" spans="2:6" ht="12.75">
      <c r="B455" s="11"/>
      <c r="F455" s="11"/>
    </row>
    <row r="456" spans="2:6" ht="12.75">
      <c r="B456" s="11"/>
      <c r="F456" s="11"/>
    </row>
    <row r="457" spans="2:6" ht="12.75">
      <c r="B457" s="11"/>
      <c r="F457" s="11"/>
    </row>
    <row r="458" spans="2:6" ht="12.75">
      <c r="B458" s="11"/>
      <c r="F458" s="11"/>
    </row>
    <row r="459" spans="2:6" ht="12.75">
      <c r="B459" s="11"/>
      <c r="F459" s="11"/>
    </row>
    <row r="460" spans="2:6" ht="12.75">
      <c r="B460" s="11"/>
      <c r="F460" s="11"/>
    </row>
    <row r="461" spans="2:6" ht="12.75">
      <c r="B461" s="11"/>
      <c r="F461" s="11"/>
    </row>
    <row r="462" spans="2:6" ht="12.75">
      <c r="B462" s="11"/>
      <c r="F462" s="11"/>
    </row>
    <row r="463" spans="2:6" ht="12.75">
      <c r="B463" s="11"/>
      <c r="F463" s="11"/>
    </row>
    <row r="464" spans="2:6" ht="12.75">
      <c r="B464" s="11"/>
      <c r="F464" s="11"/>
    </row>
    <row r="465" spans="2:6" ht="12.75">
      <c r="B465" s="11"/>
      <c r="F465" s="11"/>
    </row>
    <row r="466" spans="2:6" ht="12.75">
      <c r="B466" s="11"/>
      <c r="F466" s="11"/>
    </row>
    <row r="467" spans="2:6" ht="12.75">
      <c r="B467" s="11"/>
      <c r="F467" s="11"/>
    </row>
    <row r="468" spans="2:6" ht="12.75">
      <c r="B468" s="11"/>
      <c r="F468" s="11"/>
    </row>
    <row r="469" spans="2:6" ht="12.75">
      <c r="B469" s="11"/>
      <c r="F469" s="11"/>
    </row>
    <row r="470" spans="2:6" ht="12.75">
      <c r="B470" s="11"/>
      <c r="F470" s="11"/>
    </row>
    <row r="471" spans="2:6" ht="12.75">
      <c r="B471" s="11"/>
      <c r="F471" s="11"/>
    </row>
    <row r="472" spans="2:6" ht="12.75">
      <c r="B472" s="11"/>
      <c r="F472" s="11"/>
    </row>
    <row r="473" spans="2:6" ht="12.75">
      <c r="B473" s="11"/>
      <c r="F473" s="11"/>
    </row>
    <row r="474" spans="2:6" ht="12.75">
      <c r="B474" s="11"/>
      <c r="F474" s="11"/>
    </row>
    <row r="475" spans="2:6" ht="12.75">
      <c r="B475" s="11"/>
      <c r="F475" s="11"/>
    </row>
    <row r="476" spans="2:6" ht="12.75">
      <c r="B476" s="11"/>
      <c r="F476" s="11"/>
    </row>
    <row r="477" spans="2:6" ht="12.75">
      <c r="B477" s="11"/>
      <c r="F477" s="11"/>
    </row>
    <row r="478" spans="2:6" ht="12.75">
      <c r="B478" s="11"/>
      <c r="F478" s="11"/>
    </row>
    <row r="479" spans="2:6" ht="12.75">
      <c r="B479" s="11"/>
      <c r="F479" s="11"/>
    </row>
    <row r="480" spans="2:6" ht="12.75">
      <c r="B480" s="11"/>
      <c r="F480" s="11"/>
    </row>
    <row r="481" spans="2:6" ht="12.75">
      <c r="B481" s="11"/>
      <c r="F481" s="11"/>
    </row>
    <row r="482" spans="2:6" ht="12.75">
      <c r="B482" s="11"/>
      <c r="F482" s="11"/>
    </row>
    <row r="483" spans="2:6" ht="12.75">
      <c r="B483" s="11"/>
      <c r="F483" s="11"/>
    </row>
    <row r="484" spans="2:6" ht="12.75">
      <c r="B484" s="11"/>
      <c r="F484" s="11"/>
    </row>
    <row r="485" spans="2:6" ht="12.75">
      <c r="B485" s="11"/>
      <c r="F485" s="11"/>
    </row>
    <row r="486" spans="2:6" ht="12.75">
      <c r="B486" s="11"/>
      <c r="F486" s="11"/>
    </row>
    <row r="487" spans="2:6" ht="12.75">
      <c r="B487" s="11"/>
      <c r="F487" s="11"/>
    </row>
    <row r="488" spans="2:6" ht="12.75">
      <c r="B488" s="11"/>
      <c r="F488" s="11"/>
    </row>
    <row r="489" spans="2:6" ht="12.75">
      <c r="B489" s="11"/>
      <c r="F489" s="11"/>
    </row>
    <row r="490" spans="2:6" ht="12.75">
      <c r="B490" s="11"/>
      <c r="F490" s="11"/>
    </row>
    <row r="491" spans="2:6" ht="12.75">
      <c r="B491" s="11"/>
      <c r="F491" s="11"/>
    </row>
    <row r="492" spans="2:6" ht="12.75">
      <c r="B492" s="11"/>
      <c r="F492" s="11"/>
    </row>
    <row r="493" spans="2:6" ht="12.75">
      <c r="B493" s="11"/>
      <c r="F493" s="11"/>
    </row>
    <row r="494" spans="2:6" ht="12.75">
      <c r="B494" s="11"/>
      <c r="F494" s="11"/>
    </row>
    <row r="495" spans="2:6" ht="12.75">
      <c r="B495" s="11"/>
      <c r="F495" s="11"/>
    </row>
    <row r="496" spans="2:6" ht="12.75">
      <c r="B496" s="11"/>
      <c r="F496" s="11"/>
    </row>
    <row r="497" spans="2:6" ht="12.75">
      <c r="B497" s="11"/>
      <c r="F497" s="11"/>
    </row>
    <row r="498" spans="2:6" ht="12.75">
      <c r="B498" s="11"/>
      <c r="F498" s="11"/>
    </row>
    <row r="499" spans="2:6" ht="12.75">
      <c r="B499" s="11"/>
      <c r="F499" s="11"/>
    </row>
    <row r="500" spans="2:6" ht="12.75">
      <c r="B500" s="11"/>
      <c r="F500" s="11"/>
    </row>
    <row r="501" spans="2:6" ht="12.75">
      <c r="B501" s="11"/>
      <c r="F501" s="11"/>
    </row>
    <row r="502" spans="2:6" ht="12.75">
      <c r="B502" s="11"/>
      <c r="F502" s="11"/>
    </row>
    <row r="503" spans="2:6" ht="12.75">
      <c r="B503" s="11"/>
      <c r="F503" s="11"/>
    </row>
    <row r="504" spans="2:6" ht="12.75">
      <c r="B504" s="11"/>
      <c r="F504" s="11"/>
    </row>
    <row r="505" spans="2:6" ht="12.75">
      <c r="B505" s="11"/>
      <c r="F505" s="11"/>
    </row>
    <row r="506" spans="2:6" ht="12.75">
      <c r="B506" s="11"/>
      <c r="F506" s="11"/>
    </row>
    <row r="507" spans="2:6" ht="12.75">
      <c r="B507" s="11"/>
      <c r="F507" s="11"/>
    </row>
    <row r="508" spans="2:6" ht="12.75">
      <c r="B508" s="11"/>
      <c r="F508" s="11"/>
    </row>
    <row r="509" spans="2:6" ht="12.75">
      <c r="B509" s="11"/>
      <c r="F509" s="11"/>
    </row>
    <row r="510" spans="2:6" ht="12.75">
      <c r="B510" s="11"/>
      <c r="F510" s="11"/>
    </row>
    <row r="511" spans="2:6" ht="12.75">
      <c r="B511" s="11"/>
      <c r="F511" s="11"/>
    </row>
    <row r="512" spans="2:6" ht="12.75">
      <c r="B512" s="11"/>
      <c r="F512" s="11"/>
    </row>
    <row r="513" spans="2:6" ht="12.75">
      <c r="B513" s="11"/>
      <c r="F513" s="11"/>
    </row>
    <row r="514" spans="2:6" ht="12.75">
      <c r="B514" s="11"/>
      <c r="F514" s="11"/>
    </row>
    <row r="515" spans="2:6" ht="12.75">
      <c r="B515" s="11"/>
      <c r="F515" s="11"/>
    </row>
    <row r="516" spans="2:6" ht="12.75">
      <c r="B516" s="11"/>
      <c r="F516" s="11"/>
    </row>
    <row r="517" spans="2:6" ht="12.75">
      <c r="B517" s="11"/>
      <c r="F517" s="11"/>
    </row>
    <row r="518" spans="2:6" ht="12.75">
      <c r="B518" s="11"/>
      <c r="F518" s="11"/>
    </row>
    <row r="519" spans="2:6" ht="12.75">
      <c r="B519" s="11"/>
      <c r="F519" s="11"/>
    </row>
    <row r="520" spans="2:6" ht="12.75">
      <c r="B520" s="11"/>
      <c r="F520" s="11"/>
    </row>
    <row r="521" spans="2:6" ht="12.75">
      <c r="B521" s="11"/>
      <c r="F521" s="11"/>
    </row>
    <row r="522" spans="2:6" ht="12.75">
      <c r="B522" s="11"/>
      <c r="F522" s="11"/>
    </row>
    <row r="523" spans="2:6" ht="12.75">
      <c r="B523" s="11"/>
      <c r="F523" s="11"/>
    </row>
    <row r="524" spans="2:6" ht="12.75">
      <c r="B524" s="11"/>
      <c r="F524" s="11"/>
    </row>
    <row r="525" spans="2:6" ht="12.75">
      <c r="B525" s="11"/>
      <c r="F525" s="11"/>
    </row>
    <row r="526" spans="2:6" ht="12.75">
      <c r="B526" s="11"/>
      <c r="F526" s="11"/>
    </row>
    <row r="527" spans="2:6" ht="12.75">
      <c r="B527" s="11"/>
      <c r="F527" s="11"/>
    </row>
    <row r="528" spans="2:6" ht="12.75">
      <c r="B528" s="11"/>
      <c r="F528" s="11"/>
    </row>
    <row r="529" spans="2:6" ht="12.75">
      <c r="B529" s="11"/>
      <c r="F529" s="11"/>
    </row>
    <row r="530" spans="2:6" ht="12.75">
      <c r="B530" s="11"/>
      <c r="F530" s="11"/>
    </row>
    <row r="531" spans="2:6" ht="12.75">
      <c r="B531" s="11"/>
      <c r="F531" s="11"/>
    </row>
    <row r="532" spans="2:6" ht="12.75">
      <c r="B532" s="11"/>
      <c r="F532" s="11"/>
    </row>
    <row r="533" spans="2:6" ht="12.75">
      <c r="B533" s="11"/>
      <c r="F533" s="11"/>
    </row>
    <row r="534" spans="2:6" ht="12.75">
      <c r="B534" s="11"/>
      <c r="F534" s="11"/>
    </row>
    <row r="535" spans="2:6" ht="12.75">
      <c r="B535" s="11"/>
      <c r="F535" s="11"/>
    </row>
    <row r="536" spans="2:6" ht="12.75">
      <c r="B536" s="11"/>
      <c r="F536" s="11"/>
    </row>
    <row r="537" spans="2:6" ht="12.75">
      <c r="B537" s="11"/>
      <c r="F537" s="11"/>
    </row>
    <row r="538" spans="2:6" ht="12.75">
      <c r="B538" s="11"/>
      <c r="F538" s="11"/>
    </row>
    <row r="539" spans="2:6" ht="12.75">
      <c r="B539" s="11"/>
      <c r="F539" s="11"/>
    </row>
    <row r="540" spans="2:6" ht="12.75">
      <c r="B540" s="11"/>
      <c r="F540" s="11"/>
    </row>
    <row r="541" spans="2:6" ht="12.75">
      <c r="B541" s="11"/>
      <c r="F541" s="11"/>
    </row>
    <row r="542" spans="2:6" ht="12.75">
      <c r="B542" s="11"/>
      <c r="F542" s="11"/>
    </row>
    <row r="543" spans="2:6" ht="12.75">
      <c r="B543" s="11"/>
      <c r="F543" s="11"/>
    </row>
    <row r="544" spans="2:6" ht="12.75">
      <c r="B544" s="11"/>
      <c r="F544" s="11"/>
    </row>
    <row r="545" spans="2:6" ht="12.75">
      <c r="B545" s="11"/>
      <c r="F545" s="11"/>
    </row>
    <row r="546" spans="2:6" ht="12.75">
      <c r="B546" s="11"/>
      <c r="F546" s="11"/>
    </row>
    <row r="547" spans="2:6" ht="12.75">
      <c r="B547" s="11"/>
      <c r="F547" s="11"/>
    </row>
    <row r="548" spans="2:6" ht="12.75">
      <c r="B548" s="11"/>
      <c r="F548" s="11"/>
    </row>
    <row r="549" spans="2:6" ht="12.75">
      <c r="B549" s="11"/>
      <c r="F549" s="11"/>
    </row>
    <row r="550" spans="2:6" ht="12.75">
      <c r="B550" s="11"/>
      <c r="F550" s="11"/>
    </row>
    <row r="551" spans="2:6" ht="12.75">
      <c r="B551" s="11"/>
      <c r="F551" s="11"/>
    </row>
    <row r="552" spans="2:6" ht="12.75">
      <c r="B552" s="11"/>
      <c r="F552" s="11"/>
    </row>
    <row r="553" spans="2:6" ht="12.75">
      <c r="B553" s="11"/>
      <c r="F553" s="11"/>
    </row>
    <row r="554" spans="2:6" ht="12.75">
      <c r="B554" s="11"/>
      <c r="F554" s="11"/>
    </row>
    <row r="555" spans="2:6" ht="12.75">
      <c r="B555" s="11"/>
      <c r="F555" s="11"/>
    </row>
    <row r="556" spans="2:6" ht="12.75">
      <c r="B556" s="11"/>
      <c r="F556" s="11"/>
    </row>
    <row r="557" spans="2:6" ht="12.75">
      <c r="B557" s="11"/>
      <c r="F557" s="11"/>
    </row>
    <row r="558" spans="2:6" ht="12.75">
      <c r="B558" s="11"/>
      <c r="F558" s="11"/>
    </row>
    <row r="559" spans="2:6" ht="12.75">
      <c r="B559" s="11"/>
      <c r="F559" s="11"/>
    </row>
    <row r="560" spans="2:6" ht="12.75">
      <c r="B560" s="11"/>
      <c r="F560" s="11"/>
    </row>
    <row r="561" spans="2:6" ht="12.75">
      <c r="B561" s="11"/>
      <c r="F561" s="11"/>
    </row>
    <row r="562" spans="2:6" ht="12.75">
      <c r="B562" s="11"/>
      <c r="F562" s="11"/>
    </row>
    <row r="563" spans="2:6" ht="12.75">
      <c r="B563" s="11"/>
      <c r="F563" s="11"/>
    </row>
    <row r="564" spans="2:6" ht="12.75">
      <c r="B564" s="11"/>
      <c r="F564" s="11"/>
    </row>
    <row r="565" spans="2:6" ht="12.75">
      <c r="B565" s="11"/>
      <c r="F565" s="11"/>
    </row>
    <row r="566" spans="2:6" ht="12.75">
      <c r="B566" s="11"/>
      <c r="F566" s="11"/>
    </row>
    <row r="567" spans="2:6" ht="12.75">
      <c r="B567" s="11"/>
      <c r="F567" s="11"/>
    </row>
    <row r="568" spans="2:6" ht="12.75">
      <c r="B568" s="11"/>
      <c r="F568" s="11"/>
    </row>
    <row r="569" spans="2:6" ht="12.75">
      <c r="B569" s="11"/>
      <c r="F569" s="11"/>
    </row>
    <row r="570" spans="2:6" ht="12.75">
      <c r="B570" s="11"/>
      <c r="F570" s="11"/>
    </row>
    <row r="571" spans="2:6" ht="12.75">
      <c r="B571" s="11"/>
      <c r="F571" s="11"/>
    </row>
    <row r="572" spans="2:6" ht="12.75">
      <c r="B572" s="11"/>
      <c r="F572" s="11"/>
    </row>
    <row r="573" spans="2:6" ht="12.75">
      <c r="B573" s="11"/>
      <c r="F573" s="11"/>
    </row>
    <row r="574" spans="2:6" ht="12.75">
      <c r="B574" s="11"/>
      <c r="F574" s="11"/>
    </row>
    <row r="575" spans="2:6" ht="12.75">
      <c r="B575" s="11"/>
      <c r="F575" s="11"/>
    </row>
    <row r="576" spans="2:6" ht="12.75">
      <c r="B576" s="11"/>
      <c r="F576" s="11"/>
    </row>
    <row r="577" spans="2:6" ht="12.75">
      <c r="B577" s="11"/>
      <c r="F577" s="11"/>
    </row>
    <row r="578" spans="2:6" ht="12.75">
      <c r="B578" s="11"/>
      <c r="F578" s="11"/>
    </row>
    <row r="579" spans="2:6" ht="12.75">
      <c r="B579" s="11"/>
      <c r="F579" s="11"/>
    </row>
    <row r="580" spans="2:6" ht="12.75">
      <c r="B580" s="11"/>
      <c r="F580" s="11"/>
    </row>
    <row r="581" spans="2:6" ht="12.75">
      <c r="B581" s="11"/>
      <c r="F581" s="11"/>
    </row>
    <row r="582" spans="2:6" ht="12.75">
      <c r="B582" s="11"/>
      <c r="F582" s="11"/>
    </row>
    <row r="583" spans="2:6" ht="12.75">
      <c r="B583" s="11"/>
      <c r="F583" s="11"/>
    </row>
    <row r="584" spans="2:6" ht="12.75">
      <c r="B584" s="11"/>
      <c r="F584" s="11"/>
    </row>
    <row r="585" spans="2:6" ht="12.75">
      <c r="B585" s="11"/>
      <c r="F585" s="11"/>
    </row>
    <row r="586" spans="2:6" ht="12.75">
      <c r="B586" s="11"/>
      <c r="F586" s="11"/>
    </row>
    <row r="587" spans="2:6" ht="12.75">
      <c r="B587" s="11"/>
      <c r="F587" s="11"/>
    </row>
    <row r="588" spans="2:6" ht="12.75">
      <c r="B588" s="11"/>
      <c r="F588" s="11"/>
    </row>
    <row r="589" spans="2:6" ht="12.75">
      <c r="B589" s="11"/>
      <c r="F589" s="11"/>
    </row>
    <row r="590" spans="2:6" ht="12.75">
      <c r="B590" s="11"/>
      <c r="F590" s="11"/>
    </row>
    <row r="591" spans="2:6" ht="12.75">
      <c r="B591" s="11"/>
      <c r="F591" s="11"/>
    </row>
    <row r="592" spans="2:6" ht="12.75">
      <c r="B592" s="11"/>
      <c r="F592" s="11"/>
    </row>
    <row r="593" spans="2:6" ht="12.75">
      <c r="B593" s="11"/>
      <c r="F593" s="11"/>
    </row>
    <row r="594" spans="2:6" ht="12.75">
      <c r="B594" s="11"/>
      <c r="F594" s="11"/>
    </row>
    <row r="595" spans="2:6" ht="12.75">
      <c r="B595" s="11"/>
      <c r="F595" s="11"/>
    </row>
    <row r="596" spans="2:6" ht="12.75">
      <c r="B596" s="11"/>
      <c r="F596" s="11"/>
    </row>
    <row r="597" spans="2:6" ht="12.75">
      <c r="B597" s="11"/>
      <c r="F597" s="11"/>
    </row>
    <row r="598" spans="2:6" ht="12.75">
      <c r="B598" s="11"/>
      <c r="F598" s="11"/>
    </row>
    <row r="599" spans="2:6" ht="12.75">
      <c r="B599" s="11"/>
      <c r="F599" s="11"/>
    </row>
    <row r="600" spans="2:6" ht="12.75">
      <c r="B600" s="11"/>
      <c r="F600" s="11"/>
    </row>
    <row r="601" spans="2:6" ht="12.75">
      <c r="B601" s="11"/>
      <c r="F601" s="11"/>
    </row>
    <row r="602" spans="2:6" ht="12.75">
      <c r="B602" s="11"/>
      <c r="F602" s="11"/>
    </row>
    <row r="603" spans="2:6" ht="12.75">
      <c r="B603" s="11"/>
      <c r="F603" s="11"/>
    </row>
    <row r="604" spans="2:6" ht="12.75">
      <c r="B604" s="11"/>
      <c r="F604" s="11"/>
    </row>
    <row r="605" spans="2:6" ht="12.75">
      <c r="B605" s="11"/>
      <c r="F605" s="11"/>
    </row>
    <row r="606" spans="2:6" ht="12.75">
      <c r="B606" s="11"/>
      <c r="F606" s="11"/>
    </row>
    <row r="607" spans="2:6" ht="12.75">
      <c r="B607" s="11"/>
      <c r="F607" s="11"/>
    </row>
    <row r="608" spans="2:6" ht="12.75">
      <c r="B608" s="11"/>
      <c r="F608" s="11"/>
    </row>
    <row r="609" spans="2:6" ht="12.75">
      <c r="B609" s="11"/>
      <c r="F609" s="11"/>
    </row>
    <row r="610" spans="2:6" ht="12.75">
      <c r="B610" s="11"/>
      <c r="F610" s="11"/>
    </row>
    <row r="611" spans="2:6" ht="12.75">
      <c r="B611" s="11"/>
      <c r="F611" s="11"/>
    </row>
    <row r="612" spans="2:6" ht="12.75">
      <c r="B612" s="11"/>
      <c r="F612" s="11"/>
    </row>
    <row r="613" spans="2:6" ht="12.75">
      <c r="B613" s="11"/>
      <c r="F613" s="11"/>
    </row>
    <row r="614" spans="2:6" ht="12.75">
      <c r="B614" s="11"/>
      <c r="F614" s="11"/>
    </row>
    <row r="615" spans="2:6" ht="12.75">
      <c r="B615" s="11"/>
      <c r="F615" s="11"/>
    </row>
    <row r="616" spans="2:6" ht="12.75">
      <c r="B616" s="11"/>
      <c r="F616" s="11"/>
    </row>
    <row r="617" spans="2:6" ht="12.75">
      <c r="B617" s="11"/>
      <c r="F617" s="11"/>
    </row>
    <row r="618" spans="2:6" ht="12.75">
      <c r="B618" s="11"/>
      <c r="F618" s="11"/>
    </row>
    <row r="619" spans="2:6" ht="12.75">
      <c r="B619" s="11"/>
      <c r="F619" s="11"/>
    </row>
    <row r="620" spans="2:6" ht="12.75">
      <c r="B620" s="11"/>
      <c r="F620" s="11"/>
    </row>
    <row r="621" spans="2:6" ht="12.75">
      <c r="B621" s="11"/>
      <c r="F621" s="11"/>
    </row>
    <row r="622" spans="2:6" ht="12.75">
      <c r="B622" s="11"/>
      <c r="F622" s="11"/>
    </row>
    <row r="623" spans="2:6" ht="12.75">
      <c r="B623" s="11"/>
      <c r="F623" s="11"/>
    </row>
    <row r="624" spans="2:6" ht="12.75">
      <c r="B624" s="11"/>
      <c r="F624" s="11"/>
    </row>
    <row r="625" spans="2:6" ht="12.75">
      <c r="B625" s="11"/>
      <c r="F625" s="11"/>
    </row>
    <row r="626" spans="2:6" ht="12.75">
      <c r="B626" s="11"/>
      <c r="F626" s="11"/>
    </row>
    <row r="627" spans="2:6" ht="12.75">
      <c r="B627" s="11"/>
      <c r="F627" s="11"/>
    </row>
    <row r="628" spans="2:6" ht="12.75">
      <c r="B628" s="11"/>
      <c r="F628" s="11"/>
    </row>
    <row r="629" spans="2:6" ht="12.75">
      <c r="B629" s="11"/>
      <c r="F629" s="11"/>
    </row>
    <row r="630" spans="2:6" ht="12.75">
      <c r="B630" s="11"/>
      <c r="F630" s="11"/>
    </row>
    <row r="631" spans="2:6" ht="12.75">
      <c r="B631" s="11"/>
      <c r="F631" s="11"/>
    </row>
    <row r="632" spans="2:6" ht="12.75">
      <c r="B632" s="11"/>
      <c r="F632" s="11"/>
    </row>
    <row r="633" spans="2:6" ht="12.75">
      <c r="B633" s="11"/>
      <c r="F633" s="11"/>
    </row>
    <row r="634" spans="2:6" ht="12.75">
      <c r="B634" s="11"/>
      <c r="F634" s="11"/>
    </row>
    <row r="635" spans="2:6" ht="12.75">
      <c r="B635" s="11"/>
      <c r="F635" s="11"/>
    </row>
    <row r="636" spans="2:6" ht="12.75">
      <c r="B636" s="11"/>
      <c r="F636" s="11"/>
    </row>
    <row r="637" spans="2:6" ht="12.75">
      <c r="B637" s="11"/>
      <c r="F637" s="11"/>
    </row>
    <row r="638" spans="2:6" ht="12.75">
      <c r="B638" s="11"/>
      <c r="F638" s="11"/>
    </row>
    <row r="639" spans="2:6" ht="12.75">
      <c r="B639" s="11"/>
      <c r="F639" s="11"/>
    </row>
    <row r="640" spans="2:6" ht="12.75">
      <c r="B640" s="11"/>
      <c r="F640" s="11"/>
    </row>
    <row r="641" spans="2:6" ht="12.75">
      <c r="B641" s="11"/>
      <c r="F641" s="11"/>
    </row>
    <row r="642" spans="2:6" ht="12.75">
      <c r="B642" s="11"/>
      <c r="F642" s="11"/>
    </row>
    <row r="643" spans="2:6" ht="12.75">
      <c r="B643" s="11"/>
      <c r="F643" s="11"/>
    </row>
    <row r="644" spans="2:6" ht="12.75">
      <c r="B644" s="11"/>
      <c r="F644" s="11"/>
    </row>
    <row r="645" spans="2:6" ht="12.75">
      <c r="B645" s="11"/>
      <c r="F645" s="11"/>
    </row>
    <row r="646" spans="2:6" ht="12.75">
      <c r="B646" s="11"/>
      <c r="F646" s="11"/>
    </row>
    <row r="647" spans="2:6" ht="12.75">
      <c r="B647" s="11"/>
      <c r="F647" s="11"/>
    </row>
    <row r="648" spans="2:6" ht="12.75">
      <c r="B648" s="11"/>
      <c r="F648" s="11"/>
    </row>
    <row r="649" spans="2:6" ht="12.75">
      <c r="B649" s="11"/>
      <c r="F649" s="11"/>
    </row>
    <row r="650" spans="2:6" ht="12.75">
      <c r="B650" s="11"/>
      <c r="F650" s="11"/>
    </row>
    <row r="651" spans="2:6" ht="12.75">
      <c r="B651" s="11"/>
      <c r="F651" s="11"/>
    </row>
    <row r="652" spans="2:6" ht="12.75">
      <c r="B652" s="11"/>
      <c r="F652" s="11"/>
    </row>
    <row r="653" spans="2:6" ht="12.75">
      <c r="B653" s="11"/>
      <c r="F653" s="11"/>
    </row>
    <row r="654" spans="2:6" ht="12.75">
      <c r="B654" s="11"/>
      <c r="F654" s="11"/>
    </row>
    <row r="655" spans="2:6" ht="12.75">
      <c r="B655" s="11"/>
      <c r="F655" s="11"/>
    </row>
    <row r="656" spans="2:6" ht="12.75">
      <c r="B656" s="11"/>
      <c r="F656" s="11"/>
    </row>
    <row r="657" spans="2:6" ht="12.75">
      <c r="B657" s="11"/>
      <c r="F657" s="11"/>
    </row>
    <row r="658" spans="2:6" ht="12.75">
      <c r="B658" s="11"/>
      <c r="F658" s="11"/>
    </row>
    <row r="659" spans="2:6" ht="12.75">
      <c r="B659" s="11"/>
      <c r="F659" s="11"/>
    </row>
    <row r="660" spans="2:6" ht="12.75">
      <c r="B660" s="11"/>
      <c r="F660" s="11"/>
    </row>
    <row r="661" spans="2:6" ht="12.75">
      <c r="B661" s="11"/>
      <c r="F661" s="11"/>
    </row>
    <row r="662" spans="2:6" ht="12.75">
      <c r="B662" s="11"/>
      <c r="F662" s="11"/>
    </row>
    <row r="663" spans="2:6" ht="12.75">
      <c r="B663" s="11"/>
      <c r="F663" s="11"/>
    </row>
    <row r="664" spans="2:6" ht="12.75">
      <c r="B664" s="11"/>
      <c r="F664" s="11"/>
    </row>
    <row r="665" spans="2:6" ht="12.75">
      <c r="B665" s="11"/>
      <c r="F665" s="11"/>
    </row>
    <row r="666" spans="2:6" ht="12.75">
      <c r="B666" s="11"/>
      <c r="F666" s="11"/>
    </row>
    <row r="667" spans="2:6" ht="12.75">
      <c r="B667" s="11"/>
      <c r="F667" s="11"/>
    </row>
    <row r="668" spans="2:6" ht="12.75">
      <c r="B668" s="11"/>
      <c r="F668" s="11"/>
    </row>
    <row r="669" spans="2:6" ht="12.75">
      <c r="B669" s="11"/>
      <c r="F669" s="11"/>
    </row>
    <row r="670" spans="2:6" ht="12.75">
      <c r="B670" s="11"/>
      <c r="F670" s="11"/>
    </row>
    <row r="671" spans="2:6" ht="12.75">
      <c r="B671" s="11"/>
      <c r="F671" s="11"/>
    </row>
    <row r="672" spans="2:6" ht="12.75">
      <c r="B672" s="11"/>
      <c r="F672" s="11"/>
    </row>
    <row r="673" spans="2:6" ht="12.75">
      <c r="B673" s="11"/>
      <c r="F673" s="11"/>
    </row>
    <row r="674" spans="2:6" ht="12.75">
      <c r="B674" s="11"/>
      <c r="F674" s="11"/>
    </row>
    <row r="675" spans="2:6" ht="12.75">
      <c r="B675" s="11"/>
      <c r="F675" s="11"/>
    </row>
    <row r="676" spans="2:6" ht="12.75">
      <c r="B676" s="11"/>
      <c r="F676" s="11"/>
    </row>
    <row r="677" spans="2:6" ht="12.75">
      <c r="B677" s="11"/>
      <c r="F677" s="11"/>
    </row>
    <row r="678" spans="2:6" ht="12.75">
      <c r="B678" s="11"/>
      <c r="F678" s="11"/>
    </row>
    <row r="679" spans="2:6" ht="12.75">
      <c r="B679" s="11"/>
      <c r="F679" s="11"/>
    </row>
    <row r="680" spans="2:6" ht="12.75">
      <c r="B680" s="11"/>
      <c r="F680" s="11"/>
    </row>
    <row r="681" spans="2:6" ht="12.75">
      <c r="B681" s="11"/>
      <c r="F681" s="11"/>
    </row>
    <row r="682" spans="2:6" ht="12.75">
      <c r="B682" s="11"/>
      <c r="F682" s="11"/>
    </row>
    <row r="683" spans="2:6" ht="12.75">
      <c r="B683" s="11"/>
      <c r="F683" s="11"/>
    </row>
    <row r="684" spans="2:6" ht="12.75">
      <c r="B684" s="11"/>
      <c r="F684" s="11"/>
    </row>
    <row r="685" spans="2:6" ht="12.75">
      <c r="B685" s="11"/>
      <c r="F685" s="11"/>
    </row>
    <row r="686" spans="2:6" ht="12.75">
      <c r="B686" s="11"/>
      <c r="F686" s="11"/>
    </row>
    <row r="687" spans="2:6" ht="12.75">
      <c r="B687" s="11"/>
      <c r="F687" s="11"/>
    </row>
    <row r="688" spans="2:6" ht="12.75">
      <c r="B688" s="11"/>
      <c r="F688" s="11"/>
    </row>
    <row r="689" spans="2:6" ht="12.75">
      <c r="B689" s="11"/>
      <c r="F689" s="11"/>
    </row>
    <row r="690" spans="2:6" ht="12.75">
      <c r="B690" s="11"/>
      <c r="F690" s="11"/>
    </row>
    <row r="691" spans="2:6" ht="12.75">
      <c r="B691" s="11"/>
      <c r="F691" s="11"/>
    </row>
    <row r="692" spans="2:6" ht="12.75">
      <c r="B692" s="11"/>
      <c r="F692" s="11"/>
    </row>
    <row r="693" spans="2:6" ht="12.75">
      <c r="B693" s="11"/>
      <c r="F693" s="11"/>
    </row>
    <row r="694" spans="2:6" ht="12.75">
      <c r="B694" s="11"/>
      <c r="F694" s="11"/>
    </row>
    <row r="695" spans="2:6" ht="12.75">
      <c r="B695" s="11"/>
      <c r="F695" s="11"/>
    </row>
    <row r="696" spans="2:6" ht="12.75">
      <c r="B696" s="11"/>
      <c r="F696" s="11"/>
    </row>
    <row r="697" spans="2:6" ht="12.75">
      <c r="B697" s="11"/>
      <c r="F697" s="11"/>
    </row>
    <row r="698" spans="2:6" ht="12.75">
      <c r="B698" s="11"/>
      <c r="F698" s="11"/>
    </row>
    <row r="699" spans="2:6" ht="12.75">
      <c r="B699" s="11"/>
      <c r="F699" s="11"/>
    </row>
    <row r="700" spans="2:6" ht="12.75">
      <c r="B700" s="11"/>
      <c r="F700" s="11"/>
    </row>
    <row r="701" spans="2:6" ht="12.75">
      <c r="B701" s="11"/>
      <c r="F701" s="11"/>
    </row>
    <row r="702" spans="2:6" ht="12.75">
      <c r="B702" s="11"/>
      <c r="F702" s="11"/>
    </row>
    <row r="703" spans="2:6" ht="12.75">
      <c r="B703" s="11"/>
      <c r="F703" s="11"/>
    </row>
    <row r="704" spans="2:6" ht="12.75">
      <c r="B704" s="11"/>
      <c r="F704" s="11"/>
    </row>
    <row r="705" spans="2:6" ht="12.75">
      <c r="B705" s="11"/>
      <c r="F705" s="11"/>
    </row>
    <row r="706" spans="2:6" ht="12.75">
      <c r="B706" s="11"/>
      <c r="F706" s="11"/>
    </row>
    <row r="707" spans="2:6" ht="12.75">
      <c r="B707" s="11"/>
      <c r="F707" s="11"/>
    </row>
    <row r="708" spans="2:6" ht="12.75">
      <c r="B708" s="11"/>
      <c r="F708" s="11"/>
    </row>
    <row r="709" spans="2:6" ht="12.75">
      <c r="B709" s="11"/>
      <c r="F709" s="11"/>
    </row>
    <row r="710" spans="2:6" ht="12.75">
      <c r="B710" s="11"/>
      <c r="F710" s="11"/>
    </row>
    <row r="711" spans="2:6" ht="12.75">
      <c r="B711" s="11"/>
      <c r="F711" s="11"/>
    </row>
    <row r="712" spans="2:6" ht="12.75">
      <c r="B712" s="11"/>
      <c r="F712" s="11"/>
    </row>
    <row r="713" spans="2:6" ht="12.75">
      <c r="B713" s="11"/>
      <c r="F713" s="11"/>
    </row>
    <row r="714" spans="2:6" ht="12.75">
      <c r="B714" s="11"/>
      <c r="F714" s="11"/>
    </row>
    <row r="715" spans="2:6" ht="12.75">
      <c r="B715" s="11"/>
      <c r="F715" s="11"/>
    </row>
    <row r="716" spans="2:6" ht="12.75">
      <c r="B716" s="11"/>
      <c r="F716" s="11"/>
    </row>
    <row r="717" spans="2:6" ht="12.75">
      <c r="B717" s="11"/>
      <c r="F717" s="11"/>
    </row>
    <row r="718" spans="2:6" ht="12.75">
      <c r="B718" s="11"/>
      <c r="F718" s="11"/>
    </row>
    <row r="719" spans="2:6" ht="12.75">
      <c r="B719" s="11"/>
      <c r="F719" s="11"/>
    </row>
    <row r="720" spans="2:6" ht="12.75">
      <c r="B720" s="11"/>
      <c r="F720" s="11"/>
    </row>
    <row r="721" spans="2:6" ht="12.75">
      <c r="B721" s="11"/>
      <c r="F721" s="11"/>
    </row>
    <row r="722" spans="2:6" ht="12.75">
      <c r="B722" s="11"/>
      <c r="F722" s="11"/>
    </row>
    <row r="723" spans="2:6" ht="12.75">
      <c r="B723" s="11"/>
      <c r="F723" s="11"/>
    </row>
    <row r="724" spans="2:6" ht="12.75">
      <c r="B724" s="11"/>
      <c r="F724" s="11"/>
    </row>
    <row r="725" spans="2:6" ht="12.75">
      <c r="B725" s="11"/>
      <c r="F725" s="11"/>
    </row>
    <row r="726" spans="2:6" ht="12.75">
      <c r="B726" s="11"/>
      <c r="F726" s="11"/>
    </row>
    <row r="727" spans="2:6" ht="12.75">
      <c r="B727" s="11"/>
      <c r="F727" s="11"/>
    </row>
    <row r="728" spans="2:6" ht="12.75">
      <c r="B728" s="11"/>
      <c r="F728" s="11"/>
    </row>
    <row r="729" spans="2:6" ht="12.75">
      <c r="B729" s="11"/>
      <c r="F729" s="11"/>
    </row>
    <row r="730" spans="2:6" ht="12.75">
      <c r="B730" s="11"/>
      <c r="F730" s="11"/>
    </row>
    <row r="731" spans="2:6" ht="12.75">
      <c r="B731" s="11"/>
      <c r="F731" s="11"/>
    </row>
    <row r="732" spans="2:6" ht="12.75">
      <c r="B732" s="11"/>
      <c r="F732" s="11"/>
    </row>
    <row r="733" spans="2:6" ht="12.75">
      <c r="B733" s="11"/>
      <c r="F733" s="11"/>
    </row>
    <row r="734" spans="2:6" ht="12.75">
      <c r="B734" s="11"/>
      <c r="F734" s="11"/>
    </row>
    <row r="735" spans="2:6" ht="12.75">
      <c r="B735" s="11"/>
      <c r="F735" s="11"/>
    </row>
    <row r="736" spans="2:6" ht="12.75">
      <c r="B736" s="11"/>
      <c r="F736" s="11"/>
    </row>
    <row r="737" spans="2:6" ht="12.75">
      <c r="B737" s="11"/>
      <c r="F737" s="11"/>
    </row>
    <row r="738" spans="2:6" ht="12.75">
      <c r="B738" s="11"/>
      <c r="F738" s="11"/>
    </row>
    <row r="739" spans="2:6" ht="12.75">
      <c r="B739" s="11"/>
      <c r="F739" s="11"/>
    </row>
    <row r="740" spans="2:6" ht="12.75">
      <c r="B740" s="11"/>
      <c r="F740" s="11"/>
    </row>
    <row r="741" spans="2:6" ht="12.75">
      <c r="B741" s="11"/>
      <c r="F741" s="11"/>
    </row>
    <row r="742" spans="2:6" ht="12.75">
      <c r="B742" s="11"/>
      <c r="F742" s="11"/>
    </row>
    <row r="743" spans="2:6" ht="12.75">
      <c r="B743" s="11"/>
      <c r="F743" s="11"/>
    </row>
    <row r="744" spans="2:6" ht="12.75">
      <c r="B744" s="11"/>
      <c r="F744" s="11"/>
    </row>
    <row r="745" spans="2:6" ht="12.75">
      <c r="B745" s="11"/>
      <c r="F745" s="11"/>
    </row>
    <row r="746" spans="2:6" ht="12.75">
      <c r="B746" s="11"/>
      <c r="F746" s="11"/>
    </row>
    <row r="747" spans="2:6" ht="12.75">
      <c r="B747" s="11"/>
      <c r="F747" s="11"/>
    </row>
    <row r="748" spans="2:6" ht="12.75">
      <c r="B748" s="11"/>
      <c r="F748" s="11"/>
    </row>
    <row r="749" spans="2:6" ht="12.75">
      <c r="B749" s="11"/>
      <c r="F749" s="11"/>
    </row>
    <row r="750" spans="2:6" ht="12.75">
      <c r="B750" s="11"/>
      <c r="F750" s="11"/>
    </row>
    <row r="751" spans="2:6" ht="12.75">
      <c r="B751" s="11"/>
      <c r="F751" s="11"/>
    </row>
    <row r="752" spans="2:6" ht="12.75">
      <c r="B752" s="11"/>
      <c r="F752" s="11"/>
    </row>
    <row r="753" spans="2:6" ht="12.75">
      <c r="B753" s="11"/>
      <c r="F753" s="11"/>
    </row>
    <row r="754" spans="2:6" ht="12.75">
      <c r="B754" s="11"/>
      <c r="F754" s="11"/>
    </row>
    <row r="755" spans="2:6" ht="12.75">
      <c r="B755" s="11"/>
      <c r="F755" s="11"/>
    </row>
    <row r="756" spans="2:6" ht="12.75">
      <c r="B756" s="11"/>
      <c r="F756" s="11"/>
    </row>
    <row r="757" spans="2:6" ht="12.75">
      <c r="B757" s="11"/>
      <c r="F757" s="11"/>
    </row>
    <row r="758" spans="2:6" ht="12.75">
      <c r="B758" s="11"/>
      <c r="F758" s="11"/>
    </row>
    <row r="759" spans="2:6" ht="12.75">
      <c r="B759" s="11"/>
      <c r="F759" s="11"/>
    </row>
    <row r="760" spans="2:6" ht="12.75">
      <c r="B760" s="11"/>
      <c r="F760" s="11"/>
    </row>
    <row r="761" spans="2:6" ht="12.75">
      <c r="B761" s="11"/>
      <c r="F761" s="11"/>
    </row>
    <row r="762" spans="2:6" ht="12.75">
      <c r="B762" s="11"/>
      <c r="F762" s="11"/>
    </row>
    <row r="763" spans="2:6" ht="12.75">
      <c r="B763" s="11"/>
      <c r="F763" s="11"/>
    </row>
    <row r="764" spans="2:6" ht="12.75">
      <c r="B764" s="11"/>
      <c r="F764" s="11"/>
    </row>
    <row r="765" spans="2:6" ht="12.75">
      <c r="B765" s="11"/>
      <c r="F765" s="11"/>
    </row>
    <row r="766" spans="2:6" ht="12.75">
      <c r="B766" s="11"/>
      <c r="F766" s="11"/>
    </row>
    <row r="767" spans="2:6" ht="12.75">
      <c r="B767" s="11"/>
      <c r="F767" s="11"/>
    </row>
    <row r="768" spans="2:6" ht="12.75">
      <c r="B768" s="11"/>
      <c r="F768" s="11"/>
    </row>
    <row r="769" spans="2:6" ht="12.75">
      <c r="B769" s="11"/>
      <c r="F769" s="11"/>
    </row>
    <row r="770" spans="2:6" ht="12.75">
      <c r="B770" s="11"/>
      <c r="F770" s="11"/>
    </row>
    <row r="771" spans="2:6" ht="12.75">
      <c r="B771" s="11"/>
      <c r="F771" s="11"/>
    </row>
    <row r="772" spans="2:6" ht="12.75">
      <c r="B772" s="11"/>
      <c r="F772" s="11"/>
    </row>
    <row r="773" spans="2:6" ht="12.75">
      <c r="B773" s="11"/>
      <c r="F773" s="11"/>
    </row>
    <row r="774" spans="2:6" ht="12.75">
      <c r="B774" s="11"/>
      <c r="F774" s="11"/>
    </row>
    <row r="775" spans="2:6" ht="12.75">
      <c r="B775" s="11"/>
      <c r="F775" s="11"/>
    </row>
    <row r="776" spans="2:6" ht="12.75">
      <c r="B776" s="11"/>
      <c r="F776" s="11"/>
    </row>
    <row r="777" spans="2:6" ht="12.75">
      <c r="B777" s="11"/>
      <c r="F777" s="11"/>
    </row>
    <row r="778" spans="2:6" ht="12.75">
      <c r="B778" s="11"/>
      <c r="F778" s="11"/>
    </row>
    <row r="779" spans="2:6" ht="12.75">
      <c r="B779" s="11"/>
      <c r="F779" s="11"/>
    </row>
    <row r="780" spans="2:6" ht="12.75">
      <c r="B780" s="11"/>
      <c r="F780" s="11"/>
    </row>
    <row r="781" spans="2:6" ht="12.75">
      <c r="B781" s="11"/>
      <c r="F781" s="11"/>
    </row>
    <row r="782" spans="2:6" ht="12.75">
      <c r="B782" s="11"/>
      <c r="F782" s="11"/>
    </row>
    <row r="783" spans="2:6" ht="12.75">
      <c r="B783" s="11"/>
      <c r="F783" s="11"/>
    </row>
    <row r="784" spans="2:6" ht="12.75">
      <c r="B784" s="11"/>
      <c r="F784" s="11"/>
    </row>
    <row r="785" spans="2:6" ht="12.75">
      <c r="B785" s="11"/>
      <c r="F785" s="11"/>
    </row>
    <row r="786" spans="2:6" ht="12.75">
      <c r="B786" s="11"/>
      <c r="F786" s="11"/>
    </row>
    <row r="787" spans="2:6" ht="12.75">
      <c r="B787" s="11"/>
      <c r="F787" s="11"/>
    </row>
    <row r="788" spans="2:6" ht="12.75">
      <c r="B788" s="11"/>
      <c r="F788" s="11"/>
    </row>
    <row r="789" spans="2:6" ht="12.75">
      <c r="B789" s="11"/>
      <c r="F789" s="11"/>
    </row>
    <row r="790" spans="2:6" ht="12.75">
      <c r="B790" s="11"/>
      <c r="F790" s="11"/>
    </row>
    <row r="791" spans="2:6" ht="12.75">
      <c r="B791" s="11"/>
      <c r="F791" s="11"/>
    </row>
    <row r="792" spans="2:6" ht="12.75">
      <c r="B792" s="11"/>
      <c r="F792" s="11"/>
    </row>
    <row r="793" spans="2:6" ht="12.75">
      <c r="B793" s="11"/>
      <c r="F793" s="11"/>
    </row>
    <row r="794" spans="2:6" ht="12.75">
      <c r="B794" s="11"/>
      <c r="F794" s="11"/>
    </row>
    <row r="795" spans="2:6" ht="12.75">
      <c r="B795" s="11"/>
      <c r="F795" s="11"/>
    </row>
    <row r="796" spans="2:6" ht="12.75">
      <c r="B796" s="11"/>
      <c r="F796" s="11"/>
    </row>
    <row r="797" spans="2:6" ht="12.75">
      <c r="B797" s="11"/>
      <c r="F797" s="11"/>
    </row>
    <row r="798" spans="2:6" ht="12.75">
      <c r="B798" s="11"/>
      <c r="F798" s="11"/>
    </row>
    <row r="799" spans="2:6" ht="12.75">
      <c r="B799" s="11"/>
      <c r="F799" s="11"/>
    </row>
    <row r="800" spans="2:6" ht="12.75">
      <c r="B800" s="11"/>
      <c r="F800" s="11"/>
    </row>
    <row r="801" spans="2:6" ht="12.75">
      <c r="B801" s="11"/>
      <c r="F801" s="11"/>
    </row>
    <row r="802" spans="2:6" ht="12.75">
      <c r="B802" s="11"/>
      <c r="F802" s="11"/>
    </row>
    <row r="803" spans="2:6" ht="12.75">
      <c r="B803" s="11"/>
      <c r="F803" s="11"/>
    </row>
    <row r="804" spans="2:6" ht="12.75">
      <c r="B804" s="11"/>
      <c r="F804" s="11"/>
    </row>
    <row r="805" spans="2:6" ht="12.75">
      <c r="B805" s="11"/>
      <c r="F805" s="11"/>
    </row>
    <row r="806" spans="2:6" ht="12.75">
      <c r="B806" s="11"/>
      <c r="F806" s="11"/>
    </row>
    <row r="807" spans="2:6" ht="12.75">
      <c r="B807" s="11"/>
      <c r="F807" s="11"/>
    </row>
    <row r="808" spans="2:6" ht="12.75">
      <c r="B808" s="11"/>
      <c r="F808" s="11"/>
    </row>
    <row r="809" spans="2:6" ht="12.75">
      <c r="B809" s="11"/>
      <c r="F809" s="11"/>
    </row>
    <row r="810" spans="2:6" ht="12.75">
      <c r="B810" s="11"/>
      <c r="F810" s="11"/>
    </row>
    <row r="811" spans="2:6" ht="12.75">
      <c r="B811" s="11"/>
      <c r="F811" s="11"/>
    </row>
    <row r="812" spans="2:6" ht="12.75">
      <c r="B812" s="11"/>
      <c r="F812" s="11"/>
    </row>
    <row r="813" spans="2:6" ht="12.75">
      <c r="B813" s="11"/>
      <c r="F813" s="11"/>
    </row>
    <row r="814" spans="2:6" ht="12.75">
      <c r="B814" s="11"/>
      <c r="F814" s="11"/>
    </row>
    <row r="815" spans="2:6" ht="12.75">
      <c r="B815" s="11"/>
      <c r="F815" s="11"/>
    </row>
    <row r="816" spans="2:6" ht="12.75">
      <c r="B816" s="11"/>
      <c r="F816" s="11"/>
    </row>
    <row r="817" spans="2:6" ht="12.75">
      <c r="B817" s="11"/>
      <c r="F817" s="11"/>
    </row>
    <row r="818" spans="2:6" ht="12.75">
      <c r="B818" s="11"/>
      <c r="F818" s="11"/>
    </row>
    <row r="819" spans="2:6" ht="12.75">
      <c r="B819" s="11"/>
      <c r="F819" s="11"/>
    </row>
    <row r="820" spans="2:6" ht="12.75">
      <c r="B820" s="11"/>
      <c r="F820" s="11"/>
    </row>
    <row r="821" spans="2:6" ht="12.75">
      <c r="B821" s="11"/>
      <c r="F821" s="11"/>
    </row>
    <row r="822" spans="2:6" ht="12.75">
      <c r="B822" s="11"/>
      <c r="F822" s="11"/>
    </row>
    <row r="823" spans="2:6" ht="12.75">
      <c r="B823" s="11"/>
      <c r="F823" s="11"/>
    </row>
    <row r="824" spans="2:6" ht="12.75">
      <c r="B824" s="11"/>
      <c r="F824" s="11"/>
    </row>
    <row r="825" spans="2:6" ht="12.75">
      <c r="B825" s="11"/>
      <c r="F825" s="11"/>
    </row>
    <row r="826" spans="2:6" ht="12.75">
      <c r="B826" s="11"/>
      <c r="F826" s="11"/>
    </row>
    <row r="827" spans="2:6" ht="12.75">
      <c r="B827" s="11"/>
      <c r="F827" s="11"/>
    </row>
    <row r="828" spans="2:6" ht="12.75">
      <c r="B828" s="11"/>
      <c r="F828" s="11"/>
    </row>
    <row r="829" spans="2:6" ht="12.75">
      <c r="B829" s="11"/>
      <c r="F829" s="11"/>
    </row>
    <row r="830" spans="2:6" ht="12.75">
      <c r="B830" s="11"/>
      <c r="F830" s="11"/>
    </row>
    <row r="831" spans="2:6" ht="12.75">
      <c r="B831" s="11"/>
      <c r="F831" s="11"/>
    </row>
    <row r="832" spans="2:6" ht="12.75">
      <c r="B832" s="11"/>
      <c r="F832" s="11"/>
    </row>
    <row r="833" spans="2:6" ht="12.75">
      <c r="B833" s="11"/>
      <c r="F833" s="11"/>
    </row>
    <row r="834" spans="2:6" ht="12.75">
      <c r="B834" s="11"/>
      <c r="F834" s="11"/>
    </row>
    <row r="835" spans="2:6" ht="12.75">
      <c r="B835" s="11"/>
      <c r="F835" s="11"/>
    </row>
    <row r="836" spans="2:6" ht="12.75">
      <c r="B836" s="11"/>
      <c r="F836" s="11"/>
    </row>
    <row r="837" spans="2:6" ht="12.75">
      <c r="B837" s="11"/>
      <c r="F837" s="11"/>
    </row>
    <row r="838" spans="2:6" ht="12.75">
      <c r="B838" s="11"/>
      <c r="F838" s="11"/>
    </row>
    <row r="839" spans="2:6" ht="12.75">
      <c r="B839" s="11"/>
      <c r="F839" s="11"/>
    </row>
    <row r="840" spans="2:6" ht="12.75">
      <c r="B840" s="11"/>
      <c r="F840" s="11"/>
    </row>
    <row r="841" spans="2:6" ht="12.75">
      <c r="B841" s="11"/>
      <c r="F841" s="11"/>
    </row>
    <row r="842" spans="2:6" ht="12.75">
      <c r="B842" s="11"/>
      <c r="F842" s="11"/>
    </row>
    <row r="843" spans="2:6" ht="12.75">
      <c r="B843" s="11"/>
      <c r="F843" s="11"/>
    </row>
    <row r="844" spans="2:6" ht="12.75">
      <c r="B844" s="11"/>
      <c r="F844" s="11"/>
    </row>
    <row r="845" spans="2:6" ht="12.75">
      <c r="B845" s="11"/>
      <c r="F845" s="11"/>
    </row>
    <row r="846" spans="2:6" ht="12.75">
      <c r="B846" s="11"/>
      <c r="F846" s="11"/>
    </row>
    <row r="847" spans="2:6" ht="12.75">
      <c r="B847" s="11"/>
      <c r="F847" s="11"/>
    </row>
    <row r="848" spans="2:6" ht="12.75">
      <c r="B848" s="11"/>
      <c r="F848" s="11"/>
    </row>
    <row r="849" spans="2:6" ht="12.75">
      <c r="B849" s="11"/>
      <c r="F849" s="11"/>
    </row>
    <row r="850" spans="2:6" ht="12.75">
      <c r="B850" s="11"/>
      <c r="F850" s="11"/>
    </row>
    <row r="851" spans="2:6" ht="12.75">
      <c r="B851" s="11"/>
      <c r="F851" s="11"/>
    </row>
    <row r="852" spans="2:6" ht="12.75">
      <c r="B852" s="11"/>
      <c r="F852" s="11"/>
    </row>
    <row r="853" spans="2:6" ht="12.75">
      <c r="B853" s="11"/>
      <c r="F853" s="11"/>
    </row>
    <row r="854" spans="2:6" ht="12.75">
      <c r="B854" s="11"/>
      <c r="F854" s="11"/>
    </row>
    <row r="855" spans="2:6" ht="12.75">
      <c r="B855" s="11"/>
      <c r="F855" s="11"/>
    </row>
    <row r="856" spans="2:6" ht="12.75">
      <c r="B856" s="11"/>
      <c r="F856" s="11"/>
    </row>
    <row r="857" spans="2:6" ht="12.75">
      <c r="B857" s="11"/>
      <c r="F857" s="11"/>
    </row>
    <row r="858" spans="2:6" ht="12.75">
      <c r="B858" s="11"/>
      <c r="F858" s="11"/>
    </row>
    <row r="859" spans="2:6" ht="12.75">
      <c r="B859" s="11"/>
      <c r="F859" s="11"/>
    </row>
    <row r="860" spans="2:6" ht="12.75">
      <c r="B860" s="11"/>
      <c r="F860" s="11"/>
    </row>
    <row r="861" spans="2:6" ht="12.75">
      <c r="B861" s="11"/>
      <c r="F861" s="11"/>
    </row>
    <row r="862" spans="2:6" ht="12.75">
      <c r="B862" s="11"/>
      <c r="F862" s="11"/>
    </row>
    <row r="863" spans="2:6" ht="12.75">
      <c r="B863" s="11"/>
      <c r="F863" s="11"/>
    </row>
    <row r="864" spans="2:6" ht="12.75">
      <c r="B864" s="11"/>
      <c r="F864" s="11"/>
    </row>
    <row r="865" spans="2:6" ht="12.75">
      <c r="B865" s="11"/>
      <c r="F865" s="11"/>
    </row>
    <row r="866" spans="2:6" ht="12.75">
      <c r="B866" s="11"/>
      <c r="F866" s="11"/>
    </row>
    <row r="867" spans="2:6" ht="12.75">
      <c r="B867" s="11"/>
      <c r="F867" s="11"/>
    </row>
    <row r="868" spans="2:6" ht="12.75">
      <c r="B868" s="11"/>
      <c r="F868" s="11"/>
    </row>
    <row r="869" spans="2:6" ht="12.75">
      <c r="B869" s="11"/>
      <c r="F869" s="11"/>
    </row>
    <row r="870" spans="2:6" ht="12.75">
      <c r="B870" s="11"/>
      <c r="F870" s="11"/>
    </row>
    <row r="871" spans="2:6" ht="12.75">
      <c r="B871" s="11"/>
      <c r="F871" s="11"/>
    </row>
    <row r="872" spans="2:6" ht="12.75">
      <c r="B872" s="11"/>
      <c r="F872" s="11"/>
    </row>
    <row r="873" spans="2:6" ht="12.75">
      <c r="B873" s="11"/>
      <c r="F873" s="11"/>
    </row>
    <row r="874" spans="2:6" ht="12.75">
      <c r="B874" s="11"/>
      <c r="F874" s="11"/>
    </row>
    <row r="875" spans="2:6" ht="12.75">
      <c r="B875" s="11"/>
      <c r="F875" s="11"/>
    </row>
    <row r="876" spans="2:6" ht="12.75">
      <c r="B876" s="11"/>
      <c r="F876" s="11"/>
    </row>
    <row r="877" spans="2:6" ht="12.75">
      <c r="B877" s="11"/>
      <c r="F877" s="11"/>
    </row>
    <row r="878" spans="2:6" ht="12.75">
      <c r="B878" s="11"/>
      <c r="F878" s="11"/>
    </row>
    <row r="879" spans="2:6" ht="12.75">
      <c r="B879" s="11"/>
      <c r="F879" s="11"/>
    </row>
    <row r="880" spans="2:6" ht="12.75">
      <c r="B880" s="11"/>
      <c r="F880" s="11"/>
    </row>
    <row r="881" spans="2:6" ht="12.75">
      <c r="B881" s="11"/>
      <c r="F881" s="11"/>
    </row>
    <row r="882" spans="2:6" ht="12.75">
      <c r="B882" s="11"/>
      <c r="F882" s="11"/>
    </row>
    <row r="883" spans="2:6" ht="12.75">
      <c r="B883" s="11"/>
      <c r="F883" s="11"/>
    </row>
    <row r="884" spans="2:6" ht="12.75">
      <c r="B884" s="11"/>
      <c r="F884" s="11"/>
    </row>
  </sheetData>
  <sheetProtection/>
  <hyperlinks>
    <hyperlink ref="P30" r:id="rId1" display="http://www.konkoly.hu/cgi-bin/IBVS?5710"/>
    <hyperlink ref="P32" r:id="rId2" display="http://www.konkoly.hu/cgi-bin/IBVS?5710"/>
    <hyperlink ref="P45" r:id="rId3" display="http://www.bav-astro.de/sfs/BAVM_link.php?BAVMnr=152"/>
    <hyperlink ref="P48" r:id="rId4" display="http://var.astro.cz/oejv/issues/oejv0003.pdf"/>
    <hyperlink ref="P49" r:id="rId5" display="http://www.bav-astro.de/sfs/BAVM_link.php?BAVMnr=173"/>
    <hyperlink ref="P50" r:id="rId6" display="http://www.bav-astro.de/sfs/BAVM_link.php?BAVMnr=173"/>
    <hyperlink ref="P51" r:id="rId7" display="http://www.konkoly.hu/cgi-bin/IBVS?5710"/>
    <hyperlink ref="P76" r:id="rId8" display="http://vsolj.cetus-net.org/no45.pdf"/>
    <hyperlink ref="P77" r:id="rId9" display="http://www.konkoly.hu/cgi-bin/IBVS?5806"/>
    <hyperlink ref="P52" r:id="rId10" display="http://www.konkoly.hu/cgi-bin/IBVS?5960"/>
    <hyperlink ref="P53" r:id="rId11" display="http://www.bav-astro.de/sfs/BAVM_link.php?BAVMnr=215"/>
    <hyperlink ref="P54" r:id="rId12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2022-11-22T01:19:21Z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