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<sst xmlns="http://schemas.openxmlformats.org/spreadsheetml/2006/main" count="56" uniqueCount="52">
  <si>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</si>
  <si>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</si>
  <si>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</si>
  <si>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</si>
  <si>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</si>
  <si>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</si>
  <si>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</si>
  <si>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</si>
  <si>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</si>
  <si>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</si>
  <si>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</si>
  <si>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</si>
  <si>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</si>
  <si>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</si>
  <si>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</si>
  <si>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</si>
  <si>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</si>
  <si>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</si>
  <si>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</si>
  <si>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</si>
  <si>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</si>
  <si>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</si>
  <si>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</si>
  <si>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</si>
  <si>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</si>
  <si>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</si>
  <si>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</si>
  <si>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</si>
  <si>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</si>
  <si>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</si>
  <si>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</si>
  <si>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</si>
  <si>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</si>
  <si>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</si>
  <si>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</si>
  <si>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</si>
  <si>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</si>
  <si>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</si>
  <si>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</si>
  <si>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</si>
  <si>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</si>
  <si>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</si>
  <si>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V0514 Peg</t>
  </si>
  <si>
    <t>V0514 Peg / GSC 1694-0992</t>
  </si>
  <si>
    <t>EB</t>
  </si>
  <si>
    <t>VSX</t>
  </si>
  <si>
    <t>IBVS 5920</t>
  </si>
  <si>
    <t>I</t>
  </si>
  <si>
    <t>IBVS 5960</t>
  </si>
  <si>
    <t>II</t>
  </si>
  <si>
    <t>IBVS 6011</t>
  </si>
  <si>
    <t>G1694-0992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</si>
</sst>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V0514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0.0001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811834"/>
        <c:axId val="653323"/>
      </c:scatterChart>
      <c:valAx>
        <c:axId val="4481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23"/>
        <c:crosses val="autoZero"/>
        <c:crossBetween val="midCat"/>
        <c:dispUnits/>
      </c:valAx>
      <c:valAx>
        <c:axId val="653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118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6" ht="12.75">
      <c r="A2" t="s">
        <v>24</v>
      </c>
      <c r="B2" t="s">
        <v>44</v>
      </c>
      <c r="C2" s="3"/>
      <c r="D2" s="3"/>
      <c r="E2" s="31" t="s">
        <v>42</v>
      </c>
      <c r="F2" t="s">
        <v>51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53912.803</v>
      </c>
      <c r="D7" s="30" t="s">
        <v>45</v>
      </c>
    </row>
    <row r="8" spans="1:4" ht="12.75">
      <c r="A8" t="s">
        <v>3</v>
      </c>
      <c r="C8" s="8">
        <v>0.346453</v>
      </c>
      <c r="D8" s="30" t="s">
        <v>45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0.014446151424306598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-2.9218762337624864E-06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59906.53609652777</v>
      </c>
    </row>
    <row r="15" spans="1:5" ht="12.75">
      <c r="A15" s="12" t="s">
        <v>17</v>
      </c>
      <c r="B15" s="10"/>
      <c r="C15" s="13">
        <f>(C7+C11)+(C8+C12)*INT(MAX(F21:F3533))</f>
        <v>55858.48108489449</v>
      </c>
      <c r="D15" s="14" t="s">
        <v>39</v>
      </c>
      <c r="E15" s="15">
        <f>ROUND(2*(E14-$C$7)/$C$8,0)/2+E13</f>
        <v>17301.5</v>
      </c>
    </row>
    <row r="16" spans="1:5" ht="12.75">
      <c r="A16" s="16" t="s">
        <v>4</v>
      </c>
      <c r="B16" s="10"/>
      <c r="C16" s="17">
        <f>+C8+C12</f>
        <v>0.34645007812376627</v>
      </c>
      <c r="D16" s="14" t="s">
        <v>40</v>
      </c>
      <c r="E16" s="24">
        <f>ROUND(2*(E14-$C$15)/$C$16,0)/2+E13</f>
        <v>11685.5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44888.8193061431</v>
      </c>
    </row>
    <row r="18" spans="1:5" ht="14.25" thickBot="1" thickTop="1">
      <c r="A18" s="16" t="s">
        <v>5</v>
      </c>
      <c r="B18" s="10"/>
      <c r="C18" s="19">
        <f>+C15</f>
        <v>55858.48108489449</v>
      </c>
      <c r="D18" s="20">
        <f>+C16</f>
        <v>0.34645007812376627</v>
      </c>
      <c r="E18" s="21" t="s">
        <v>35</v>
      </c>
    </row>
    <row r="19" spans="1:5" ht="13.5" thickTop="1">
      <c r="A19" s="25" t="s">
        <v>36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tr">
        <f>D$7</f>
        <v>VSX</v>
      </c>
      <c r="C21" s="8">
        <f>C$7</f>
        <v>53912.803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0.014446151424306598</v>
      </c>
      <c r="Q21" s="2">
        <f>+C21-15018.5</f>
        <v>38894.303</v>
      </c>
    </row>
    <row r="22" spans="1:17" ht="12.75">
      <c r="A22" s="32" t="s">
        <v>46</v>
      </c>
      <c r="B22" s="33" t="s">
        <v>47</v>
      </c>
      <c r="C22" s="32">
        <v>55106.6839</v>
      </c>
      <c r="D22" s="32">
        <v>0.0005</v>
      </c>
      <c r="E22">
        <f>+(C22-C$7)/C$8</f>
        <v>3446.011147255194</v>
      </c>
      <c r="F22">
        <f>ROUND(2*E22,0)/2</f>
        <v>3446</v>
      </c>
      <c r="G22">
        <f>+C22-(C$7+F22*C$8)</f>
        <v>0.0038620000050286762</v>
      </c>
      <c r="I22">
        <f>+G22</f>
        <v>0.0038620000050286762</v>
      </c>
      <c r="O22">
        <f>+C$11+C$12*$F22</f>
        <v>0.00437736592276107</v>
      </c>
      <c r="Q22" s="2">
        <f>+C22-15018.5</f>
        <v>40088.1839</v>
      </c>
    </row>
    <row r="23" spans="1:17" ht="12.75">
      <c r="A23" s="32" t="s">
        <v>48</v>
      </c>
      <c r="B23" s="33" t="s">
        <v>49</v>
      </c>
      <c r="C23" s="32">
        <v>55480.6783</v>
      </c>
      <c r="D23" s="32">
        <v>0.0001</v>
      </c>
      <c r="E23">
        <f>+(C23-C$7)/C$8</f>
        <v>4525.506490057814</v>
      </c>
      <c r="F23">
        <f>ROUND(2*E23,0)/2</f>
        <v>4525.5</v>
      </c>
      <c r="G23">
        <f>+C23-(C$7+F23*C$8)</f>
        <v>0.0022485000008600764</v>
      </c>
      <c r="I23">
        <f>+G23</f>
        <v>0.0022485000008600764</v>
      </c>
      <c r="O23">
        <f>+C$11+C$12*$F23</f>
        <v>0.0012232005284144656</v>
      </c>
      <c r="Q23" s="2">
        <f>+C23-15018.5</f>
        <v>40462.1783</v>
      </c>
    </row>
    <row r="24" spans="1:17" ht="12.75">
      <c r="A24" s="32" t="s">
        <v>50</v>
      </c>
      <c r="B24" s="33" t="s">
        <v>49</v>
      </c>
      <c r="C24" s="32">
        <v>55858.6538</v>
      </c>
      <c r="D24" s="32">
        <v>0.0005</v>
      </c>
      <c r="E24">
        <f>+(C24-C$7)/C$8</f>
        <v>5616.4928576170505</v>
      </c>
      <c r="F24">
        <f>ROUND(2*E24,0)/2</f>
        <v>5616.5</v>
      </c>
      <c r="G24">
        <f>+C24-(C$7+F24*C$8)</f>
        <v>-0.0024744999973336235</v>
      </c>
      <c r="I24">
        <f>+G24</f>
        <v>-0.0024744999973336235</v>
      </c>
      <c r="O24">
        <f>+C$11+C$12*$F24</f>
        <v>-0.0019645664426204065</v>
      </c>
      <c r="Q24" s="2">
        <f>+C24-15018.5</f>
        <v>40840.1538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2022-11-22T23:51:58Z</dcterms:modified>
  <cp:category/>
  <cp:version/>
  <cp:contentType/>
  <cp:contentStatus/>
</cp:coreProperties>
</file>