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<sst xmlns="http://schemas.openxmlformats.org/spreadsheetml/2006/main" count="58" uniqueCount="53">
  <si>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</si>
  <si>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</si>
  <si>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</si>
  <si>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</si>
  <si>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</si>
  <si>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</si>
  <si>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</si>
  <si>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</si>
  <si>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</si>
  <si>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</si>
  <si>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</si>
  <si>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</si>
  <si>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</si>
  <si>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</si>
  <si>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</si>
  <si>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</si>
  <si>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</si>
  <si>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</si>
  <si>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</si>
  <si>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</si>
  <si>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</si>
  <si>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</si>
  <si>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</si>
  <si>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</si>
  <si>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</si>
  <si>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</si>
  <si>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</si>
  <si>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</si>
  <si>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</si>
  <si>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</si>
  <si>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</si>
  <si>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</si>
  <si>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</si>
  <si>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</si>
  <si>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</si>
  <si>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</si>
  <si>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</si>
  <si>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</si>
  <si>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</si>
  <si>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</si>
  <si>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</si>
  <si>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</si>
  <si>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</si>
  <si>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G1178-1208</t>
  </si>
  <si>
    <t>GSC 1178-1208</t>
  </si>
  <si>
    <t>G1178-1208_Peg.xls</t>
  </si>
  <si>
    <t>EC</t>
  </si>
  <si>
    <t>Peg</t>
  </si>
  <si>
    <t>VSX</t>
  </si>
  <si>
    <t>IBVS 5920</t>
  </si>
  <si>
    <t>I</t>
  </si>
  <si>
    <t>IBVS 5960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</si>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</sst>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1178-1208 -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207298"/>
        <c:axId val="22212499"/>
      </c:scatterChart>
      <c:valAx>
        <c:axId val="4720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499"/>
        <c:crosses val="autoZero"/>
        <c:crossBetween val="midCat"/>
        <c:dispUnits/>
      </c:valAx>
      <c:valAx>
        <c:axId val="2221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72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54438.55899999989</v>
      </c>
      <c r="D7" s="30" t="s">
        <v>48</v>
      </c>
    </row>
    <row r="8" spans="1:4" ht="12.75">
      <c r="A8" t="s">
        <v>3</v>
      </c>
      <c r="C8" s="8">
        <v>0.27771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-0.003181508120743349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1.1499389467884736E-06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59906.539465277776</v>
      </c>
    </row>
    <row r="15" spans="1:5" ht="12.75">
      <c r="A15" s="12" t="s">
        <v>17</v>
      </c>
      <c r="B15" s="10"/>
      <c r="C15" s="13">
        <f>(C7+C11)+(C8+C12)*INT(MAX(F21:F3533))</f>
        <v>56251.731916443154</v>
      </c>
      <c r="D15" s="14" t="s">
        <v>39</v>
      </c>
      <c r="E15" s="15">
        <f>ROUND(2*(E14-$C$7)/$C$8,0)/2+E13</f>
        <v>19690.5</v>
      </c>
    </row>
    <row r="16" spans="1:5" ht="12.75">
      <c r="A16" s="16" t="s">
        <v>4</v>
      </c>
      <c r="B16" s="10"/>
      <c r="C16" s="17">
        <f>+C8+C12</f>
        <v>0.2777111499389468</v>
      </c>
      <c r="D16" s="14" t="s">
        <v>40</v>
      </c>
      <c r="E16" s="24">
        <f>ROUND(2*(E14-$C$15)/$C$16,0)/2+E13</f>
        <v>13161.5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44888.72304969794</v>
      </c>
    </row>
    <row r="18" spans="1:5" ht="14.25" thickBot="1" thickTop="1">
      <c r="A18" s="16" t="s">
        <v>5</v>
      </c>
      <c r="B18" s="10"/>
      <c r="C18" s="19">
        <f>+C15</f>
        <v>56251.731916443154</v>
      </c>
      <c r="D18" s="20">
        <f>+C16</f>
        <v>0.2777111499389468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0.003733319192720011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54438.55899999989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-0.003181508120743349</v>
      </c>
      <c r="Q21" s="2">
        <f>+C21-15018.5</f>
        <v>39420.05899999989</v>
      </c>
      <c r="S21">
        <f>+(O21-G21)^2</f>
        <v>1.0121993922355875E-05</v>
      </c>
    </row>
    <row r="22" spans="1:19" ht="12.75">
      <c r="A22" s="33" t="s">
        <v>49</v>
      </c>
      <c r="B22" s="34" t="s">
        <v>50</v>
      </c>
      <c r="C22" s="33">
        <v>55153.6568</v>
      </c>
      <c r="D22" s="33">
        <v>0.0005</v>
      </c>
      <c r="E22">
        <f>+(C22-C$7)/C$8</f>
        <v>2574.9803752119296</v>
      </c>
      <c r="F22">
        <f>ROUND(2*E22,0)/2</f>
        <v>2575</v>
      </c>
      <c r="G22">
        <f>+C22-(C$7+F22*C$8)</f>
        <v>-0.005449999895063229</v>
      </c>
      <c r="I22">
        <f>+G22</f>
        <v>-0.005449999895063229</v>
      </c>
      <c r="O22">
        <f>+C$11+C$12*$F22</f>
        <v>-0.00022041533276302965</v>
      </c>
      <c r="Q22" s="2">
        <f>+C22-15018.5</f>
        <v>40135.1568</v>
      </c>
      <c r="S22">
        <f>+(O22-G22)^2</f>
        <v>2.7348554694248568E-05</v>
      </c>
    </row>
    <row r="23" spans="1:19" ht="12.75">
      <c r="A23" s="33" t="s">
        <v>51</v>
      </c>
      <c r="B23" s="34" t="s">
        <v>50</v>
      </c>
      <c r="C23" s="33">
        <v>55513.7145</v>
      </c>
      <c r="D23" s="33">
        <v>0.0003</v>
      </c>
      <c r="E23">
        <f>+(C23-C$7)/C$8</f>
        <v>3871.504447085484</v>
      </c>
      <c r="F23">
        <f>ROUND(2*E23,0)/2</f>
        <v>3871.5</v>
      </c>
      <c r="G23">
        <f>+C23-(C$7+F23*C$8)</f>
        <v>0.0012350001125014387</v>
      </c>
      <c r="I23">
        <f>+G23</f>
        <v>0.0012350001125014387</v>
      </c>
      <c r="O23">
        <f>+C$11+C$12*$F23</f>
        <v>0.0012704805117482263</v>
      </c>
      <c r="Q23" s="2">
        <f>+C23-15018.5</f>
        <v>40495.2145</v>
      </c>
      <c r="S23">
        <f>+(O23-G23)^2</f>
        <v>1.2588587307114461E-09</v>
      </c>
    </row>
    <row r="24" spans="1:19" ht="12.75">
      <c r="A24" s="35" t="s">
        <v>52</v>
      </c>
      <c r="B24" s="36" t="s">
        <v>50</v>
      </c>
      <c r="C24" s="37">
        <v>56251.734</v>
      </c>
      <c r="D24" s="37">
        <v>0.0005</v>
      </c>
      <c r="E24">
        <f>+(C24-C$7)/C$8</f>
        <v>6529.0230816322955</v>
      </c>
      <c r="F24">
        <f>ROUND(2*E24,0)/2</f>
        <v>6529</v>
      </c>
      <c r="G24">
        <f>+C24-(C$7+F24*C$8)</f>
        <v>0.006410000103642233</v>
      </c>
      <c r="I24">
        <f>+G24</f>
        <v>0.006410000103642233</v>
      </c>
      <c r="O24">
        <f>+C$11+C$12*$F24</f>
        <v>0.004326443262838595</v>
      </c>
      <c r="Q24" s="2">
        <f>+C24-15018.5</f>
        <v>41233.234</v>
      </c>
      <c r="S24">
        <f>+(O24-G24)^2</f>
        <v>4.341209108859636E-06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2022-11-22T23:56:49Z</dcterms:modified>
  <cp:category/>
  <cp:version/>
  <cp:contentType/>
  <cp:contentStatus/>
</cp:coreProperties>
</file>