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45" windowWidth="8565" windowHeight="13290" activeTab="0"/>
  </bookViews>
  <sheets>
    <sheet name="Active A" sheetId="1" r:id="rId1"/>
    <sheet name="BAV" sheetId="2" r:id="rId2"/>
    <sheet name="B" sheetId="3" r:id="rId3"/>
    <sheet name="B (2)" sheetId="4" r:id="rId4"/>
  </sheets>
  <definedNames/>
  <calcPr fullCalcOnLoad="1"/>
</workbook>
</file>

<file path=xl/sharedStrings.xml><?xml version="1.0" encoding="utf-8"?>
<sst xmlns="http://schemas.openxmlformats.org/spreadsheetml/2006/main" count="1743" uniqueCount="245">
  <si>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</si>
  <si>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</si>
  <si>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</si>
  <si>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</si>
  <si>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</si>
  <si>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</si>
  <si>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</si>
  <si>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</si>
  <si>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</si>
  <si>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</si>
  <si>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</si>
  <si>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</si>
  <si>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</si>
  <si>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</si>
  <si>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</si>
  <si>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</si>
  <si>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</si>
  <si>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</si>
  <si>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</si>
  <si>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S2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</si>
  <si>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</si>
  <si>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</si>
  <si>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</si>
  <si>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</si>
  <si>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</si>
  <si>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</si>
  <si>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</si>
  <si>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</si>
  <si>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</si>
  <si>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</si>
  <si>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BE Per</t>
  </si>
  <si>
    <t>Peter H</t>
  </si>
  <si>
    <t>BBSAG Bull....6</t>
  </si>
  <si>
    <t>B</t>
  </si>
  <si>
    <t>Keller C</t>
  </si>
  <si>
    <t>BBSAG Bull...11</t>
  </si>
  <si>
    <t>BBSAG Bull...13</t>
  </si>
  <si>
    <t>BBSAG Bull...14</t>
  </si>
  <si>
    <t>BBSAG Bull...15</t>
  </si>
  <si>
    <t>Germann R</t>
  </si>
  <si>
    <t>BBSAG Bull...16</t>
  </si>
  <si>
    <t>BBSAG Bull...20</t>
  </si>
  <si>
    <t>BBSAG Bull...21</t>
  </si>
  <si>
    <t>Locher K</t>
  </si>
  <si>
    <t>BBSAG Bull...22</t>
  </si>
  <si>
    <t>Diethelm R</t>
  </si>
  <si>
    <t>BBSAG Bull...25</t>
  </si>
  <si>
    <t>Schlatter P</t>
  </si>
  <si>
    <t>BBSAG Bull...26</t>
  </si>
  <si>
    <t>BBSAG Bull...27</t>
  </si>
  <si>
    <t>BBSAG Bull...28</t>
  </si>
  <si>
    <t>BBSAG Bull...29</t>
  </si>
  <si>
    <t>BBSAG Bull...32</t>
  </si>
  <si>
    <t>BBSAG Bull...33</t>
  </si>
  <si>
    <t>BBSAG Bull.1</t>
  </si>
  <si>
    <t>BBSAG Bull.2</t>
  </si>
  <si>
    <t>BBSAG Bull.4</t>
  </si>
  <si>
    <t>BBSAG Bull.5</t>
  </si>
  <si>
    <t>BBSAG Bull.6</t>
  </si>
  <si>
    <t>BBSAG Bull.8</t>
  </si>
  <si>
    <t>BBSAG Bull.12</t>
  </si>
  <si>
    <t>BBSAG Bull.14</t>
  </si>
  <si>
    <t>BBSAG Bull.17</t>
  </si>
  <si>
    <t>BBSAG Bull.19</t>
  </si>
  <si>
    <t>Ralincourt P</t>
  </si>
  <si>
    <t>BBSAG Bull.20</t>
  </si>
  <si>
    <t>Roudier T</t>
  </si>
  <si>
    <t>BBSAG Bull.21</t>
  </si>
  <si>
    <t>Hevesi Z</t>
  </si>
  <si>
    <t>Royer A</t>
  </si>
  <si>
    <t>BBSAG Bull.23</t>
  </si>
  <si>
    <t>Remis J</t>
  </si>
  <si>
    <t>Maurin L</t>
  </si>
  <si>
    <t>BBSAG Bull.24</t>
  </si>
  <si>
    <t>Leydon R</t>
  </si>
  <si>
    <t>Carnevali P</t>
  </si>
  <si>
    <t>BBSAG Bull.25</t>
  </si>
  <si>
    <t>BBSAG Bull.26</t>
  </si>
  <si>
    <t>Figer A</t>
  </si>
  <si>
    <t>Zajacz G</t>
  </si>
  <si>
    <t>BBSAG Bull.30</t>
  </si>
  <si>
    <t>BBSAG Bull.32</t>
  </si>
  <si>
    <t>Clovin J</t>
  </si>
  <si>
    <t>Boninsegna R</t>
  </si>
  <si>
    <t>Boninsegna V</t>
  </si>
  <si>
    <t>BBSAG Bull.33</t>
  </si>
  <si>
    <t>Kratochwil R</t>
  </si>
  <si>
    <t>BBSAG Bull.34</t>
  </si>
  <si>
    <t>BBSAG Bull.35</t>
  </si>
  <si>
    <t>Poretti E</t>
  </si>
  <si>
    <t>Wabniz S</t>
  </si>
  <si>
    <t>Leyman R</t>
  </si>
  <si>
    <t>BBSAG Bull.36</t>
  </si>
  <si>
    <t>BBSAG Bull.38</t>
  </si>
  <si>
    <t>BBSAG Bull.41</t>
  </si>
  <si>
    <t>BBSAG Bull.39</t>
  </si>
  <si>
    <t>BBSAG Bull.40</t>
  </si>
  <si>
    <t>BBSAG Bull.42</t>
  </si>
  <si>
    <t>BBSAG Bull.44</t>
  </si>
  <si>
    <t>BBSAG Bull.46</t>
  </si>
  <si>
    <t>BBSAG Bull.49</t>
  </si>
  <si>
    <t>BBSAG Bull.51</t>
  </si>
  <si>
    <t>BBSAG Bull.52</t>
  </si>
  <si>
    <t>BBSAG Bull.56</t>
  </si>
  <si>
    <t>Mavrofridis G</t>
  </si>
  <si>
    <t>BBSAG Bull.58</t>
  </si>
  <si>
    <t>Wils P</t>
  </si>
  <si>
    <t>BBSAG Bull.65</t>
  </si>
  <si>
    <t>BBSAG Bull.61</t>
  </si>
  <si>
    <t>BBSAG Bull.67</t>
  </si>
  <si>
    <t>Krobusek B</t>
  </si>
  <si>
    <t>BBSAG Bull.69</t>
  </si>
  <si>
    <t>BBSAG Bull.71</t>
  </si>
  <si>
    <t>BBSAG Bull.73</t>
  </si>
  <si>
    <t>BBSAG Bull.74</t>
  </si>
  <si>
    <t>Paschke A</t>
  </si>
  <si>
    <t>BBSAG Bull.75</t>
  </si>
  <si>
    <t>BBSAG Bull.77</t>
  </si>
  <si>
    <t>BBSAG Bull.78</t>
  </si>
  <si>
    <t>BBSAG Bull.79</t>
  </si>
  <si>
    <t>BBSAG Bull.80</t>
  </si>
  <si>
    <t>Martignoni M</t>
  </si>
  <si>
    <t>BBSAG Bull.109</t>
  </si>
  <si>
    <t>BBSAG Bull.81</t>
  </si>
  <si>
    <t>Blaettler E</t>
  </si>
  <si>
    <t>BBSAG Bull.82</t>
  </si>
  <si>
    <t>BBSAG Bull.87</t>
  </si>
  <si>
    <t>Nezry E</t>
  </si>
  <si>
    <t>BBSAG Bull.89</t>
  </si>
  <si>
    <t>BBSAG Bull.90</t>
  </si>
  <si>
    <t>Fabregat J</t>
  </si>
  <si>
    <t>Suso J</t>
  </si>
  <si>
    <t>Busquets J</t>
  </si>
  <si>
    <t>BBSAG Bull.91</t>
  </si>
  <si>
    <t>Gillain JM</t>
  </si>
  <si>
    <t>Friedlingstein C</t>
  </si>
  <si>
    <t>BBSAG Bull.94</t>
  </si>
  <si>
    <t>BBSAG Bull.116</t>
  </si>
  <si>
    <t>BBSAG Bull.117</t>
  </si>
  <si>
    <t>BBSAG</t>
  </si>
  <si>
    <t>not avail</t>
  </si>
  <si>
    <t>Newly discovered period</t>
  </si>
  <si>
    <t>No published period found</t>
  </si>
  <si>
    <t>ASAS</t>
  </si>
  <si>
    <t>E</t>
  </si>
  <si>
    <t>03 13 48.86 +46 10 16.2</t>
  </si>
  <si>
    <t>BE Per / na</t>
  </si>
  <si>
    <t>My time zone &gt;&gt;&gt;&gt;&gt;</t>
  </si>
  <si>
    <t>(PST=8, PDT=MDT=7, MDT=CST=6, etc.)</t>
  </si>
  <si>
    <t>JD today</t>
  </si>
  <si>
    <t>New Cycle</t>
  </si>
  <si>
    <t># of data points:</t>
  </si>
  <si>
    <t>Next ToM</t>
  </si>
  <si>
    <t>Local time</t>
  </si>
  <si>
    <t>Start of linear fit &gt;&gt;&gt;&gt;&gt;&gt;&gt;&gt;&gt;&gt;&gt;&gt;&gt;&gt;&gt;&gt;&gt;&gt;&gt;&gt;&gt;</t>
  </si>
  <si>
    <t>IBVS 5920</t>
  </si>
  <si>
    <t>I</t>
  </si>
  <si>
    <t>IBVS</t>
  </si>
  <si>
    <t>Possible eccentric orbit</t>
  </si>
  <si>
    <t>Add cycle</t>
  </si>
  <si>
    <t>Old Cycle</t>
  </si>
  <si>
    <t>IBVS 5992</t>
  </si>
  <si>
    <t>IBVS 6011</t>
  </si>
  <si>
    <t>IBVS 6042</t>
  </si>
  <si>
    <t>Minima from the Lichtenknecker Database of the BAV</t>
  </si>
  <si>
    <t>C</t>
  </si>
  <si>
    <t>CCD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</si>
  <si>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</si>
  <si>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</si>
  <si>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</si>
  <si>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</si>
  <si>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</si>
  <si>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</si>
  <si>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</si>
  <si>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2425624.356 </t>
  </si>
  <si>
    <t> 12.01.1929 20:32 </t>
  </si>
  <si>
    <t> 0.034 </t>
  </si>
  <si>
    <t>P </t>
  </si>
  <si>
    <t> H.Gessner </t>
  </si>
  <si>
    <t> MVS 11.38 </t>
  </si>
  <si>
    <t>2426954.452 </t>
  </si>
  <si>
    <t> 03.09.1932 22:50 </t>
  </si>
  <si>
    <t> 0.030 </t>
  </si>
  <si>
    <t>2427306.468 </t>
  </si>
  <si>
    <t> 21.08.1933 23:13 </t>
  </si>
  <si>
    <t> 0.088 </t>
  </si>
  <si>
    <t>2436608.450 </t>
  </si>
  <si>
    <t> 08.02.1959 22:48 </t>
  </si>
  <si>
    <t> 0.008 </t>
  </si>
  <si>
    <t>2436839.457 </t>
  </si>
  <si>
    <t> 27.09.1959 22:58 </t>
  </si>
  <si>
    <t> -0.025 </t>
  </si>
  <si>
    <t>2436904.245 </t>
  </si>
  <si>
    <t> 01.12.1959 17:52 </t>
  </si>
  <si>
    <t> -0.015 </t>
  </si>
  <si>
    <t>2437705.365 </t>
  </si>
  <si>
    <t> 09.02.1962 20:45 </t>
  </si>
  <si>
    <t> 0.023 </t>
  </si>
  <si>
    <t>2437731.282 </t>
  </si>
  <si>
    <t> 07.03.1962 18:46 </t>
  </si>
  <si>
    <t> 0.029 </t>
  </si>
  <si>
    <t>2437936.385 </t>
  </si>
  <si>
    <t> 28.09.1962 21:14 </t>
  </si>
  <si>
    <t> 0.002 </t>
  </si>
  <si>
    <t>2439037.588 </t>
  </si>
  <si>
    <t> 04.10.1965 02:06 </t>
  </si>
  <si>
    <t> -0.014 </t>
  </si>
  <si>
    <t>2439739.428 </t>
  </si>
  <si>
    <t> 05.09.1967 22:16 </t>
  </si>
  <si>
    <t> 0.069 </t>
  </si>
  <si>
    <t>2445759.355 </t>
  </si>
  <si>
    <t> 28.02.1984 20:31 </t>
  </si>
  <si>
    <t> -0.001 </t>
  </si>
  <si>
    <t>2450790.411 </t>
  </si>
  <si>
    <t> 07.12.1997 21:51 </t>
  </si>
  <si>
    <t> -0.005 </t>
  </si>
  <si>
    <t>E </t>
  </si>
  <si>
    <t>?</t>
  </si>
  <si>
    <t> R.Diethelm </t>
  </si>
  <si>
    <t> BBS 116 </t>
  </si>
  <si>
    <t>2450844.410 </t>
  </si>
  <si>
    <t> 30.01.1998 21:50 </t>
  </si>
  <si>
    <t> 0.013 </t>
  </si>
  <si>
    <t> BBS 117 </t>
  </si>
  <si>
    <t>2451129.410 </t>
  </si>
  <si>
    <t> 11.11.1998 21:50 </t>
  </si>
  <si>
    <t> -0.008 </t>
  </si>
  <si>
    <t> BBS 119 </t>
  </si>
  <si>
    <t>2455121.869 </t>
  </si>
  <si>
    <t> 17.10.2009 08:51 </t>
  </si>
  <si>
    <t>C </t>
  </si>
  <si>
    <t>IBVS 5920 </t>
  </si>
  <si>
    <t>2455579.6344 </t>
  </si>
  <si>
    <t> 18.01.2011 03:13 </t>
  </si>
  <si>
    <t> -0.0044 </t>
  </si>
  <si>
    <t>IBVS 5992 </t>
  </si>
  <si>
    <t>2455853.8672 </t>
  </si>
  <si>
    <t> 19.10.2011 08:48 </t>
  </si>
  <si>
    <t> 0.0033 </t>
  </si>
  <si>
    <t>IBVS 6011 </t>
  </si>
  <si>
    <t>2456233.9018 </t>
  </si>
  <si>
    <t> 02.11.2012 09:38 </t>
  </si>
  <si>
    <t> 0.0094 </t>
  </si>
  <si>
    <t>IBVS 6042 </t>
  </si>
  <si>
    <t>BE Per / GSC na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</si>
</sst>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 Unicode MS"/>
      <family val="0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4" applyNumberFormat="0" applyFill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0" fontId="46" fillId="27" borderId="6" applyNumberFormat="0" applyAlignment="0" applyProtection="0"/>
    <xf numFmtId="1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9" xfId="0" applyBorder="1" applyAlignment="1">
      <alignment horizontal="center"/>
    </xf>
    <xf numFmtId="0" fontId="9" fillId="0" borderId="0" xfId="0" applyFont="1" applyAlignment="1">
      <alignment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vertical="top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22" fontId="9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9" fillId="0" borderId="0" xfId="0" applyFont="1" applyAlignment="1">
      <alignment horizontal="right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9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9" fillId="33" borderId="18" xfId="54" applyFill="1" applyBorder="1" applyAlignment="1" applyProtection="1">
      <alignment horizontal="right" vertical="top" wrapText="1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 vertical="top"/>
    </xf>
    <xf numFmtId="0" fontId="0" fillId="0" borderId="8" xfId="0" applyBorder="1" applyAlignment="1">
      <alignment horizontal="left"/>
    </xf>
    <xf numFmtId="0" fontId="13" fillId="0" borderId="0" xfId="0" applyFont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8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 Per - O-C Diagr.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0575"/>
          <c:w val="0.92125"/>
          <c:h val="0.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A'!$H$20:$H$20</c:f>
              <c:strCache>
                <c:ptCount val="1"/>
                <c:pt idx="0">
                  <c:v>ASAS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'Active A'!$F$21:$F$992</c:f>
              <c:numCache/>
            </c:numRef>
          </c:xVal>
          <c:yVal>
            <c:numRef>
              <c:f>'Active A'!$H$21:$H$992</c:f>
              <c:numCache/>
            </c:numRef>
          </c:yVal>
          <c:smooth val="0"/>
        </c:ser>
        <c:ser>
          <c:idx val="1"/>
          <c:order val="1"/>
          <c:tx>
            <c:strRef>
              <c:f>'Active A'!$I$20:$I$20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A'!$D$21:$D$992</c:f>
                <c:numCache>
                  <c:ptCount val="9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0.009</c:v>
                  </c:pt>
                  <c:pt idx="135">
                    <c:v>0.011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0.005</c:v>
                  </c:pt>
                  <c:pt idx="150">
                    <c:v>0.002</c:v>
                  </c:pt>
                  <c:pt idx="151">
                    <c:v>4E-05</c:v>
                  </c:pt>
                  <c:pt idx="152">
                    <c:v>0.0006</c:v>
                  </c:pt>
                  <c:pt idx="153">
                    <c:v>0.0008</c:v>
                  </c:pt>
                  <c:pt idx="154">
                    <c:v>0.0005</c:v>
                  </c:pt>
                  <c:pt idx="155">
                    <c:v>0.0005</c:v>
                  </c:pt>
                  <c:pt idx="156">
                    <c:v>0.0005</c:v>
                  </c:pt>
                  <c:pt idx="157">
                    <c:v>0.0005</c:v>
                  </c:pt>
                  <c:pt idx="158">
                    <c:v>0.0005</c:v>
                  </c:pt>
                  <c:pt idx="159">
                    <c:v>0.0005</c:v>
                  </c:pt>
                  <c:pt idx="160">
                    <c:v>0.0005</c:v>
                  </c:pt>
                  <c:pt idx="161">
                    <c:v>0.0005</c:v>
                  </c:pt>
                  <c:pt idx="162">
                    <c:v>0.0005</c:v>
                  </c:pt>
                  <c:pt idx="163">
                    <c:v>0.0005</c:v>
                  </c:pt>
                  <c:pt idx="164">
                    <c:v>0.0005</c:v>
                  </c:pt>
                  <c:pt idx="165">
                    <c:v>0.0005</c:v>
                  </c:pt>
                  <c:pt idx="166">
                    <c:v>0.0005</c:v>
                  </c:pt>
                  <c:pt idx="167">
                    <c:v>0.0005</c:v>
                  </c:pt>
                  <c:pt idx="168">
                    <c:v>4E-05</c:v>
                  </c:pt>
                  <c:pt idx="169">
                    <c:v>0.0006</c:v>
                  </c:pt>
                  <c:pt idx="170">
                    <c:v>0.0008</c:v>
                  </c:pt>
                  <c:pt idx="171">
                    <c:v>0.0005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'Active A'!$D$21:$D$992</c:f>
                <c:numCache>
                  <c:ptCount val="9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0.009</c:v>
                  </c:pt>
                  <c:pt idx="135">
                    <c:v>0.011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0.005</c:v>
                  </c:pt>
                  <c:pt idx="150">
                    <c:v>0.002</c:v>
                  </c:pt>
                  <c:pt idx="151">
                    <c:v>4E-05</c:v>
                  </c:pt>
                  <c:pt idx="152">
                    <c:v>0.0006</c:v>
                  </c:pt>
                  <c:pt idx="153">
                    <c:v>0.0008</c:v>
                  </c:pt>
                  <c:pt idx="154">
                    <c:v>0.0005</c:v>
                  </c:pt>
                  <c:pt idx="155">
                    <c:v>0.0005</c:v>
                  </c:pt>
                  <c:pt idx="156">
                    <c:v>0.0005</c:v>
                  </c:pt>
                  <c:pt idx="157">
                    <c:v>0.0005</c:v>
                  </c:pt>
                  <c:pt idx="158">
                    <c:v>0.0005</c:v>
                  </c:pt>
                  <c:pt idx="159">
                    <c:v>0.0005</c:v>
                  </c:pt>
                  <c:pt idx="160">
                    <c:v>0.0005</c:v>
                  </c:pt>
                  <c:pt idx="161">
                    <c:v>0.0005</c:v>
                  </c:pt>
                  <c:pt idx="162">
                    <c:v>0.0005</c:v>
                  </c:pt>
                  <c:pt idx="163">
                    <c:v>0.0005</c:v>
                  </c:pt>
                  <c:pt idx="164">
                    <c:v>0.0005</c:v>
                  </c:pt>
                  <c:pt idx="165">
                    <c:v>0.0005</c:v>
                  </c:pt>
                  <c:pt idx="166">
                    <c:v>0.0005</c:v>
                  </c:pt>
                  <c:pt idx="167">
                    <c:v>0.0005</c:v>
                  </c:pt>
                  <c:pt idx="168">
                    <c:v>4E-05</c:v>
                  </c:pt>
                  <c:pt idx="169">
                    <c:v>0.0006</c:v>
                  </c:pt>
                  <c:pt idx="170">
                    <c:v>0.0008</c:v>
                  </c:pt>
                  <c:pt idx="171">
                    <c:v>0.0005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A'!$F$21:$F$992</c:f>
              <c:numCache/>
            </c:numRef>
          </c:xVal>
          <c:yVal>
            <c:numRef>
              <c:f>'Active A'!$I$21:$I$992</c:f>
              <c:numCache/>
            </c:numRef>
          </c:yVal>
          <c:smooth val="0"/>
        </c:ser>
        <c:ser>
          <c:idx val="3"/>
          <c:order val="2"/>
          <c:tx>
            <c:strRef>
              <c:f>'Active A'!$J$20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A'!$D$21:$D$43</c:f>
                <c:numCache>
                  <c:ptCount val="2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plus>
            <c:minus>
              <c:numRef>
                <c:f>'Active A'!$D$21:$D$43</c:f>
                <c:numCache>
                  <c:ptCount val="2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A'!$F$21:$F$992</c:f>
              <c:numCache/>
            </c:numRef>
          </c:xVal>
          <c:yVal>
            <c:numRef>
              <c:f>'Active A'!$J$21:$J$992</c:f>
              <c:numCache/>
            </c:numRef>
          </c:yVal>
          <c:smooth val="0"/>
        </c:ser>
        <c:ser>
          <c:idx val="4"/>
          <c:order val="3"/>
          <c:tx>
            <c:strRef>
              <c:f>'Active A'!$K$20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A'!$D$21:$D$92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'Active A'!$D$21:$D$92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A'!$F$21:$F$992</c:f>
              <c:numCache/>
            </c:numRef>
          </c:xVal>
          <c:yVal>
            <c:numRef>
              <c:f>'Active A'!$K$21:$K$992</c:f>
              <c:numCache/>
            </c:numRef>
          </c:yVal>
          <c:smooth val="0"/>
        </c:ser>
        <c:ser>
          <c:idx val="2"/>
          <c:order val="4"/>
          <c:tx>
            <c:strRef>
              <c:f>'Active A'!$L$20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A'!$D$21:$D$92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'Active A'!$D$21:$D$92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A'!$F$21:$F$992</c:f>
              <c:numCache/>
            </c:numRef>
          </c:xVal>
          <c:yVal>
            <c:numRef>
              <c:f>'Active A'!$L$21:$L$992</c:f>
              <c:numCache/>
            </c:numRef>
          </c:yVal>
          <c:smooth val="0"/>
        </c:ser>
        <c:ser>
          <c:idx val="5"/>
          <c:order val="5"/>
          <c:tx>
            <c:strRef>
              <c:f>'Active A'!$M$20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A'!$D$21:$D$92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'Active A'!$D$21:$D$92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A'!$F$21:$F$992</c:f>
              <c:numCache/>
            </c:numRef>
          </c:xVal>
          <c:yVal>
            <c:numRef>
              <c:f>'Active A'!$M$21:$M$992</c:f>
              <c:numCache/>
            </c:numRef>
          </c:yVal>
          <c:smooth val="0"/>
        </c:ser>
        <c:ser>
          <c:idx val="6"/>
          <c:order val="6"/>
          <c:tx>
            <c:strRef>
              <c:f>'Active A'!$N$20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'Active A'!$D$21:$D$92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'Active A'!$D$21:$D$92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'Active A'!$F$21:$F$992</c:f>
              <c:numCache/>
            </c:numRef>
          </c:xVal>
          <c:yVal>
            <c:numRef>
              <c:f>'Active A'!$N$21:$N$992</c:f>
              <c:numCache/>
            </c:numRef>
          </c:yVal>
          <c:smooth val="0"/>
        </c:ser>
        <c:ser>
          <c:idx val="7"/>
          <c:order val="7"/>
          <c:tx>
            <c:strRef>
              <c:f>'Active A'!$O$20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'Active A'!$F$21:$F$992</c:f>
              <c:numCache/>
            </c:numRef>
          </c:xVal>
          <c:yVal>
            <c:numRef>
              <c:f>'Active A'!$O$21:$O$992</c:f>
              <c:numCache/>
            </c:numRef>
          </c:yVal>
          <c:smooth val="0"/>
        </c:ser>
        <c:axId val="54129103"/>
        <c:axId val="17399880"/>
      </c:scatterChart>
      <c:valAx>
        <c:axId val="54129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99880"/>
        <c:crosses val="autoZero"/>
        <c:crossBetween val="midCat"/>
        <c:dispUnits/>
      </c:valAx>
      <c:valAx>
        <c:axId val="17399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2910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15"/>
          <c:y val="0.93025"/>
          <c:w val="0.58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 Per - O-C Diagr.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05"/>
          <c:w val="0.9275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B!$H$20:$H$20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B!$F$21:$F$992</c:f>
              <c:numCache/>
            </c:numRef>
          </c:xVal>
          <c:yVal>
            <c:numRef>
              <c:f>B!$H$21:$H$992</c:f>
              <c:numCache/>
            </c:numRef>
          </c:yVal>
          <c:smooth val="0"/>
        </c:ser>
        <c:ser>
          <c:idx val="1"/>
          <c:order val="1"/>
          <c:tx>
            <c:strRef>
              <c:f>B!$I$20:$I$20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B!$D$21:$D$992</c:f>
                <c:numCache>
                  <c:ptCount val="9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0.009</c:v>
                  </c:pt>
                  <c:pt idx="134">
                    <c:v>0.011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0.005</c:v>
                  </c:pt>
                  <c:pt idx="149">
                    <c:v>0.002</c:v>
                  </c:pt>
                  <c:pt idx="150">
                    <c:v>0.002</c:v>
                  </c:pt>
                  <c:pt idx="151">
                    <c:v>0.002</c:v>
                  </c:pt>
                  <c:pt idx="152">
                    <c:v>0.002</c:v>
                  </c:pt>
                  <c:pt idx="153">
                    <c:v>0.002</c:v>
                  </c:pt>
                  <c:pt idx="154">
                    <c:v>0.002</c:v>
                  </c:pt>
                  <c:pt idx="155">
                    <c:v>0.002</c:v>
                  </c:pt>
                  <c:pt idx="156">
                    <c:v>0.002</c:v>
                  </c:pt>
                  <c:pt idx="157">
                    <c:v>0.002</c:v>
                  </c:pt>
                  <c:pt idx="158">
                    <c:v>0.002</c:v>
                  </c:pt>
                  <c:pt idx="159">
                    <c:v>0.002</c:v>
                  </c:pt>
                  <c:pt idx="160">
                    <c:v>0.002</c:v>
                  </c:pt>
                  <c:pt idx="161">
                    <c:v>0.002</c:v>
                  </c:pt>
                  <c:pt idx="162">
                    <c:v>0.002</c:v>
                  </c:pt>
                  <c:pt idx="163">
                    <c:v>NaN</c:v>
                  </c:pt>
                  <c:pt idx="164">
                    <c:v>4E-05</c:v>
                  </c:pt>
                  <c:pt idx="165">
                    <c:v>0.0006</c:v>
                  </c:pt>
                  <c:pt idx="166">
                    <c:v>0.0008</c:v>
                  </c:pt>
                  <c:pt idx="167">
                    <c:v>0.0005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B!$D$21:$D$992</c:f>
                <c:numCache>
                  <c:ptCount val="9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0.009</c:v>
                  </c:pt>
                  <c:pt idx="134">
                    <c:v>0.011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0.005</c:v>
                  </c:pt>
                  <c:pt idx="149">
                    <c:v>0.002</c:v>
                  </c:pt>
                  <c:pt idx="150">
                    <c:v>0.002</c:v>
                  </c:pt>
                  <c:pt idx="151">
                    <c:v>0.002</c:v>
                  </c:pt>
                  <c:pt idx="152">
                    <c:v>0.002</c:v>
                  </c:pt>
                  <c:pt idx="153">
                    <c:v>0.002</c:v>
                  </c:pt>
                  <c:pt idx="154">
                    <c:v>0.002</c:v>
                  </c:pt>
                  <c:pt idx="155">
                    <c:v>0.002</c:v>
                  </c:pt>
                  <c:pt idx="156">
                    <c:v>0.002</c:v>
                  </c:pt>
                  <c:pt idx="157">
                    <c:v>0.002</c:v>
                  </c:pt>
                  <c:pt idx="158">
                    <c:v>0.002</c:v>
                  </c:pt>
                  <c:pt idx="159">
                    <c:v>0.002</c:v>
                  </c:pt>
                  <c:pt idx="160">
                    <c:v>0.002</c:v>
                  </c:pt>
                  <c:pt idx="161">
                    <c:v>0.002</c:v>
                  </c:pt>
                  <c:pt idx="162">
                    <c:v>0.002</c:v>
                  </c:pt>
                  <c:pt idx="163">
                    <c:v>NaN</c:v>
                  </c:pt>
                  <c:pt idx="164">
                    <c:v>4E-05</c:v>
                  </c:pt>
                  <c:pt idx="165">
                    <c:v>0.0006</c:v>
                  </c:pt>
                  <c:pt idx="166">
                    <c:v>0.0008</c:v>
                  </c:pt>
                  <c:pt idx="167">
                    <c:v>0.0005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B!$F$21:$F$992</c:f>
              <c:numCache/>
            </c:numRef>
          </c:xVal>
          <c:yVal>
            <c:numRef>
              <c:f>B!$I$21:$I$992</c:f>
              <c:numCache/>
            </c:numRef>
          </c:yVal>
          <c:smooth val="0"/>
        </c:ser>
        <c:ser>
          <c:idx val="3"/>
          <c:order val="2"/>
          <c:tx>
            <c:strRef>
              <c:f>B!$J$20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B!$D$21:$D$43</c:f>
                <c:numCache>
                  <c:ptCount val="2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plus>
            <c:minus>
              <c:numRef>
                <c:f>B!$D$21:$D$43</c:f>
                <c:numCache>
                  <c:ptCount val="2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B!$F$21:$F$992</c:f>
              <c:numCache/>
            </c:numRef>
          </c:xVal>
          <c:yVal>
            <c:numRef>
              <c:f>B!$J$21:$J$992</c:f>
              <c:numCache/>
            </c:numRef>
          </c:yVal>
          <c:smooth val="0"/>
        </c:ser>
        <c:ser>
          <c:idx val="4"/>
          <c:order val="3"/>
          <c:tx>
            <c:strRef>
              <c:f>B!$K$20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B!$D$21:$D$92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B!$D$21:$D$92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B!$F$21:$F$992</c:f>
              <c:numCache/>
            </c:numRef>
          </c:xVal>
          <c:yVal>
            <c:numRef>
              <c:f>B!$K$21:$K$992</c:f>
              <c:numCache/>
            </c:numRef>
          </c:yVal>
          <c:smooth val="0"/>
        </c:ser>
        <c:ser>
          <c:idx val="2"/>
          <c:order val="4"/>
          <c:tx>
            <c:strRef>
              <c:f>B!$L$20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B!$D$21:$D$92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B!$D$21:$D$92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B!$F$21:$F$992</c:f>
              <c:numCache/>
            </c:numRef>
          </c:xVal>
          <c:yVal>
            <c:numRef>
              <c:f>B!$L$21:$L$992</c:f>
              <c:numCache/>
            </c:numRef>
          </c:yVal>
          <c:smooth val="0"/>
        </c:ser>
        <c:ser>
          <c:idx val="5"/>
          <c:order val="5"/>
          <c:tx>
            <c:strRef>
              <c:f>B!$M$20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B!$D$21:$D$92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B!$D$21:$D$92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B!$F$21:$F$992</c:f>
              <c:numCache/>
            </c:numRef>
          </c:xVal>
          <c:yVal>
            <c:numRef>
              <c:f>B!$M$21:$M$992</c:f>
              <c:numCache/>
            </c:numRef>
          </c:yVal>
          <c:smooth val="0"/>
        </c:ser>
        <c:ser>
          <c:idx val="6"/>
          <c:order val="6"/>
          <c:tx>
            <c:strRef>
              <c:f>B!$N$20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B!$D$21:$D$92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B!$D$21:$D$92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B!$F$21:$F$992</c:f>
              <c:numCache/>
            </c:numRef>
          </c:xVal>
          <c:yVal>
            <c:numRef>
              <c:f>B!$N$21:$N$992</c:f>
              <c:numCache/>
            </c:numRef>
          </c:yVal>
          <c:smooth val="0"/>
        </c:ser>
        <c:ser>
          <c:idx val="7"/>
          <c:order val="7"/>
          <c:tx>
            <c:strRef>
              <c:f>B!$O$20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B!$F$21:$F$992</c:f>
              <c:numCache/>
            </c:numRef>
          </c:xVal>
          <c:yVal>
            <c:numRef>
              <c:f>B!$O$21:$O$992</c:f>
              <c:numCache/>
            </c:numRef>
          </c:yVal>
          <c:smooth val="0"/>
        </c:ser>
        <c:axId val="22381193"/>
        <c:axId val="104146"/>
      </c:scatterChart>
      <c:valAx>
        <c:axId val="22381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146"/>
        <c:crosses val="autoZero"/>
        <c:crossBetween val="midCat"/>
        <c:dispUnits/>
      </c:valAx>
      <c:valAx>
        <c:axId val="104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8119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725"/>
          <c:y val="0.92925"/>
          <c:w val="0.5072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 Per - O-C Diagr.</a:t>
            </a:r>
          </a:p>
        </c:rich>
      </c:tx>
      <c:layout>
        <c:manualLayout>
          <c:xMode val="factor"/>
          <c:yMode val="factor"/>
          <c:x val="0.02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0475"/>
          <c:w val="0.927"/>
          <c:h val="0.76"/>
        </c:manualLayout>
      </c:layout>
      <c:scatterChart>
        <c:scatterStyle val="lineMarker"/>
        <c:varyColors val="0"/>
        <c:ser>
          <c:idx val="0"/>
          <c:order val="0"/>
          <c:tx>
            <c:strRef>
              <c:f>B!$H$20:$H$20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B!$F$21:$F$992</c:f>
              <c:numCache/>
            </c:numRef>
          </c:xVal>
          <c:yVal>
            <c:numRef>
              <c:f>B!$H$21:$H$992</c:f>
              <c:numCache/>
            </c:numRef>
          </c:yVal>
          <c:smooth val="0"/>
        </c:ser>
        <c:ser>
          <c:idx val="1"/>
          <c:order val="1"/>
          <c:tx>
            <c:strRef>
              <c:f>B!$I$20:$I$20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B!$D$21:$D$992</c:f>
                <c:numCache>
                  <c:ptCount val="9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0.009</c:v>
                  </c:pt>
                  <c:pt idx="134">
                    <c:v>0.011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0.005</c:v>
                  </c:pt>
                  <c:pt idx="149">
                    <c:v>0.002</c:v>
                  </c:pt>
                  <c:pt idx="150">
                    <c:v>0.002</c:v>
                  </c:pt>
                  <c:pt idx="151">
                    <c:v>0.002</c:v>
                  </c:pt>
                  <c:pt idx="152">
                    <c:v>0.002</c:v>
                  </c:pt>
                  <c:pt idx="153">
                    <c:v>0.002</c:v>
                  </c:pt>
                  <c:pt idx="154">
                    <c:v>0.002</c:v>
                  </c:pt>
                  <c:pt idx="155">
                    <c:v>0.002</c:v>
                  </c:pt>
                  <c:pt idx="156">
                    <c:v>0.002</c:v>
                  </c:pt>
                  <c:pt idx="157">
                    <c:v>0.002</c:v>
                  </c:pt>
                  <c:pt idx="158">
                    <c:v>0.002</c:v>
                  </c:pt>
                  <c:pt idx="159">
                    <c:v>0.002</c:v>
                  </c:pt>
                  <c:pt idx="160">
                    <c:v>0.002</c:v>
                  </c:pt>
                  <c:pt idx="161">
                    <c:v>0.002</c:v>
                  </c:pt>
                  <c:pt idx="162">
                    <c:v>0.002</c:v>
                  </c:pt>
                  <c:pt idx="163">
                    <c:v>NaN</c:v>
                  </c:pt>
                  <c:pt idx="164">
                    <c:v>4E-05</c:v>
                  </c:pt>
                  <c:pt idx="165">
                    <c:v>0.0006</c:v>
                  </c:pt>
                  <c:pt idx="166">
                    <c:v>0.0008</c:v>
                  </c:pt>
                  <c:pt idx="167">
                    <c:v>0.0005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B!$D$21:$D$992</c:f>
                <c:numCache>
                  <c:ptCount val="9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0.009</c:v>
                  </c:pt>
                  <c:pt idx="134">
                    <c:v>0.011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0.005</c:v>
                  </c:pt>
                  <c:pt idx="149">
                    <c:v>0.002</c:v>
                  </c:pt>
                  <c:pt idx="150">
                    <c:v>0.002</c:v>
                  </c:pt>
                  <c:pt idx="151">
                    <c:v>0.002</c:v>
                  </c:pt>
                  <c:pt idx="152">
                    <c:v>0.002</c:v>
                  </c:pt>
                  <c:pt idx="153">
                    <c:v>0.002</c:v>
                  </c:pt>
                  <c:pt idx="154">
                    <c:v>0.002</c:v>
                  </c:pt>
                  <c:pt idx="155">
                    <c:v>0.002</c:v>
                  </c:pt>
                  <c:pt idx="156">
                    <c:v>0.002</c:v>
                  </c:pt>
                  <c:pt idx="157">
                    <c:v>0.002</c:v>
                  </c:pt>
                  <c:pt idx="158">
                    <c:v>0.002</c:v>
                  </c:pt>
                  <c:pt idx="159">
                    <c:v>0.002</c:v>
                  </c:pt>
                  <c:pt idx="160">
                    <c:v>0.002</c:v>
                  </c:pt>
                  <c:pt idx="161">
                    <c:v>0.002</c:v>
                  </c:pt>
                  <c:pt idx="162">
                    <c:v>0.002</c:v>
                  </c:pt>
                  <c:pt idx="163">
                    <c:v>NaN</c:v>
                  </c:pt>
                  <c:pt idx="164">
                    <c:v>4E-05</c:v>
                  </c:pt>
                  <c:pt idx="165">
                    <c:v>0.0006</c:v>
                  </c:pt>
                  <c:pt idx="166">
                    <c:v>0.0008</c:v>
                  </c:pt>
                  <c:pt idx="167">
                    <c:v>0.0005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B!$F$21:$F$992</c:f>
              <c:numCache/>
            </c:numRef>
          </c:xVal>
          <c:yVal>
            <c:numRef>
              <c:f>B!$I$21:$I$992</c:f>
              <c:numCache/>
            </c:numRef>
          </c:yVal>
          <c:smooth val="0"/>
        </c:ser>
        <c:ser>
          <c:idx val="3"/>
          <c:order val="2"/>
          <c:tx>
            <c:strRef>
              <c:f>B!$J$20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B!$D$21:$D$43</c:f>
                <c:numCache>
                  <c:ptCount val="2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plus>
            <c:minus>
              <c:numRef>
                <c:f>B!$D$21:$D$43</c:f>
                <c:numCache>
                  <c:ptCount val="2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B!$F$21:$F$992</c:f>
              <c:numCache/>
            </c:numRef>
          </c:xVal>
          <c:yVal>
            <c:numRef>
              <c:f>B!$J$21:$J$992</c:f>
              <c:numCache/>
            </c:numRef>
          </c:yVal>
          <c:smooth val="0"/>
        </c:ser>
        <c:ser>
          <c:idx val="4"/>
          <c:order val="3"/>
          <c:tx>
            <c:strRef>
              <c:f>B!$K$20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B!$D$21:$D$92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B!$D$21:$D$92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B!$F$21:$F$992</c:f>
              <c:numCache/>
            </c:numRef>
          </c:xVal>
          <c:yVal>
            <c:numRef>
              <c:f>B!$K$21:$K$992</c:f>
              <c:numCache/>
            </c:numRef>
          </c:yVal>
          <c:smooth val="0"/>
        </c:ser>
        <c:ser>
          <c:idx val="2"/>
          <c:order val="4"/>
          <c:tx>
            <c:strRef>
              <c:f>B!$L$20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B!$D$21:$D$92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B!$D$21:$D$92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B!$F$21:$F$992</c:f>
              <c:numCache/>
            </c:numRef>
          </c:xVal>
          <c:yVal>
            <c:numRef>
              <c:f>B!$L$21:$L$992</c:f>
              <c:numCache/>
            </c:numRef>
          </c:yVal>
          <c:smooth val="0"/>
        </c:ser>
        <c:ser>
          <c:idx val="5"/>
          <c:order val="5"/>
          <c:tx>
            <c:strRef>
              <c:f>B!$M$20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B!$D$21:$D$92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B!$D$21:$D$92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B!$F$21:$F$992</c:f>
              <c:numCache/>
            </c:numRef>
          </c:xVal>
          <c:yVal>
            <c:numRef>
              <c:f>B!$M$21:$M$992</c:f>
              <c:numCache/>
            </c:numRef>
          </c:yVal>
          <c:smooth val="0"/>
        </c:ser>
        <c:ser>
          <c:idx val="6"/>
          <c:order val="6"/>
          <c:tx>
            <c:strRef>
              <c:f>B!$N$20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B!$D$21:$D$92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B!$D$21:$D$92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B!$F$21:$F$992</c:f>
              <c:numCache/>
            </c:numRef>
          </c:xVal>
          <c:yVal>
            <c:numRef>
              <c:f>B!$N$21:$N$992</c:f>
              <c:numCache/>
            </c:numRef>
          </c:yVal>
          <c:smooth val="0"/>
        </c:ser>
        <c:ser>
          <c:idx val="7"/>
          <c:order val="7"/>
          <c:tx>
            <c:strRef>
              <c:f>B!$O$20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B!$F$21:$F$992</c:f>
              <c:numCache/>
            </c:numRef>
          </c:xVal>
          <c:yVal>
            <c:numRef>
              <c:f>B!$O$21:$O$992</c:f>
              <c:numCache/>
            </c:numRef>
          </c:yVal>
          <c:smooth val="0"/>
        </c:ser>
        <c:axId val="937315"/>
        <c:axId val="8435836"/>
      </c:scatterChart>
      <c:valAx>
        <c:axId val="937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35836"/>
        <c:crosses val="autoZero"/>
        <c:crossBetween val="midCat"/>
        <c:dispUnits/>
      </c:valAx>
      <c:valAx>
        <c:axId val="8435836"/>
        <c:scaling>
          <c:orientation val="minMax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731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9"/>
          <c:y val="0.9295"/>
          <c:w val="0.509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 Per - O-C Diagr.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0525"/>
          <c:w val="0.9275"/>
          <c:h val="0.761"/>
        </c:manualLayout>
      </c:layout>
      <c:scatterChart>
        <c:scatterStyle val="lineMarker"/>
        <c:varyColors val="0"/>
        <c:ser>
          <c:idx val="0"/>
          <c:order val="0"/>
          <c:tx>
            <c:strRef>
              <c:f>'B (2)'!$H$20:$H$20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 (2)'!$F$21:$F$992</c:f>
              <c:numCache/>
            </c:numRef>
          </c:xVal>
          <c:yVal>
            <c:numRef>
              <c:f>'B (2)'!$H$21:$H$992</c:f>
              <c:numCache/>
            </c:numRef>
          </c:yVal>
          <c:smooth val="0"/>
        </c:ser>
        <c:ser>
          <c:idx val="1"/>
          <c:order val="1"/>
          <c:tx>
            <c:strRef>
              <c:f>'B (2)'!$I$20:$I$20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'B (2)'!$D$21:$D$992</c:f>
                <c:numCache>
                  <c:ptCount val="9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0.009</c:v>
                  </c:pt>
                  <c:pt idx="146">
                    <c:v>0.011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0.005</c:v>
                  </c:pt>
                  <c:pt idx="161">
                    <c:v>0.002</c:v>
                  </c:pt>
                  <c:pt idx="162">
                    <c:v>NaN</c:v>
                  </c:pt>
                  <c:pt idx="163">
                    <c:v>4E-05</c:v>
                  </c:pt>
                  <c:pt idx="164">
                    <c:v>0.0006</c:v>
                  </c:pt>
                  <c:pt idx="165">
                    <c:v>0.0008</c:v>
                  </c:pt>
                  <c:pt idx="166">
                    <c:v>0.0005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'B (2)'!$D$21:$D$992</c:f>
                <c:numCache>
                  <c:ptCount val="9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0.009</c:v>
                  </c:pt>
                  <c:pt idx="146">
                    <c:v>0.011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0.005</c:v>
                  </c:pt>
                  <c:pt idx="161">
                    <c:v>0.002</c:v>
                  </c:pt>
                  <c:pt idx="162">
                    <c:v>NaN</c:v>
                  </c:pt>
                  <c:pt idx="163">
                    <c:v>4E-05</c:v>
                  </c:pt>
                  <c:pt idx="164">
                    <c:v>0.0006</c:v>
                  </c:pt>
                  <c:pt idx="165">
                    <c:v>0.0008</c:v>
                  </c:pt>
                  <c:pt idx="166">
                    <c:v>0.0005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'B (2)'!$F$21:$F$992</c:f>
              <c:numCache/>
            </c:numRef>
          </c:xVal>
          <c:yVal>
            <c:numRef>
              <c:f>'B (2)'!$I$21:$I$992</c:f>
              <c:numCache/>
            </c:numRef>
          </c:yVal>
          <c:smooth val="0"/>
        </c:ser>
        <c:ser>
          <c:idx val="3"/>
          <c:order val="2"/>
          <c:tx>
            <c:strRef>
              <c:f>'B (2)'!$J$20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'B (2)'!$D$21:$D$43</c:f>
                <c:numCache>
                  <c:ptCount val="2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plus>
            <c:minus>
              <c:numRef>
                <c:f>'B (2)'!$D$21:$D$43</c:f>
                <c:numCache>
                  <c:ptCount val="2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'B (2)'!$F$21:$F$992</c:f>
              <c:numCache/>
            </c:numRef>
          </c:xVal>
          <c:yVal>
            <c:numRef>
              <c:f>'B (2)'!$J$21:$J$992</c:f>
              <c:numCache/>
            </c:numRef>
          </c:yVal>
          <c:smooth val="0"/>
        </c:ser>
        <c:ser>
          <c:idx val="4"/>
          <c:order val="3"/>
          <c:tx>
            <c:strRef>
              <c:f>'B (2)'!$K$20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'B (2)'!$D$21:$D$92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'B (2)'!$D$21:$D$92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'B (2)'!$F$21:$F$992</c:f>
              <c:numCache/>
            </c:numRef>
          </c:xVal>
          <c:yVal>
            <c:numRef>
              <c:f>'B (2)'!$K$21:$K$992</c:f>
              <c:numCache/>
            </c:numRef>
          </c:yVal>
          <c:smooth val="0"/>
        </c:ser>
        <c:ser>
          <c:idx val="2"/>
          <c:order val="4"/>
          <c:tx>
            <c:strRef>
              <c:f>'B (2)'!$L$20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'B (2)'!$D$21:$D$92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'B (2)'!$D$21:$D$92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'B (2)'!$F$21:$F$992</c:f>
              <c:numCache/>
            </c:numRef>
          </c:xVal>
          <c:yVal>
            <c:numRef>
              <c:f>'B (2)'!$L$21:$L$992</c:f>
              <c:numCache/>
            </c:numRef>
          </c:yVal>
          <c:smooth val="0"/>
        </c:ser>
        <c:ser>
          <c:idx val="5"/>
          <c:order val="5"/>
          <c:tx>
            <c:strRef>
              <c:f>'B (2)'!$M$20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'B (2)'!$D$21:$D$92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'B (2)'!$D$21:$D$92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'B (2)'!$F$21:$F$992</c:f>
              <c:numCache/>
            </c:numRef>
          </c:xVal>
          <c:yVal>
            <c:numRef>
              <c:f>'B (2)'!$M$21:$M$992</c:f>
              <c:numCache/>
            </c:numRef>
          </c:yVal>
          <c:smooth val="0"/>
        </c:ser>
        <c:ser>
          <c:idx val="6"/>
          <c:order val="6"/>
          <c:tx>
            <c:strRef>
              <c:f>'B (2)'!$N$20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'B (2)'!$D$21:$D$92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'B (2)'!$D$21:$D$92</c:f>
                <c:numCache>
                  <c:ptCount val="7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'B (2)'!$F$21:$F$992</c:f>
              <c:numCache/>
            </c:numRef>
          </c:xVal>
          <c:yVal>
            <c:numRef>
              <c:f>'B (2)'!$N$21:$N$992</c:f>
              <c:numCache/>
            </c:numRef>
          </c:yVal>
          <c:smooth val="0"/>
        </c:ser>
        <c:ser>
          <c:idx val="7"/>
          <c:order val="7"/>
          <c:tx>
            <c:strRef>
              <c:f>'B (2)'!$O$20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 (2)'!$F$21:$F$992</c:f>
              <c:numCache/>
            </c:numRef>
          </c:xVal>
          <c:yVal>
            <c:numRef>
              <c:f>'B (2)'!$O$21:$O$992</c:f>
              <c:numCache/>
            </c:numRef>
          </c:yVal>
          <c:smooth val="0"/>
        </c:ser>
        <c:axId val="8813661"/>
        <c:axId val="12214086"/>
      </c:scatterChart>
      <c:valAx>
        <c:axId val="8813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14086"/>
        <c:crosses val="autoZero"/>
        <c:crossBetween val="midCat"/>
        <c:dispUnits/>
      </c:valAx>
      <c:valAx>
        <c:axId val="12214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1366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925"/>
          <c:y val="0.9305"/>
          <c:w val="0.461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9525</xdr:rowOff>
    </xdr:from>
    <xdr:to>
      <xdr:col>18</xdr:col>
      <xdr:colOff>142875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3829050" y="9525"/>
        <a:ext cx="76581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381000</xdr:colOff>
      <xdr:row>0</xdr:row>
      <xdr:rowOff>28575</xdr:rowOff>
    </xdr:from>
    <xdr:to>
      <xdr:col>31</xdr:col>
      <xdr:colOff>209550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11744325" y="28575"/>
        <a:ext cx="87439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0</xdr:row>
      <xdr:rowOff>0</xdr:rowOff>
    </xdr:from>
    <xdr:to>
      <xdr:col>18</xdr:col>
      <xdr:colOff>600075</xdr:colOff>
      <xdr:row>18</xdr:row>
      <xdr:rowOff>28575</xdr:rowOff>
    </xdr:to>
    <xdr:graphicFrame>
      <xdr:nvGraphicFramePr>
        <xdr:cNvPr id="2" name="Chart 2"/>
        <xdr:cNvGraphicFramePr/>
      </xdr:nvGraphicFramePr>
      <xdr:xfrm>
        <a:off x="5010150" y="0"/>
        <a:ext cx="695325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20</xdr:col>
      <xdr:colOff>438150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05325" y="0"/>
        <a:ext cx="87439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920" TargetMode="External" /><Relationship Id="rId2" Type="http://schemas.openxmlformats.org/officeDocument/2006/relationships/hyperlink" Target="http://www.konkoly.hu/cgi-bin/IBVS?5992" TargetMode="External" /><Relationship Id="rId3" Type="http://schemas.openxmlformats.org/officeDocument/2006/relationships/hyperlink" Target="http://www.konkoly.hu/cgi-bin/IBVS?6011" TargetMode="External" /><Relationship Id="rId4" Type="http://schemas.openxmlformats.org/officeDocument/2006/relationships/hyperlink" Target="http://www.konkoly.hu/cgi-bin/IBVS?6042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45"/>
  <sheetViews>
    <sheetView tabSelected="1" zoomScalePageLayoutView="0" workbookViewId="0" topLeftCell="A1">
      <pane ySplit="20" topLeftCell="A171" activePane="bottomLeft" state="frozen"/>
      <selection pane="topLeft" activeCell="A1" sqref="A1"/>
      <selection pane="bottomLeft"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6.14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4" ht="20.25">
      <c r="A1" s="1" t="s">
        <v>146</v>
      </c>
      <c r="C1" s="15" t="s">
        <v>145</v>
      </c>
      <c r="D1" s="12"/>
    </row>
    <row r="2" spans="1:5" ht="12.75">
      <c r="A2" t="s">
        <v>26</v>
      </c>
      <c r="B2" s="13" t="s">
        <v>144</v>
      </c>
      <c r="C2" s="16" t="s">
        <v>141</v>
      </c>
      <c r="D2" s="17"/>
      <c r="E2" s="17"/>
    </row>
    <row r="3" spans="3:5" ht="13.5" thickBot="1">
      <c r="C3" s="16" t="s">
        <v>142</v>
      </c>
      <c r="D3" s="17"/>
      <c r="E3" s="17"/>
    </row>
    <row r="4" spans="1:4" ht="14.25" thickBot="1" thickTop="1">
      <c r="A4" s="5" t="s">
        <v>0</v>
      </c>
      <c r="C4" s="9" t="s">
        <v>140</v>
      </c>
      <c r="D4" s="11" t="s">
        <v>140</v>
      </c>
    </row>
    <row r="5" ht="13.5" thickTop="1"/>
    <row r="6" ht="12.75">
      <c r="A6" s="5" t="s">
        <v>1</v>
      </c>
    </row>
    <row r="7" spans="1:3" ht="12.75">
      <c r="A7" t="s">
        <v>2</v>
      </c>
      <c r="C7" s="8">
        <v>39376.433</v>
      </c>
    </row>
    <row r="8" spans="1:4" ht="12.75">
      <c r="A8" t="s">
        <v>3</v>
      </c>
      <c r="C8">
        <v>2.8675119391731028</v>
      </c>
      <c r="D8" s="39" t="s">
        <v>158</v>
      </c>
    </row>
    <row r="9" spans="1:5" ht="12.75">
      <c r="A9" s="22" t="s">
        <v>147</v>
      </c>
      <c r="B9" s="23"/>
      <c r="C9" s="24">
        <v>-9.5</v>
      </c>
      <c r="D9" s="23" t="s">
        <v>148</v>
      </c>
      <c r="E9" s="23"/>
    </row>
    <row r="10" spans="1:5" ht="13.5" thickBot="1">
      <c r="A10" s="23"/>
      <c r="B10" s="23"/>
      <c r="C10" s="4" t="s">
        <v>22</v>
      </c>
      <c r="D10" s="4" t="s">
        <v>23</v>
      </c>
      <c r="E10" s="23"/>
    </row>
    <row r="11" spans="1:7" ht="12.75">
      <c r="A11" s="23" t="s">
        <v>16</v>
      </c>
      <c r="B11" s="23"/>
      <c r="C11" s="25">
        <f ca="1">INTERCEPT(INDIRECT($G$11):G992,INDIRECT($F$11):F992)</f>
        <v>-0.1835199111173683</v>
      </c>
      <c r="D11" s="3"/>
      <c r="E11" s="23"/>
      <c r="F11" s="26" t="str">
        <f>"F"&amp;E19</f>
        <v>F22</v>
      </c>
      <c r="G11" s="10" t="str">
        <f>"G"&amp;E19</f>
        <v>G22</v>
      </c>
    </row>
    <row r="12" spans="1:5" ht="12.75">
      <c r="A12" s="23" t="s">
        <v>17</v>
      </c>
      <c r="B12" s="23"/>
      <c r="C12" s="25">
        <f ca="1">SLOPE(INDIRECT($G$11):G992,INDIRECT($F$11):F992)</f>
        <v>-4.642365804861114E-05</v>
      </c>
      <c r="D12" s="3"/>
      <c r="E12" s="23"/>
    </row>
    <row r="13" spans="1:5" ht="12.75">
      <c r="A13" s="23" t="s">
        <v>21</v>
      </c>
      <c r="B13" s="23"/>
      <c r="C13" s="3" t="s">
        <v>14</v>
      </c>
      <c r="D13" s="29" t="s">
        <v>159</v>
      </c>
      <c r="E13" s="24">
        <v>1</v>
      </c>
    </row>
    <row r="14" spans="1:5" ht="12.75">
      <c r="A14" s="23"/>
      <c r="B14" s="23"/>
      <c r="C14" s="23"/>
      <c r="D14" s="29" t="s">
        <v>149</v>
      </c>
      <c r="E14" s="30">
        <f ca="1">NOW()+15018.5+$C$9/24</f>
        <v>59906.555917129626</v>
      </c>
    </row>
    <row r="15" spans="1:5" ht="12.75">
      <c r="A15" s="27" t="s">
        <v>18</v>
      </c>
      <c r="B15" s="23"/>
      <c r="C15" s="28">
        <f>(C7+C11)+(C8+C12)*INT(MAX(F21:F3533))</f>
        <v>56234.079245801884</v>
      </c>
      <c r="D15" s="29" t="s">
        <v>160</v>
      </c>
      <c r="E15" s="30">
        <f>ROUND(2*(E14-$C$7)/$C$8,0)/2+E13</f>
        <v>7160.5</v>
      </c>
    </row>
    <row r="16" spans="1:5" ht="12.75">
      <c r="A16" s="31" t="s">
        <v>4</v>
      </c>
      <c r="B16" s="23"/>
      <c r="C16" s="32">
        <f>+C8+C12</f>
        <v>2.8674655155150544</v>
      </c>
      <c r="D16" s="29" t="s">
        <v>150</v>
      </c>
      <c r="E16" s="10">
        <f>ROUND(2*(E14-$C$15)/$C$16,0)/2+E13</f>
        <v>1281.5</v>
      </c>
    </row>
    <row r="17" spans="1:5" ht="13.5" thickBot="1">
      <c r="A17" s="29" t="s">
        <v>151</v>
      </c>
      <c r="B17" s="23"/>
      <c r="C17" s="23">
        <f>COUNT(C21:C2191)</f>
        <v>172</v>
      </c>
      <c r="D17" s="29" t="s">
        <v>152</v>
      </c>
      <c r="E17" s="33">
        <f>+$C$15+$C$16*E16-15018.5-$C$9/24</f>
        <v>44890.63213726776</v>
      </c>
    </row>
    <row r="18" spans="1:5" ht="12.75">
      <c r="A18" s="31" t="s">
        <v>5</v>
      </c>
      <c r="B18" s="23"/>
      <c r="C18" s="34">
        <f>+C15</f>
        <v>56234.079245801884</v>
      </c>
      <c r="D18" s="35">
        <f>+C16</f>
        <v>2.8674655155150544</v>
      </c>
      <c r="E18" s="36" t="s">
        <v>153</v>
      </c>
    </row>
    <row r="19" spans="1:5" ht="13.5" thickTop="1">
      <c r="A19" s="37" t="s">
        <v>154</v>
      </c>
      <c r="E19" s="38">
        <v>22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143</v>
      </c>
      <c r="I20" s="7" t="s">
        <v>139</v>
      </c>
      <c r="J20" s="7" t="s">
        <v>157</v>
      </c>
      <c r="K20" s="7" t="s">
        <v>20</v>
      </c>
      <c r="L20" s="7" t="s">
        <v>27</v>
      </c>
      <c r="M20" s="7" t="s">
        <v>28</v>
      </c>
      <c r="N20" s="7" t="s">
        <v>29</v>
      </c>
      <c r="O20" s="7" t="s">
        <v>25</v>
      </c>
      <c r="P20" s="6" t="s">
        <v>24</v>
      </c>
      <c r="Q20" s="4" t="s">
        <v>15</v>
      </c>
    </row>
    <row r="21" spans="1:18" s="18" customFormat="1" ht="12.75">
      <c r="A21" s="18" t="s">
        <v>143</v>
      </c>
      <c r="C21" s="14">
        <v>25624.36</v>
      </c>
      <c r="D21" s="19"/>
      <c r="E21" s="18">
        <f aca="true" t="shared" si="0" ref="E21:E52">+(C21-C$7)/C$8</f>
        <v>-4795.820659761803</v>
      </c>
      <c r="F21" s="18">
        <f aca="true" t="shared" si="1" ref="F21:F52">ROUND(2*E21,0)/2</f>
        <v>-4796</v>
      </c>
      <c r="G21" s="18">
        <f aca="true" t="shared" si="2" ref="G21:G52">+C21-(C$7+F21*C$8)</f>
        <v>0.5142602742052986</v>
      </c>
      <c r="H21" s="18">
        <f>+G21</f>
        <v>0.5142602742052986</v>
      </c>
      <c r="O21" s="18">
        <f aca="true" t="shared" si="3" ref="O21:O52">+C$11+C$12*$F21</f>
        <v>0.039127952883770745</v>
      </c>
      <c r="Q21" s="20">
        <f aca="true" t="shared" si="4" ref="Q21:Q52">+C21-15018.5</f>
        <v>10605.86</v>
      </c>
      <c r="R21" s="18">
        <v>346.9470000000001</v>
      </c>
    </row>
    <row r="22" spans="1:17" s="18" customFormat="1" ht="12.75">
      <c r="A22" s="18" t="s">
        <v>32</v>
      </c>
      <c r="C22" s="19">
        <v>39376.433</v>
      </c>
      <c r="D22" s="19"/>
      <c r="E22" s="18">
        <f t="shared" si="0"/>
        <v>0</v>
      </c>
      <c r="F22" s="18">
        <f t="shared" si="1"/>
        <v>0</v>
      </c>
      <c r="G22" s="18">
        <f t="shared" si="2"/>
        <v>0</v>
      </c>
      <c r="I22" s="18">
        <f aca="true" t="shared" si="5" ref="I22:I53">+G22</f>
        <v>0</v>
      </c>
      <c r="O22" s="18">
        <f t="shared" si="3"/>
        <v>-0.1835199111173683</v>
      </c>
      <c r="Q22" s="20">
        <f t="shared" si="4"/>
        <v>24357.932999999997</v>
      </c>
    </row>
    <row r="23" spans="1:31" s="18" customFormat="1" ht="12.75">
      <c r="A23" s="18" t="s">
        <v>32</v>
      </c>
      <c r="C23" s="19">
        <v>39422.295</v>
      </c>
      <c r="D23" s="19"/>
      <c r="E23" s="18">
        <f t="shared" si="0"/>
        <v>15.993656163547168</v>
      </c>
      <c r="F23" s="18">
        <f t="shared" si="1"/>
        <v>16</v>
      </c>
      <c r="G23" s="18">
        <f t="shared" si="2"/>
        <v>-0.018191026771091856</v>
      </c>
      <c r="I23" s="18">
        <f t="shared" si="5"/>
        <v>-0.018191026771091856</v>
      </c>
      <c r="O23" s="18">
        <f t="shared" si="3"/>
        <v>-0.18426268964614606</v>
      </c>
      <c r="Q23" s="20">
        <f t="shared" si="4"/>
        <v>24403.795</v>
      </c>
      <c r="R23" s="18">
        <v>45.86200000000099</v>
      </c>
      <c r="AA23" s="18">
        <v>14</v>
      </c>
      <c r="AC23" s="18" t="s">
        <v>31</v>
      </c>
      <c r="AE23" s="18" t="s">
        <v>33</v>
      </c>
    </row>
    <row r="24" spans="1:31" s="18" customFormat="1" ht="12.75">
      <c r="A24" s="18" t="s">
        <v>32</v>
      </c>
      <c r="C24" s="19">
        <v>39488.253</v>
      </c>
      <c r="D24" s="19"/>
      <c r="E24" s="18">
        <f t="shared" si="0"/>
        <v>38.99547843983693</v>
      </c>
      <c r="F24" s="18">
        <f t="shared" si="1"/>
        <v>39</v>
      </c>
      <c r="G24" s="18">
        <f t="shared" si="2"/>
        <v>-0.012965627749508712</v>
      </c>
      <c r="I24" s="18">
        <f t="shared" si="5"/>
        <v>-0.012965627749508712</v>
      </c>
      <c r="O24" s="18">
        <f t="shared" si="3"/>
        <v>-0.18533043378126413</v>
      </c>
      <c r="Q24" s="20">
        <f t="shared" si="4"/>
        <v>24469.752999999997</v>
      </c>
      <c r="R24" s="18">
        <v>65.95799999999872</v>
      </c>
      <c r="AA24" s="18">
        <v>15</v>
      </c>
      <c r="AC24" s="18" t="s">
        <v>31</v>
      </c>
      <c r="AE24" s="18" t="s">
        <v>33</v>
      </c>
    </row>
    <row r="25" spans="1:31" s="18" customFormat="1" ht="12.75">
      <c r="A25" s="18" t="s">
        <v>35</v>
      </c>
      <c r="C25" s="19">
        <v>39941.282</v>
      </c>
      <c r="D25" s="19"/>
      <c r="E25" s="18">
        <f t="shared" si="0"/>
        <v>196.9822661533141</v>
      </c>
      <c r="F25" s="18">
        <f t="shared" si="1"/>
        <v>197</v>
      </c>
      <c r="G25" s="18">
        <f t="shared" si="2"/>
        <v>-0.050852017098804936</v>
      </c>
      <c r="I25" s="18">
        <f t="shared" si="5"/>
        <v>-0.050852017098804936</v>
      </c>
      <c r="O25" s="18">
        <f t="shared" si="3"/>
        <v>-0.19266537175294468</v>
      </c>
      <c r="Q25" s="20">
        <f t="shared" si="4"/>
        <v>24922.782</v>
      </c>
      <c r="R25" s="18">
        <v>453.02900000000227</v>
      </c>
      <c r="AA25" s="18">
        <v>5</v>
      </c>
      <c r="AC25" s="18" t="s">
        <v>34</v>
      </c>
      <c r="AE25" s="18" t="s">
        <v>33</v>
      </c>
    </row>
    <row r="26" spans="1:31" s="18" customFormat="1" ht="12.75">
      <c r="A26" s="18" t="s">
        <v>36</v>
      </c>
      <c r="C26" s="19">
        <v>40064.587</v>
      </c>
      <c r="D26" s="19"/>
      <c r="E26" s="18">
        <f t="shared" si="0"/>
        <v>239.98295895445983</v>
      </c>
      <c r="F26" s="18">
        <f t="shared" si="1"/>
        <v>240</v>
      </c>
      <c r="G26" s="18">
        <f t="shared" si="2"/>
        <v>-0.04886540154257091</v>
      </c>
      <c r="I26" s="18">
        <f t="shared" si="5"/>
        <v>-0.04886540154257091</v>
      </c>
      <c r="O26" s="18">
        <f t="shared" si="3"/>
        <v>-0.19466158904903497</v>
      </c>
      <c r="Q26" s="20">
        <f t="shared" si="4"/>
        <v>25046.087</v>
      </c>
      <c r="R26" s="18">
        <v>123.305</v>
      </c>
      <c r="AA26" s="18">
        <v>17</v>
      </c>
      <c r="AC26" s="18" t="s">
        <v>31</v>
      </c>
      <c r="AE26" s="18" t="s">
        <v>33</v>
      </c>
    </row>
    <row r="27" spans="1:31" s="18" customFormat="1" ht="12.75">
      <c r="A27" s="18" t="s">
        <v>37</v>
      </c>
      <c r="C27" s="19">
        <v>40090.384</v>
      </c>
      <c r="D27" s="19"/>
      <c r="E27" s="18">
        <f t="shared" si="0"/>
        <v>248.97925977106175</v>
      </c>
      <c r="F27" s="18">
        <f t="shared" si="1"/>
        <v>249</v>
      </c>
      <c r="G27" s="18">
        <f t="shared" si="2"/>
        <v>-0.05947285410366021</v>
      </c>
      <c r="I27" s="18">
        <f t="shared" si="5"/>
        <v>-0.05947285410366021</v>
      </c>
      <c r="O27" s="18">
        <f t="shared" si="3"/>
        <v>-0.19507940197147247</v>
      </c>
      <c r="Q27" s="20">
        <f t="shared" si="4"/>
        <v>25071.884</v>
      </c>
      <c r="R27" s="18">
        <v>25.79699999999866</v>
      </c>
      <c r="AA27" s="18">
        <v>15</v>
      </c>
      <c r="AC27" s="18" t="s">
        <v>31</v>
      </c>
      <c r="AE27" s="18" t="s">
        <v>33</v>
      </c>
    </row>
    <row r="28" spans="1:31" s="18" customFormat="1" ht="12.75">
      <c r="A28" s="18" t="s">
        <v>37</v>
      </c>
      <c r="C28" s="19">
        <v>40113.356</v>
      </c>
      <c r="D28" s="19"/>
      <c r="E28" s="18">
        <f t="shared" si="0"/>
        <v>256.9903859624407</v>
      </c>
      <c r="F28" s="18">
        <f t="shared" si="1"/>
        <v>257</v>
      </c>
      <c r="G28" s="18">
        <f t="shared" si="2"/>
        <v>-0.02756836748449132</v>
      </c>
      <c r="I28" s="18">
        <f t="shared" si="5"/>
        <v>-0.02756836748449132</v>
      </c>
      <c r="O28" s="18">
        <f t="shared" si="3"/>
        <v>-0.19545079123586134</v>
      </c>
      <c r="Q28" s="20">
        <f t="shared" si="4"/>
        <v>25094.856</v>
      </c>
      <c r="R28" s="18">
        <v>22.97200000000157</v>
      </c>
      <c r="AA28" s="18">
        <v>11</v>
      </c>
      <c r="AC28" s="18" t="s">
        <v>31</v>
      </c>
      <c r="AE28" s="18" t="s">
        <v>33</v>
      </c>
    </row>
    <row r="29" spans="1:31" s="18" customFormat="1" ht="12.75">
      <c r="A29" s="18" t="s">
        <v>38</v>
      </c>
      <c r="C29" s="19">
        <v>40153.469</v>
      </c>
      <c r="D29" s="19"/>
      <c r="E29" s="18">
        <f t="shared" si="0"/>
        <v>270.9791681718584</v>
      </c>
      <c r="F29" s="18">
        <f t="shared" si="1"/>
        <v>271</v>
      </c>
      <c r="G29" s="18">
        <f t="shared" si="2"/>
        <v>-0.05973551591159776</v>
      </c>
      <c r="I29" s="18">
        <f t="shared" si="5"/>
        <v>-0.05973551591159776</v>
      </c>
      <c r="O29" s="18">
        <f t="shared" si="3"/>
        <v>-0.1961007224485419</v>
      </c>
      <c r="Q29" s="20">
        <f t="shared" si="4"/>
        <v>25134.968999999997</v>
      </c>
      <c r="R29" s="18">
        <v>40.112999999997555</v>
      </c>
      <c r="AA29" s="18">
        <v>22</v>
      </c>
      <c r="AC29" s="18" t="s">
        <v>31</v>
      </c>
      <c r="AE29" s="18" t="s">
        <v>33</v>
      </c>
    </row>
    <row r="30" spans="1:31" s="18" customFormat="1" ht="12.75">
      <c r="A30" s="18" t="s">
        <v>40</v>
      </c>
      <c r="C30" s="19">
        <v>40242.329</v>
      </c>
      <c r="D30" s="19"/>
      <c r="E30" s="18">
        <f t="shared" si="0"/>
        <v>301.96770523288455</v>
      </c>
      <c r="F30" s="18">
        <f t="shared" si="1"/>
        <v>302</v>
      </c>
      <c r="G30" s="18">
        <f t="shared" si="2"/>
        <v>-0.09260563027783064</v>
      </c>
      <c r="I30" s="18">
        <f t="shared" si="5"/>
        <v>-0.09260563027783064</v>
      </c>
      <c r="O30" s="18">
        <f t="shared" si="3"/>
        <v>-0.19753985584804884</v>
      </c>
      <c r="Q30" s="20">
        <f t="shared" si="4"/>
        <v>25223.828999999998</v>
      </c>
      <c r="R30" s="18">
        <v>88.86000000000058</v>
      </c>
      <c r="AA30" s="18">
        <v>12</v>
      </c>
      <c r="AC30" s="18" t="s">
        <v>39</v>
      </c>
      <c r="AE30" s="18" t="s">
        <v>33</v>
      </c>
    </row>
    <row r="31" spans="1:31" s="18" customFormat="1" ht="12.75">
      <c r="A31" s="18" t="s">
        <v>41</v>
      </c>
      <c r="C31" s="19">
        <v>40477.472</v>
      </c>
      <c r="D31" s="19"/>
      <c r="E31" s="18">
        <f t="shared" si="0"/>
        <v>383.97015369271946</v>
      </c>
      <c r="F31" s="18">
        <f t="shared" si="1"/>
        <v>384</v>
      </c>
      <c r="G31" s="18">
        <f t="shared" si="2"/>
        <v>-0.08558464246743824</v>
      </c>
      <c r="I31" s="18">
        <f t="shared" si="5"/>
        <v>-0.08558464246743824</v>
      </c>
      <c r="O31" s="18">
        <f t="shared" si="3"/>
        <v>-0.20134659580803496</v>
      </c>
      <c r="Q31" s="20">
        <f t="shared" si="4"/>
        <v>25458.972</v>
      </c>
      <c r="R31" s="18">
        <v>235.14300000000367</v>
      </c>
      <c r="AA31" s="18">
        <v>15</v>
      </c>
      <c r="AC31" s="18" t="s">
        <v>31</v>
      </c>
      <c r="AE31" s="18" t="s">
        <v>33</v>
      </c>
    </row>
    <row r="32" spans="1:31" s="18" customFormat="1" ht="12.75">
      <c r="A32" s="18" t="s">
        <v>42</v>
      </c>
      <c r="C32" s="19">
        <v>40523.359</v>
      </c>
      <c r="D32" s="19"/>
      <c r="E32" s="18">
        <f t="shared" si="0"/>
        <v>399.97252821577985</v>
      </c>
      <c r="F32" s="18">
        <f t="shared" si="1"/>
        <v>400</v>
      </c>
      <c r="G32" s="18">
        <f t="shared" si="2"/>
        <v>-0.07877566924435087</v>
      </c>
      <c r="I32" s="18">
        <f t="shared" si="5"/>
        <v>-0.07877566924435087</v>
      </c>
      <c r="O32" s="18">
        <f t="shared" si="3"/>
        <v>-0.20208937433681273</v>
      </c>
      <c r="Q32" s="20">
        <f t="shared" si="4"/>
        <v>25504.858999999997</v>
      </c>
      <c r="R32" s="18">
        <v>45.88699999999517</v>
      </c>
      <c r="AA32" s="18">
        <v>10</v>
      </c>
      <c r="AC32" s="18" t="s">
        <v>39</v>
      </c>
      <c r="AE32" s="18" t="s">
        <v>33</v>
      </c>
    </row>
    <row r="33" spans="1:31" s="18" customFormat="1" ht="12.75">
      <c r="A33" s="18" t="s">
        <v>42</v>
      </c>
      <c r="C33" s="19">
        <v>40523.368</v>
      </c>
      <c r="D33" s="19"/>
      <c r="E33" s="18">
        <f t="shared" si="0"/>
        <v>399.97566682520727</v>
      </c>
      <c r="F33" s="18">
        <f t="shared" si="1"/>
        <v>400</v>
      </c>
      <c r="G33" s="18">
        <f t="shared" si="2"/>
        <v>-0.06977566923887935</v>
      </c>
      <c r="I33" s="18">
        <f t="shared" si="5"/>
        <v>-0.06977566923887935</v>
      </c>
      <c r="O33" s="18">
        <f t="shared" si="3"/>
        <v>-0.20208937433681273</v>
      </c>
      <c r="Q33" s="20">
        <f t="shared" si="4"/>
        <v>25504.868000000002</v>
      </c>
      <c r="R33" s="18">
        <v>0.00900000000547152</v>
      </c>
      <c r="AA33" s="18">
        <v>19</v>
      </c>
      <c r="AC33" s="18" t="s">
        <v>31</v>
      </c>
      <c r="AE33" s="18" t="s">
        <v>33</v>
      </c>
    </row>
    <row r="34" spans="1:31" s="18" customFormat="1" ht="12.75">
      <c r="A34" s="18" t="s">
        <v>44</v>
      </c>
      <c r="C34" s="19">
        <v>40629.456</v>
      </c>
      <c r="D34" s="19"/>
      <c r="E34" s="18">
        <f t="shared" si="0"/>
        <v>436.97219979538505</v>
      </c>
      <c r="F34" s="18">
        <f t="shared" si="1"/>
        <v>437</v>
      </c>
      <c r="G34" s="18">
        <f t="shared" si="2"/>
        <v>-0.07971741864457726</v>
      </c>
      <c r="I34" s="18">
        <f t="shared" si="5"/>
        <v>-0.07971741864457726</v>
      </c>
      <c r="O34" s="18">
        <f t="shared" si="3"/>
        <v>-0.20380704968461136</v>
      </c>
      <c r="Q34" s="20">
        <f t="shared" si="4"/>
        <v>25610.956</v>
      </c>
      <c r="R34" s="18">
        <v>106.0879999999961</v>
      </c>
      <c r="AA34" s="18">
        <v>17</v>
      </c>
      <c r="AC34" s="18" t="s">
        <v>43</v>
      </c>
      <c r="AE34" s="18" t="s">
        <v>33</v>
      </c>
    </row>
    <row r="35" spans="1:31" s="18" customFormat="1" ht="12.75">
      <c r="A35" s="18" t="s">
        <v>46</v>
      </c>
      <c r="C35" s="19">
        <v>40801.495</v>
      </c>
      <c r="D35" s="19"/>
      <c r="E35" s="18">
        <f t="shared" si="0"/>
        <v>496.9681139011916</v>
      </c>
      <c r="F35" s="18">
        <f t="shared" si="1"/>
        <v>497</v>
      </c>
      <c r="G35" s="18">
        <f t="shared" si="2"/>
        <v>-0.09143376902648015</v>
      </c>
      <c r="I35" s="18">
        <f t="shared" si="5"/>
        <v>-0.09143376902648015</v>
      </c>
      <c r="O35" s="18">
        <f t="shared" si="3"/>
        <v>-0.20659246916752802</v>
      </c>
      <c r="Q35" s="20">
        <f t="shared" si="4"/>
        <v>25782.995000000003</v>
      </c>
      <c r="R35" s="18">
        <v>172.0390000000043</v>
      </c>
      <c r="AA35" s="18">
        <v>9</v>
      </c>
      <c r="AC35" s="18" t="s">
        <v>45</v>
      </c>
      <c r="AE35" s="18" t="s">
        <v>33</v>
      </c>
    </row>
    <row r="36" spans="1:31" s="18" customFormat="1" ht="12.75">
      <c r="A36" s="18" t="s">
        <v>48</v>
      </c>
      <c r="C36" s="19">
        <v>40824.445</v>
      </c>
      <c r="D36" s="19"/>
      <c r="E36" s="18">
        <f t="shared" si="0"/>
        <v>504.9715679361956</v>
      </c>
      <c r="F36" s="18">
        <f t="shared" si="1"/>
        <v>505</v>
      </c>
      <c r="G36" s="18">
        <f t="shared" si="2"/>
        <v>-0.08152928241179325</v>
      </c>
      <c r="I36" s="18">
        <f t="shared" si="5"/>
        <v>-0.08152928241179325</v>
      </c>
      <c r="O36" s="18">
        <f t="shared" si="3"/>
        <v>-0.20696385843191692</v>
      </c>
      <c r="Q36" s="20">
        <f t="shared" si="4"/>
        <v>25805.945</v>
      </c>
      <c r="R36" s="18">
        <v>22.94999999999709</v>
      </c>
      <c r="AA36" s="18">
        <v>9</v>
      </c>
      <c r="AC36" s="18" t="s">
        <v>47</v>
      </c>
      <c r="AE36" s="18" t="s">
        <v>33</v>
      </c>
    </row>
    <row r="37" spans="1:31" s="18" customFormat="1" ht="12.75">
      <c r="A37" s="18" t="s">
        <v>49</v>
      </c>
      <c r="C37" s="19">
        <v>40890.357</v>
      </c>
      <c r="D37" s="19"/>
      <c r="E37" s="18">
        <f t="shared" si="0"/>
        <v>527.9573484309791</v>
      </c>
      <c r="F37" s="18">
        <f t="shared" si="1"/>
        <v>528</v>
      </c>
      <c r="G37" s="18">
        <f t="shared" si="2"/>
        <v>-0.12230388339230558</v>
      </c>
      <c r="I37" s="18">
        <f t="shared" si="5"/>
        <v>-0.12230388339230558</v>
      </c>
      <c r="O37" s="18">
        <f t="shared" si="3"/>
        <v>-0.20803160256703496</v>
      </c>
      <c r="Q37" s="20">
        <f t="shared" si="4"/>
        <v>25871.857000000004</v>
      </c>
      <c r="R37" s="18">
        <v>65.9120000000039</v>
      </c>
      <c r="AA37" s="18">
        <v>8</v>
      </c>
      <c r="AC37" s="18" t="s">
        <v>39</v>
      </c>
      <c r="AE37" s="18" t="s">
        <v>33</v>
      </c>
    </row>
    <row r="38" spans="1:31" s="18" customFormat="1" ht="12.75">
      <c r="A38" s="18" t="s">
        <v>49</v>
      </c>
      <c r="C38" s="19">
        <v>40890.389</v>
      </c>
      <c r="D38" s="19"/>
      <c r="E38" s="18">
        <f t="shared" si="0"/>
        <v>527.9685079311583</v>
      </c>
      <c r="F38" s="18">
        <f t="shared" si="1"/>
        <v>528</v>
      </c>
      <c r="G38" s="18">
        <f t="shared" si="2"/>
        <v>-0.09030388339306228</v>
      </c>
      <c r="I38" s="18">
        <f t="shared" si="5"/>
        <v>-0.09030388339306228</v>
      </c>
      <c r="O38" s="18">
        <f t="shared" si="3"/>
        <v>-0.20803160256703496</v>
      </c>
      <c r="Q38" s="20">
        <f t="shared" si="4"/>
        <v>25871.889000000003</v>
      </c>
      <c r="R38" s="18">
        <v>0.0319999999992433</v>
      </c>
      <c r="AA38" s="18">
        <v>22</v>
      </c>
      <c r="AC38" s="18" t="s">
        <v>31</v>
      </c>
      <c r="AE38" s="18" t="s">
        <v>33</v>
      </c>
    </row>
    <row r="39" spans="1:31" s="18" customFormat="1" ht="12.75">
      <c r="A39" s="18" t="s">
        <v>50</v>
      </c>
      <c r="C39" s="19">
        <v>40933.371</v>
      </c>
      <c r="D39" s="19"/>
      <c r="E39" s="18">
        <f t="shared" si="0"/>
        <v>542.9578090785465</v>
      </c>
      <c r="F39" s="18">
        <f t="shared" si="1"/>
        <v>543</v>
      </c>
      <c r="G39" s="18">
        <f t="shared" si="2"/>
        <v>-0.12098297099146293</v>
      </c>
      <c r="I39" s="18">
        <f t="shared" si="5"/>
        <v>-0.12098297099146293</v>
      </c>
      <c r="O39" s="18">
        <f t="shared" si="3"/>
        <v>-0.20872795743776412</v>
      </c>
      <c r="Q39" s="20">
        <f t="shared" si="4"/>
        <v>25914.871</v>
      </c>
      <c r="R39" s="18">
        <v>42.98199999999633</v>
      </c>
      <c r="AA39" s="18">
        <v>10</v>
      </c>
      <c r="AC39" s="18" t="s">
        <v>39</v>
      </c>
      <c r="AE39" s="18" t="s">
        <v>33</v>
      </c>
    </row>
    <row r="40" spans="1:31" s="18" customFormat="1" ht="12.75">
      <c r="A40" s="18" t="s">
        <v>50</v>
      </c>
      <c r="C40" s="19">
        <v>40956.322</v>
      </c>
      <c r="D40" s="19"/>
      <c r="E40" s="18">
        <f t="shared" si="0"/>
        <v>550.9616118479323</v>
      </c>
      <c r="F40" s="18">
        <f t="shared" si="1"/>
        <v>551</v>
      </c>
      <c r="G40" s="18">
        <f t="shared" si="2"/>
        <v>-0.11007848438021028</v>
      </c>
      <c r="I40" s="18">
        <f t="shared" si="5"/>
        <v>-0.11007848438021028</v>
      </c>
      <c r="O40" s="18">
        <f t="shared" si="3"/>
        <v>-0.20909934670215302</v>
      </c>
      <c r="Q40" s="20">
        <f t="shared" si="4"/>
        <v>25937.822</v>
      </c>
      <c r="R40" s="18">
        <v>22.95100000000093</v>
      </c>
      <c r="AA40" s="18">
        <v>8</v>
      </c>
      <c r="AC40" s="18" t="s">
        <v>43</v>
      </c>
      <c r="AE40" s="18" t="s">
        <v>33</v>
      </c>
    </row>
    <row r="41" spans="1:31" s="18" customFormat="1" ht="12.75">
      <c r="A41" s="18" t="s">
        <v>51</v>
      </c>
      <c r="C41" s="19">
        <v>41042.349</v>
      </c>
      <c r="D41" s="19"/>
      <c r="E41" s="18">
        <f t="shared" si="0"/>
        <v>580.9621844086901</v>
      </c>
      <c r="F41" s="18">
        <f t="shared" si="1"/>
        <v>581</v>
      </c>
      <c r="G41" s="18">
        <f t="shared" si="2"/>
        <v>-0.10843665956781479</v>
      </c>
      <c r="I41" s="18">
        <f t="shared" si="5"/>
        <v>-0.10843665956781479</v>
      </c>
      <c r="O41" s="18">
        <f t="shared" si="3"/>
        <v>-0.21049205644361135</v>
      </c>
      <c r="Q41" s="20">
        <f t="shared" si="4"/>
        <v>26023.849000000002</v>
      </c>
      <c r="R41" s="18">
        <v>86.02700000000186</v>
      </c>
      <c r="AA41" s="18">
        <v>14</v>
      </c>
      <c r="AC41" s="18" t="s">
        <v>31</v>
      </c>
      <c r="AE41" s="18" t="s">
        <v>33</v>
      </c>
    </row>
    <row r="42" spans="1:31" s="18" customFormat="1" ht="12.75">
      <c r="A42" s="18" t="s">
        <v>51</v>
      </c>
      <c r="C42" s="19">
        <v>41042.359</v>
      </c>
      <c r="D42" s="19"/>
      <c r="E42" s="18">
        <f t="shared" si="0"/>
        <v>580.9656717524944</v>
      </c>
      <c r="F42" s="18">
        <f t="shared" si="1"/>
        <v>581</v>
      </c>
      <c r="G42" s="18">
        <f t="shared" si="2"/>
        <v>-0.09843665957305348</v>
      </c>
      <c r="I42" s="18">
        <f t="shared" si="5"/>
        <v>-0.09843665957305348</v>
      </c>
      <c r="O42" s="18">
        <f t="shared" si="3"/>
        <v>-0.21049205644361135</v>
      </c>
      <c r="Q42" s="20">
        <f t="shared" si="4"/>
        <v>26023.858999999997</v>
      </c>
      <c r="R42" s="18">
        <v>0.00999999999476131</v>
      </c>
      <c r="AA42" s="18">
        <v>9</v>
      </c>
      <c r="AC42" s="18" t="s">
        <v>43</v>
      </c>
      <c r="AE42" s="18" t="s">
        <v>33</v>
      </c>
    </row>
    <row r="43" spans="1:31" s="18" customFormat="1" ht="12.75">
      <c r="A43" s="18" t="s">
        <v>52</v>
      </c>
      <c r="C43" s="19">
        <v>41214.379</v>
      </c>
      <c r="D43" s="19"/>
      <c r="E43" s="18">
        <f t="shared" si="0"/>
        <v>640.9549599050692</v>
      </c>
      <c r="F43" s="18">
        <f t="shared" si="1"/>
        <v>641</v>
      </c>
      <c r="G43" s="18">
        <f t="shared" si="2"/>
        <v>-0.1291530099551892</v>
      </c>
      <c r="I43" s="18">
        <f t="shared" si="5"/>
        <v>-0.1291530099551892</v>
      </c>
      <c r="O43" s="18">
        <f t="shared" si="3"/>
        <v>-0.21327747592652802</v>
      </c>
      <c r="Q43" s="20">
        <f t="shared" si="4"/>
        <v>26195.879</v>
      </c>
      <c r="R43" s="18">
        <v>172.02000000000407</v>
      </c>
      <c r="AA43" s="18">
        <v>6</v>
      </c>
      <c r="AC43" s="18" t="s">
        <v>43</v>
      </c>
      <c r="AE43" s="18" t="s">
        <v>33</v>
      </c>
    </row>
    <row r="44" spans="1:31" s="18" customFormat="1" ht="12.75">
      <c r="A44" s="18" t="s">
        <v>53</v>
      </c>
      <c r="C44" s="19">
        <v>41214.389</v>
      </c>
      <c r="D44" s="19"/>
      <c r="E44" s="18">
        <f t="shared" si="0"/>
        <v>640.958447248876</v>
      </c>
      <c r="F44" s="18">
        <f t="shared" si="1"/>
        <v>641</v>
      </c>
      <c r="G44" s="18">
        <f t="shared" si="2"/>
        <v>-0.11915300995315192</v>
      </c>
      <c r="I44" s="18">
        <f t="shared" si="5"/>
        <v>-0.11915300995315192</v>
      </c>
      <c r="O44" s="18">
        <f t="shared" si="3"/>
        <v>-0.21327747592652802</v>
      </c>
      <c r="Q44" s="20">
        <f t="shared" si="4"/>
        <v>26195.889000000003</v>
      </c>
      <c r="R44" s="18">
        <v>0.010000000002037268</v>
      </c>
      <c r="AA44" s="18">
        <v>11</v>
      </c>
      <c r="AC44" s="18" t="s">
        <v>31</v>
      </c>
      <c r="AE44" s="18" t="s">
        <v>33</v>
      </c>
    </row>
    <row r="45" spans="1:31" s="18" customFormat="1" ht="12.75">
      <c r="A45" s="18" t="s">
        <v>54</v>
      </c>
      <c r="C45" s="19">
        <v>41257.408</v>
      </c>
      <c r="D45" s="19"/>
      <c r="E45" s="18">
        <f t="shared" si="0"/>
        <v>655.9606515683481</v>
      </c>
      <c r="F45" s="18">
        <f t="shared" si="1"/>
        <v>656</v>
      </c>
      <c r="G45" s="18">
        <f t="shared" si="2"/>
        <v>-0.11283209754765267</v>
      </c>
      <c r="I45" s="18">
        <f t="shared" si="5"/>
        <v>-0.11283209754765267</v>
      </c>
      <c r="O45" s="18">
        <f t="shared" si="3"/>
        <v>-0.2139738307972572</v>
      </c>
      <c r="Q45" s="20">
        <f t="shared" si="4"/>
        <v>26238.908000000003</v>
      </c>
      <c r="R45" s="18">
        <v>43.01900000000023</v>
      </c>
      <c r="AA45" s="18">
        <v>19</v>
      </c>
      <c r="AC45" s="18" t="s">
        <v>31</v>
      </c>
      <c r="AE45" s="18" t="s">
        <v>33</v>
      </c>
    </row>
    <row r="46" spans="1:31" s="18" customFormat="1" ht="12.75">
      <c r="A46" s="18" t="s">
        <v>54</v>
      </c>
      <c r="C46" s="19">
        <v>41303.278</v>
      </c>
      <c r="D46" s="19"/>
      <c r="E46" s="18">
        <f t="shared" si="0"/>
        <v>671.9570976069382</v>
      </c>
      <c r="F46" s="18">
        <f t="shared" si="1"/>
        <v>672</v>
      </c>
      <c r="G46" s="18">
        <f t="shared" si="2"/>
        <v>-0.12302312432439066</v>
      </c>
      <c r="I46" s="18">
        <f t="shared" si="5"/>
        <v>-0.12302312432439066</v>
      </c>
      <c r="O46" s="18">
        <f t="shared" si="3"/>
        <v>-0.21471660932603498</v>
      </c>
      <c r="Q46" s="20">
        <f t="shared" si="4"/>
        <v>26284.778</v>
      </c>
      <c r="R46" s="18">
        <v>45.86999999999534</v>
      </c>
      <c r="AA46" s="18">
        <v>11</v>
      </c>
      <c r="AC46" s="18" t="s">
        <v>39</v>
      </c>
      <c r="AE46" s="18" t="s">
        <v>33</v>
      </c>
    </row>
    <row r="47" spans="1:31" s="18" customFormat="1" ht="12.75">
      <c r="A47" s="18" t="s">
        <v>55</v>
      </c>
      <c r="C47" s="19">
        <v>41366.355</v>
      </c>
      <c r="D47" s="19"/>
      <c r="E47" s="18">
        <f t="shared" si="0"/>
        <v>693.954216132692</v>
      </c>
      <c r="F47" s="18">
        <f t="shared" si="1"/>
        <v>694</v>
      </c>
      <c r="G47" s="18">
        <f t="shared" si="2"/>
        <v>-0.13128578612668207</v>
      </c>
      <c r="I47" s="18">
        <f t="shared" si="5"/>
        <v>-0.13128578612668207</v>
      </c>
      <c r="O47" s="18">
        <f t="shared" si="3"/>
        <v>-0.2157379298031044</v>
      </c>
      <c r="Q47" s="20">
        <f t="shared" si="4"/>
        <v>26347.855000000003</v>
      </c>
      <c r="R47" s="18">
        <v>63.07700000000477</v>
      </c>
      <c r="AA47" s="18">
        <v>8</v>
      </c>
      <c r="AC47" s="18" t="s">
        <v>43</v>
      </c>
      <c r="AE47" s="18" t="s">
        <v>33</v>
      </c>
    </row>
    <row r="48" spans="1:31" s="18" customFormat="1" ht="12.75">
      <c r="A48" s="18" t="s">
        <v>56</v>
      </c>
      <c r="C48" s="19">
        <v>41512.592</v>
      </c>
      <c r="D48" s="19"/>
      <c r="E48" s="18">
        <f t="shared" si="0"/>
        <v>744.9520857499894</v>
      </c>
      <c r="F48" s="18">
        <f t="shared" si="1"/>
        <v>745</v>
      </c>
      <c r="G48" s="18">
        <f t="shared" si="2"/>
        <v>-0.13739468395942822</v>
      </c>
      <c r="I48" s="18">
        <f t="shared" si="5"/>
        <v>-0.13739468395942822</v>
      </c>
      <c r="O48" s="18">
        <f t="shared" si="3"/>
        <v>-0.2181055363635836</v>
      </c>
      <c r="Q48" s="20">
        <f t="shared" si="4"/>
        <v>26494.091999999997</v>
      </c>
      <c r="R48" s="18">
        <v>146.2369999999937</v>
      </c>
      <c r="AA48" s="18">
        <v>18</v>
      </c>
      <c r="AC48" s="18" t="s">
        <v>43</v>
      </c>
      <c r="AE48" s="18" t="s">
        <v>33</v>
      </c>
    </row>
    <row r="49" spans="1:31" s="18" customFormat="1" ht="12.75">
      <c r="A49" s="18" t="s">
        <v>57</v>
      </c>
      <c r="C49" s="19">
        <v>41535.523</v>
      </c>
      <c r="D49" s="19"/>
      <c r="E49" s="18">
        <f t="shared" si="0"/>
        <v>752.9489138317642</v>
      </c>
      <c r="F49" s="18">
        <f t="shared" si="1"/>
        <v>753</v>
      </c>
      <c r="G49" s="18">
        <f t="shared" si="2"/>
        <v>-0.14649019734497415</v>
      </c>
      <c r="I49" s="18">
        <f t="shared" si="5"/>
        <v>-0.14649019734497415</v>
      </c>
      <c r="O49" s="18">
        <f t="shared" si="3"/>
        <v>-0.21847692562797247</v>
      </c>
      <c r="Q49" s="20">
        <f t="shared" si="4"/>
        <v>26517.023</v>
      </c>
      <c r="R49" s="18">
        <v>22.931000000004133</v>
      </c>
      <c r="AA49" s="18">
        <v>15</v>
      </c>
      <c r="AC49" s="18" t="s">
        <v>43</v>
      </c>
      <c r="AE49" s="18" t="s">
        <v>33</v>
      </c>
    </row>
    <row r="50" spans="1:31" s="18" customFormat="1" ht="12.75">
      <c r="A50" s="18" t="s">
        <v>57</v>
      </c>
      <c r="C50" s="19">
        <v>41581.415</v>
      </c>
      <c r="D50" s="19"/>
      <c r="E50" s="18">
        <f t="shared" si="0"/>
        <v>768.9530320267294</v>
      </c>
      <c r="F50" s="18">
        <f t="shared" si="1"/>
        <v>769</v>
      </c>
      <c r="G50" s="18">
        <f t="shared" si="2"/>
        <v>-0.1346812241099542</v>
      </c>
      <c r="I50" s="18">
        <f t="shared" si="5"/>
        <v>-0.1346812241099542</v>
      </c>
      <c r="O50" s="18">
        <f t="shared" si="3"/>
        <v>-0.21921970415675024</v>
      </c>
      <c r="Q50" s="20">
        <f t="shared" si="4"/>
        <v>26562.915</v>
      </c>
      <c r="R50" s="18">
        <v>45.891999999999825</v>
      </c>
      <c r="AA50" s="18">
        <v>12</v>
      </c>
      <c r="AC50" s="18" t="s">
        <v>31</v>
      </c>
      <c r="AE50" s="18" t="s">
        <v>33</v>
      </c>
    </row>
    <row r="51" spans="1:31" s="18" customFormat="1" ht="12.75">
      <c r="A51" s="18" t="s">
        <v>58</v>
      </c>
      <c r="C51" s="19">
        <v>41604.336</v>
      </c>
      <c r="D51" s="19"/>
      <c r="E51" s="18">
        <f t="shared" si="0"/>
        <v>776.9463727646973</v>
      </c>
      <c r="F51" s="18">
        <f t="shared" si="1"/>
        <v>777</v>
      </c>
      <c r="G51" s="18">
        <f t="shared" si="2"/>
        <v>-0.1537767374975374</v>
      </c>
      <c r="I51" s="18">
        <f t="shared" si="5"/>
        <v>-0.1537767374975374</v>
      </c>
      <c r="O51" s="18">
        <f t="shared" si="3"/>
        <v>-0.21959109342113914</v>
      </c>
      <c r="Q51" s="20">
        <f t="shared" si="4"/>
        <v>26585.836000000003</v>
      </c>
      <c r="R51" s="18">
        <v>22.921000000002095</v>
      </c>
      <c r="AA51" s="18">
        <v>16</v>
      </c>
      <c r="AC51" s="18" t="s">
        <v>31</v>
      </c>
      <c r="AE51" s="18" t="s">
        <v>33</v>
      </c>
    </row>
    <row r="52" spans="1:31" s="18" customFormat="1" ht="12.75">
      <c r="A52" s="18" t="s">
        <v>58</v>
      </c>
      <c r="C52" s="19">
        <v>41604.35</v>
      </c>
      <c r="D52" s="19"/>
      <c r="E52" s="18">
        <f t="shared" si="0"/>
        <v>776.9512550460244</v>
      </c>
      <c r="F52" s="18">
        <f t="shared" si="1"/>
        <v>777</v>
      </c>
      <c r="G52" s="18">
        <f t="shared" si="2"/>
        <v>-0.13977673750196118</v>
      </c>
      <c r="I52" s="18">
        <f t="shared" si="5"/>
        <v>-0.13977673750196118</v>
      </c>
      <c r="O52" s="18">
        <f t="shared" si="3"/>
        <v>-0.21959109342113914</v>
      </c>
      <c r="Q52" s="20">
        <f t="shared" si="4"/>
        <v>26585.85</v>
      </c>
      <c r="R52" s="18">
        <v>0.013999999995576218</v>
      </c>
      <c r="AA52" s="18">
        <v>14</v>
      </c>
      <c r="AC52" s="18" t="s">
        <v>39</v>
      </c>
      <c r="AE52" s="18" t="s">
        <v>33</v>
      </c>
    </row>
    <row r="53" spans="1:31" s="18" customFormat="1" ht="12.75">
      <c r="A53" s="18" t="s">
        <v>58</v>
      </c>
      <c r="C53" s="19">
        <v>41627.259</v>
      </c>
      <c r="D53" s="19"/>
      <c r="E53" s="18">
        <f aca="true" t="shared" si="6" ref="E53:E84">+(C53-C$7)/C$8</f>
        <v>784.9404109714243</v>
      </c>
      <c r="F53" s="18">
        <f aca="true" t="shared" si="7" ref="F53:F84">ROUND(2*E53,0)/2</f>
        <v>785</v>
      </c>
      <c r="G53" s="18">
        <f aca="true" t="shared" si="8" ref="G53:G84">+C53-(C$7+F53*C$8)</f>
        <v>-0.17087225088471314</v>
      </c>
      <c r="I53" s="18">
        <f t="shared" si="5"/>
        <v>-0.17087225088471314</v>
      </c>
      <c r="O53" s="18">
        <f aca="true" t="shared" si="9" ref="O53:O84">+C$11+C$12*$F53</f>
        <v>-0.21996248268552804</v>
      </c>
      <c r="Q53" s="20">
        <f aca="true" t="shared" si="10" ref="Q53:Q84">+C53-15018.5</f>
        <v>26608.759</v>
      </c>
      <c r="R53" s="18">
        <v>22.90899999999965</v>
      </c>
      <c r="AA53" s="18">
        <v>14</v>
      </c>
      <c r="AC53" s="18" t="s">
        <v>39</v>
      </c>
      <c r="AE53" s="18" t="s">
        <v>33</v>
      </c>
    </row>
    <row r="54" spans="1:31" s="18" customFormat="1" ht="12.75">
      <c r="A54" s="18" t="s">
        <v>58</v>
      </c>
      <c r="C54" s="19">
        <v>41627.287</v>
      </c>
      <c r="D54" s="19"/>
      <c r="E54" s="18">
        <f t="shared" si="6"/>
        <v>784.9501755340808</v>
      </c>
      <c r="F54" s="18">
        <f t="shared" si="7"/>
        <v>785</v>
      </c>
      <c r="G54" s="18">
        <f t="shared" si="8"/>
        <v>-0.14287225088628475</v>
      </c>
      <c r="I54" s="18">
        <f aca="true" t="shared" si="11" ref="I54:I85">+G54</f>
        <v>-0.14287225088628475</v>
      </c>
      <c r="O54" s="18">
        <f t="shared" si="9"/>
        <v>-0.21996248268552804</v>
      </c>
      <c r="Q54" s="20">
        <f t="shared" si="10"/>
        <v>26608.786999999997</v>
      </c>
      <c r="R54" s="18">
        <v>0.027999999998428393</v>
      </c>
      <c r="AA54" s="18">
        <v>12</v>
      </c>
      <c r="AC54" s="18" t="s">
        <v>43</v>
      </c>
      <c r="AE54" s="18" t="s">
        <v>33</v>
      </c>
    </row>
    <row r="55" spans="1:31" s="18" customFormat="1" ht="12.75">
      <c r="A55" s="18" t="s">
        <v>58</v>
      </c>
      <c r="C55" s="19">
        <v>41650.223</v>
      </c>
      <c r="D55" s="19"/>
      <c r="E55" s="18">
        <f t="shared" si="6"/>
        <v>792.9487472877578</v>
      </c>
      <c r="F55" s="18">
        <f t="shared" si="7"/>
        <v>793</v>
      </c>
      <c r="G55" s="18">
        <f t="shared" si="8"/>
        <v>-0.14696776426717406</v>
      </c>
      <c r="I55" s="18">
        <f t="shared" si="11"/>
        <v>-0.14696776426717406</v>
      </c>
      <c r="O55" s="18">
        <f t="shared" si="9"/>
        <v>-0.22033387194991694</v>
      </c>
      <c r="Q55" s="20">
        <f t="shared" si="10"/>
        <v>26631.722999999998</v>
      </c>
      <c r="R55" s="18">
        <v>22.936000000001513</v>
      </c>
      <c r="AA55" s="18">
        <v>9</v>
      </c>
      <c r="AC55" s="18" t="s">
        <v>39</v>
      </c>
      <c r="AE55" s="18" t="s">
        <v>33</v>
      </c>
    </row>
    <row r="56" spans="1:31" s="18" customFormat="1" ht="12.75">
      <c r="A56" s="18" t="s">
        <v>59</v>
      </c>
      <c r="C56" s="19">
        <v>41753.436</v>
      </c>
      <c r="D56" s="19"/>
      <c r="E56" s="18">
        <f t="shared" si="6"/>
        <v>828.9426689136836</v>
      </c>
      <c r="F56" s="18">
        <f t="shared" si="7"/>
        <v>829</v>
      </c>
      <c r="G56" s="18">
        <f t="shared" si="8"/>
        <v>-0.16439757449552417</v>
      </c>
      <c r="I56" s="18">
        <f t="shared" si="11"/>
        <v>-0.16439757449552417</v>
      </c>
      <c r="O56" s="18">
        <f t="shared" si="9"/>
        <v>-0.22200512363966693</v>
      </c>
      <c r="Q56" s="20">
        <f t="shared" si="10"/>
        <v>26734.936</v>
      </c>
      <c r="R56" s="18">
        <v>103.21300000000338</v>
      </c>
      <c r="AA56" s="18">
        <v>16</v>
      </c>
      <c r="AC56" s="18" t="s">
        <v>31</v>
      </c>
      <c r="AE56" s="18" t="s">
        <v>33</v>
      </c>
    </row>
    <row r="57" spans="1:31" s="18" customFormat="1" ht="12.75">
      <c r="A57" s="18" t="s">
        <v>60</v>
      </c>
      <c r="C57" s="19">
        <v>41994.296</v>
      </c>
      <c r="D57" s="19"/>
      <c r="E57" s="18">
        <f t="shared" si="6"/>
        <v>912.9388318274662</v>
      </c>
      <c r="F57" s="18">
        <f t="shared" si="7"/>
        <v>913</v>
      </c>
      <c r="G57" s="18">
        <f t="shared" si="8"/>
        <v>-0.17540046503563644</v>
      </c>
      <c r="I57" s="18">
        <f t="shared" si="11"/>
        <v>-0.17540046503563644</v>
      </c>
      <c r="O57" s="18">
        <f t="shared" si="9"/>
        <v>-0.22590471091575026</v>
      </c>
      <c r="Q57" s="20">
        <f t="shared" si="10"/>
        <v>26975.796000000002</v>
      </c>
      <c r="R57" s="18">
        <v>240.86000000000058</v>
      </c>
      <c r="AA57" s="18">
        <v>8</v>
      </c>
      <c r="AC57" s="18" t="s">
        <v>43</v>
      </c>
      <c r="AE57" s="18" t="s">
        <v>33</v>
      </c>
    </row>
    <row r="58" spans="1:31" s="18" customFormat="1" ht="12.75">
      <c r="A58" s="18" t="s">
        <v>60</v>
      </c>
      <c r="C58" s="19">
        <v>41994.309</v>
      </c>
      <c r="D58" s="19"/>
      <c r="E58" s="18">
        <f t="shared" si="6"/>
        <v>912.9433653744138</v>
      </c>
      <c r="F58" s="18">
        <f t="shared" si="7"/>
        <v>913</v>
      </c>
      <c r="G58" s="18">
        <f t="shared" si="8"/>
        <v>-0.16240046503662597</v>
      </c>
      <c r="I58" s="18">
        <f t="shared" si="11"/>
        <v>-0.16240046503662597</v>
      </c>
      <c r="O58" s="18">
        <f t="shared" si="9"/>
        <v>-0.22590471091575026</v>
      </c>
      <c r="Q58" s="20">
        <f t="shared" si="10"/>
        <v>26975.809</v>
      </c>
      <c r="R58" s="18">
        <v>0.01299999999901047</v>
      </c>
      <c r="AA58" s="18">
        <v>11</v>
      </c>
      <c r="AC58" s="18" t="s">
        <v>31</v>
      </c>
      <c r="AE58" s="18" t="s">
        <v>33</v>
      </c>
    </row>
    <row r="59" spans="1:31" s="18" customFormat="1" ht="12.75">
      <c r="A59" s="18" t="s">
        <v>61</v>
      </c>
      <c r="C59" s="19">
        <v>42100.408</v>
      </c>
      <c r="D59" s="19"/>
      <c r="E59" s="18">
        <f t="shared" si="6"/>
        <v>949.9437344227804</v>
      </c>
      <c r="F59" s="18">
        <f t="shared" si="7"/>
        <v>950</v>
      </c>
      <c r="G59" s="18">
        <f t="shared" si="8"/>
        <v>-0.16134221444372088</v>
      </c>
      <c r="I59" s="18">
        <f t="shared" si="11"/>
        <v>-0.16134221444372088</v>
      </c>
      <c r="O59" s="18">
        <f t="shared" si="9"/>
        <v>-0.22762238626354886</v>
      </c>
      <c r="Q59" s="20">
        <f t="shared" si="10"/>
        <v>27081.908000000003</v>
      </c>
      <c r="R59" s="18">
        <v>106.09900000000198</v>
      </c>
      <c r="AA59" s="18">
        <v>10</v>
      </c>
      <c r="AC59" s="18" t="s">
        <v>43</v>
      </c>
      <c r="AE59" s="18" t="s">
        <v>33</v>
      </c>
    </row>
    <row r="60" spans="1:31" s="18" customFormat="1" ht="12.75">
      <c r="A60" s="18" t="s">
        <v>62</v>
      </c>
      <c r="C60" s="19">
        <v>42318.31</v>
      </c>
      <c r="D60" s="19"/>
      <c r="E60" s="18">
        <f t="shared" si="6"/>
        <v>1025.933653426511</v>
      </c>
      <c r="F60" s="18">
        <f t="shared" si="7"/>
        <v>1026</v>
      </c>
      <c r="G60" s="18">
        <f t="shared" si="8"/>
        <v>-0.19024959160014987</v>
      </c>
      <c r="I60" s="18">
        <f t="shared" si="11"/>
        <v>-0.19024959160014987</v>
      </c>
      <c r="O60" s="18">
        <f t="shared" si="9"/>
        <v>-0.23115058427524332</v>
      </c>
      <c r="Q60" s="20">
        <f t="shared" si="10"/>
        <v>27299.809999999998</v>
      </c>
      <c r="R60" s="18">
        <v>217.9019999999946</v>
      </c>
      <c r="AA60" s="18">
        <v>13</v>
      </c>
      <c r="AC60" s="18" t="s">
        <v>43</v>
      </c>
      <c r="AE60" s="18" t="s">
        <v>33</v>
      </c>
    </row>
    <row r="61" spans="1:31" s="18" customFormat="1" ht="12.75">
      <c r="A61" s="18" t="s">
        <v>63</v>
      </c>
      <c r="C61" s="19">
        <v>42384.264</v>
      </c>
      <c r="D61" s="19"/>
      <c r="E61" s="18">
        <f t="shared" si="6"/>
        <v>1048.9340807652804</v>
      </c>
      <c r="F61" s="18">
        <f t="shared" si="7"/>
        <v>1049</v>
      </c>
      <c r="G61" s="18">
        <f t="shared" si="8"/>
        <v>-0.18902419257938163</v>
      </c>
      <c r="I61" s="18">
        <f t="shared" si="11"/>
        <v>-0.18902419257938163</v>
      </c>
      <c r="O61" s="18">
        <f t="shared" si="9"/>
        <v>-0.23221832841036139</v>
      </c>
      <c r="Q61" s="20">
        <f t="shared" si="10"/>
        <v>27365.764000000003</v>
      </c>
      <c r="R61" s="18">
        <v>65.95400000000518</v>
      </c>
      <c r="AA61" s="18">
        <v>8</v>
      </c>
      <c r="AC61" s="18" t="s">
        <v>39</v>
      </c>
      <c r="AE61" s="18" t="s">
        <v>33</v>
      </c>
    </row>
    <row r="62" spans="1:31" s="18" customFormat="1" ht="12.75">
      <c r="A62" s="18" t="s">
        <v>63</v>
      </c>
      <c r="C62" s="19">
        <v>42404.318</v>
      </c>
      <c r="D62" s="19"/>
      <c r="E62" s="18">
        <f t="shared" si="6"/>
        <v>1055.9276000340371</v>
      </c>
      <c r="F62" s="18">
        <f t="shared" si="7"/>
        <v>1056</v>
      </c>
      <c r="G62" s="18">
        <f t="shared" si="8"/>
        <v>-0.20760776679526316</v>
      </c>
      <c r="I62" s="18">
        <f t="shared" si="11"/>
        <v>-0.20760776679526316</v>
      </c>
      <c r="O62" s="18">
        <f t="shared" si="9"/>
        <v>-0.23254329401670165</v>
      </c>
      <c r="Q62" s="20">
        <f t="shared" si="10"/>
        <v>27385.818</v>
      </c>
      <c r="R62" s="18">
        <v>20.05399999999645</v>
      </c>
      <c r="AA62" s="18">
        <v>12</v>
      </c>
      <c r="AC62" s="18" t="s">
        <v>43</v>
      </c>
      <c r="AE62" s="18" t="s">
        <v>33</v>
      </c>
    </row>
    <row r="63" spans="1:31" s="18" customFormat="1" ht="12.75">
      <c r="A63" s="18" t="s">
        <v>63</v>
      </c>
      <c r="C63" s="19">
        <v>42404.32</v>
      </c>
      <c r="D63" s="19"/>
      <c r="E63" s="18">
        <f t="shared" si="6"/>
        <v>1055.9282975027984</v>
      </c>
      <c r="F63" s="18">
        <f t="shared" si="7"/>
        <v>1056</v>
      </c>
      <c r="G63" s="18">
        <f t="shared" si="8"/>
        <v>-0.2056077667948557</v>
      </c>
      <c r="I63" s="18">
        <f t="shared" si="11"/>
        <v>-0.2056077667948557</v>
      </c>
      <c r="O63" s="18">
        <f t="shared" si="9"/>
        <v>-0.23254329401670165</v>
      </c>
      <c r="Q63" s="20">
        <f t="shared" si="10"/>
        <v>27385.82</v>
      </c>
      <c r="R63" s="18">
        <v>0.0020000000004074536</v>
      </c>
      <c r="AA63" s="18">
        <v>15</v>
      </c>
      <c r="AC63" s="18" t="s">
        <v>31</v>
      </c>
      <c r="AE63" s="18" t="s">
        <v>33</v>
      </c>
    </row>
    <row r="64" spans="1:31" s="18" customFormat="1" ht="12.75">
      <c r="A64" s="18" t="s">
        <v>63</v>
      </c>
      <c r="C64" s="19">
        <v>42404.327</v>
      </c>
      <c r="D64" s="19"/>
      <c r="E64" s="18">
        <f t="shared" si="6"/>
        <v>1055.9307386434618</v>
      </c>
      <c r="F64" s="18">
        <f t="shared" si="7"/>
        <v>1056</v>
      </c>
      <c r="G64" s="18">
        <f t="shared" si="8"/>
        <v>-0.1986077667970676</v>
      </c>
      <c r="I64" s="18">
        <f t="shared" si="11"/>
        <v>-0.1986077667970676</v>
      </c>
      <c r="O64" s="18">
        <f t="shared" si="9"/>
        <v>-0.23254329401670165</v>
      </c>
      <c r="Q64" s="20">
        <f t="shared" si="10"/>
        <v>27385.826999999997</v>
      </c>
      <c r="R64" s="18">
        <v>0.006999999997788109</v>
      </c>
      <c r="AA64" s="18">
        <v>12</v>
      </c>
      <c r="AC64" s="18" t="s">
        <v>39</v>
      </c>
      <c r="AE64" s="18" t="s">
        <v>33</v>
      </c>
    </row>
    <row r="65" spans="1:31" s="18" customFormat="1" ht="12.75">
      <c r="A65" s="18" t="s">
        <v>65</v>
      </c>
      <c r="C65" s="19">
        <v>42424.379</v>
      </c>
      <c r="D65" s="19"/>
      <c r="E65" s="18">
        <f t="shared" si="6"/>
        <v>1062.9235604434596</v>
      </c>
      <c r="F65" s="18">
        <f t="shared" si="7"/>
        <v>1063</v>
      </c>
      <c r="G65" s="18">
        <f t="shared" si="8"/>
        <v>-0.21919134100608062</v>
      </c>
      <c r="I65" s="18">
        <f t="shared" si="11"/>
        <v>-0.21919134100608062</v>
      </c>
      <c r="O65" s="18">
        <f t="shared" si="9"/>
        <v>-0.23286825962304192</v>
      </c>
      <c r="Q65" s="20">
        <f t="shared" si="10"/>
        <v>27405.879</v>
      </c>
      <c r="R65" s="18">
        <v>20.052000000003318</v>
      </c>
      <c r="AA65" s="18">
        <v>14</v>
      </c>
      <c r="AC65" s="18" t="s">
        <v>64</v>
      </c>
      <c r="AE65" s="18" t="s">
        <v>33</v>
      </c>
    </row>
    <row r="66" spans="1:31" s="18" customFormat="1" ht="12.75">
      <c r="A66" s="18" t="s">
        <v>65</v>
      </c>
      <c r="C66" s="19">
        <v>42424.386</v>
      </c>
      <c r="D66" s="19"/>
      <c r="E66" s="18">
        <f t="shared" si="6"/>
        <v>1062.926001584123</v>
      </c>
      <c r="F66" s="18">
        <f t="shared" si="7"/>
        <v>1063</v>
      </c>
      <c r="G66" s="18">
        <f t="shared" si="8"/>
        <v>-0.2121913410082925</v>
      </c>
      <c r="I66" s="18">
        <f t="shared" si="11"/>
        <v>-0.2121913410082925</v>
      </c>
      <c r="O66" s="18">
        <f t="shared" si="9"/>
        <v>-0.23286825962304192</v>
      </c>
      <c r="Q66" s="20">
        <f t="shared" si="10"/>
        <v>27405.886</v>
      </c>
      <c r="R66" s="18">
        <v>0.006999999997788109</v>
      </c>
      <c r="AA66" s="18">
        <v>10</v>
      </c>
      <c r="AC66" s="18" t="s">
        <v>31</v>
      </c>
      <c r="AE66" s="18" t="s">
        <v>33</v>
      </c>
    </row>
    <row r="67" spans="1:31" s="18" customFormat="1" ht="12.75">
      <c r="A67" s="18" t="s">
        <v>65</v>
      </c>
      <c r="C67" s="19">
        <v>42424.392</v>
      </c>
      <c r="D67" s="19"/>
      <c r="E67" s="18">
        <f t="shared" si="6"/>
        <v>1062.9280939904072</v>
      </c>
      <c r="F67" s="18">
        <f t="shared" si="7"/>
        <v>1063</v>
      </c>
      <c r="G67" s="18">
        <f t="shared" si="8"/>
        <v>-0.20619134100707015</v>
      </c>
      <c r="I67" s="18">
        <f t="shared" si="11"/>
        <v>-0.20619134100707015</v>
      </c>
      <c r="O67" s="18">
        <f t="shared" si="9"/>
        <v>-0.23286825962304192</v>
      </c>
      <c r="Q67" s="20">
        <f t="shared" si="10"/>
        <v>27405.892</v>
      </c>
      <c r="R67" s="18">
        <v>0.006000000001222361</v>
      </c>
      <c r="AA67" s="18">
        <v>12</v>
      </c>
      <c r="AC67" s="18" t="s">
        <v>66</v>
      </c>
      <c r="AE67" s="18" t="s">
        <v>33</v>
      </c>
    </row>
    <row r="68" spans="1:31" s="18" customFormat="1" ht="12.75">
      <c r="A68" s="18" t="s">
        <v>65</v>
      </c>
      <c r="C68" s="19">
        <v>42427.264</v>
      </c>
      <c r="D68" s="19"/>
      <c r="E68" s="18">
        <f t="shared" si="6"/>
        <v>1063.9296591315208</v>
      </c>
      <c r="F68" s="18">
        <f t="shared" si="7"/>
        <v>1064</v>
      </c>
      <c r="G68" s="18">
        <f t="shared" si="8"/>
        <v>-0.2017032801741152</v>
      </c>
      <c r="I68" s="18">
        <f t="shared" si="11"/>
        <v>-0.2017032801741152</v>
      </c>
      <c r="O68" s="18">
        <f t="shared" si="9"/>
        <v>-0.23291468328109055</v>
      </c>
      <c r="Q68" s="20">
        <f t="shared" si="10"/>
        <v>27408.764000000003</v>
      </c>
      <c r="R68" s="18">
        <v>2.872000000003027</v>
      </c>
      <c r="AA68" s="18">
        <v>12</v>
      </c>
      <c r="AC68" s="18" t="s">
        <v>39</v>
      </c>
      <c r="AE68" s="18" t="s">
        <v>33</v>
      </c>
    </row>
    <row r="69" spans="1:31" s="18" customFormat="1" ht="12.75">
      <c r="A69" s="18" t="s">
        <v>67</v>
      </c>
      <c r="C69" s="19">
        <v>42444.465</v>
      </c>
      <c r="D69" s="19"/>
      <c r="E69" s="18">
        <f t="shared" si="6"/>
        <v>1069.9282392123953</v>
      </c>
      <c r="F69" s="18">
        <f t="shared" si="7"/>
        <v>1070</v>
      </c>
      <c r="G69" s="18">
        <f t="shared" si="8"/>
        <v>-0.20577491522271885</v>
      </c>
      <c r="I69" s="18">
        <f t="shared" si="11"/>
        <v>-0.20577491522271885</v>
      </c>
      <c r="O69" s="18">
        <f t="shared" si="9"/>
        <v>-0.2331932252293822</v>
      </c>
      <c r="Q69" s="20">
        <f t="shared" si="10"/>
        <v>27425.964999999997</v>
      </c>
      <c r="R69" s="18">
        <v>17.200999999993655</v>
      </c>
      <c r="AA69" s="18">
        <v>8</v>
      </c>
      <c r="AC69" s="18" t="s">
        <v>64</v>
      </c>
      <c r="AE69" s="18" t="s">
        <v>33</v>
      </c>
    </row>
    <row r="70" spans="1:31" s="18" customFormat="1" ht="12.75">
      <c r="A70" s="18" t="s">
        <v>67</v>
      </c>
      <c r="C70" s="19">
        <v>42447.332</v>
      </c>
      <c r="D70" s="19"/>
      <c r="E70" s="18">
        <f t="shared" si="6"/>
        <v>1070.928060681607</v>
      </c>
      <c r="F70" s="18">
        <f t="shared" si="7"/>
        <v>1071</v>
      </c>
      <c r="G70" s="18">
        <f t="shared" si="8"/>
        <v>-0.20628685438714456</v>
      </c>
      <c r="I70" s="18">
        <f t="shared" si="11"/>
        <v>-0.20628685438714456</v>
      </c>
      <c r="O70" s="18">
        <f t="shared" si="9"/>
        <v>-0.23323964888743082</v>
      </c>
      <c r="Q70" s="20">
        <f t="shared" si="10"/>
        <v>27428.832000000002</v>
      </c>
      <c r="R70" s="18">
        <v>2.867000000005646</v>
      </c>
      <c r="AA70" s="18">
        <v>15</v>
      </c>
      <c r="AC70" s="18" t="s">
        <v>39</v>
      </c>
      <c r="AE70" s="18" t="s">
        <v>33</v>
      </c>
    </row>
    <row r="71" spans="1:31" s="18" customFormat="1" ht="12.75">
      <c r="A71" s="18" t="s">
        <v>67</v>
      </c>
      <c r="C71" s="19">
        <v>42467.401</v>
      </c>
      <c r="D71" s="19"/>
      <c r="E71" s="18">
        <f t="shared" si="6"/>
        <v>1077.9268109660725</v>
      </c>
      <c r="F71" s="18">
        <f t="shared" si="7"/>
        <v>1078</v>
      </c>
      <c r="G71" s="18">
        <f t="shared" si="8"/>
        <v>-0.20987042860360816</v>
      </c>
      <c r="I71" s="18">
        <f t="shared" si="11"/>
        <v>-0.20987042860360816</v>
      </c>
      <c r="O71" s="18">
        <f t="shared" si="9"/>
        <v>-0.23356461449377108</v>
      </c>
      <c r="Q71" s="20">
        <f t="shared" si="10"/>
        <v>27448.900999999998</v>
      </c>
      <c r="R71" s="18">
        <v>20.068999999995867</v>
      </c>
      <c r="AA71" s="18">
        <v>13</v>
      </c>
      <c r="AC71" s="18" t="s">
        <v>31</v>
      </c>
      <c r="AE71" s="18" t="s">
        <v>33</v>
      </c>
    </row>
    <row r="72" spans="1:31" s="18" customFormat="1" ht="12.75">
      <c r="A72" s="18" t="s">
        <v>67</v>
      </c>
      <c r="C72" s="19">
        <v>42467.402</v>
      </c>
      <c r="D72" s="19"/>
      <c r="E72" s="18">
        <f t="shared" si="6"/>
        <v>1077.9271597004542</v>
      </c>
      <c r="F72" s="18">
        <f t="shared" si="7"/>
        <v>1078</v>
      </c>
      <c r="G72" s="18">
        <f t="shared" si="8"/>
        <v>-0.20887042859976646</v>
      </c>
      <c r="I72" s="18">
        <f t="shared" si="11"/>
        <v>-0.20887042859976646</v>
      </c>
      <c r="O72" s="18">
        <f t="shared" si="9"/>
        <v>-0.23356461449377108</v>
      </c>
      <c r="Q72" s="20">
        <f t="shared" si="10"/>
        <v>27448.902000000002</v>
      </c>
      <c r="R72" s="18">
        <v>0.0010000000038417056</v>
      </c>
      <c r="AA72" s="18">
        <v>10</v>
      </c>
      <c r="AC72" s="18" t="s">
        <v>68</v>
      </c>
      <c r="AE72" s="18" t="s">
        <v>33</v>
      </c>
    </row>
    <row r="73" spans="1:31" s="18" customFormat="1" ht="12.75">
      <c r="A73" s="18" t="s">
        <v>67</v>
      </c>
      <c r="C73" s="19">
        <v>42470.275</v>
      </c>
      <c r="D73" s="19"/>
      <c r="E73" s="18">
        <f t="shared" si="6"/>
        <v>1078.9290735759473</v>
      </c>
      <c r="F73" s="18">
        <f t="shared" si="7"/>
        <v>1079</v>
      </c>
      <c r="G73" s="18">
        <f t="shared" si="8"/>
        <v>-0.20338236777024576</v>
      </c>
      <c r="I73" s="18">
        <f t="shared" si="11"/>
        <v>-0.20338236777024576</v>
      </c>
      <c r="O73" s="18">
        <f t="shared" si="9"/>
        <v>-0.23361103815181972</v>
      </c>
      <c r="Q73" s="20">
        <f t="shared" si="10"/>
        <v>27451.775</v>
      </c>
      <c r="R73" s="18">
        <v>2.8729999999995925</v>
      </c>
      <c r="AA73" s="18">
        <v>10</v>
      </c>
      <c r="AC73" s="18" t="s">
        <v>39</v>
      </c>
      <c r="AE73" s="18" t="s">
        <v>33</v>
      </c>
    </row>
    <row r="74" spans="1:31" s="18" customFormat="1" ht="12.75">
      <c r="A74" s="18" t="s">
        <v>70</v>
      </c>
      <c r="C74" s="19">
        <v>42636.541</v>
      </c>
      <c r="D74" s="19"/>
      <c r="E74" s="18">
        <f t="shared" si="6"/>
        <v>1136.9117441024882</v>
      </c>
      <c r="F74" s="18">
        <f t="shared" si="7"/>
        <v>1137</v>
      </c>
      <c r="G74" s="18">
        <f t="shared" si="8"/>
        <v>-0.25307483982032863</v>
      </c>
      <c r="I74" s="18">
        <f t="shared" si="11"/>
        <v>-0.25307483982032863</v>
      </c>
      <c r="O74" s="18">
        <f t="shared" si="9"/>
        <v>-0.23630361031863917</v>
      </c>
      <c r="Q74" s="20">
        <f t="shared" si="10"/>
        <v>27618.040999999997</v>
      </c>
      <c r="R74" s="18">
        <v>166.26599999999598</v>
      </c>
      <c r="AA74" s="18">
        <v>10</v>
      </c>
      <c r="AC74" s="18" t="s">
        <v>69</v>
      </c>
      <c r="AE74" s="18" t="s">
        <v>33</v>
      </c>
    </row>
    <row r="75" spans="1:31" s="18" customFormat="1" ht="12.75">
      <c r="A75" s="18" t="s">
        <v>70</v>
      </c>
      <c r="C75" s="19">
        <v>42636.559</v>
      </c>
      <c r="D75" s="19"/>
      <c r="E75" s="18">
        <f t="shared" si="6"/>
        <v>1136.9180213213403</v>
      </c>
      <c r="F75" s="18">
        <f t="shared" si="7"/>
        <v>1137</v>
      </c>
      <c r="G75" s="18">
        <f t="shared" si="8"/>
        <v>-0.23507483981666155</v>
      </c>
      <c r="I75" s="18">
        <f t="shared" si="11"/>
        <v>-0.23507483981666155</v>
      </c>
      <c r="O75" s="18">
        <f t="shared" si="9"/>
        <v>-0.23630361031863917</v>
      </c>
      <c r="Q75" s="20">
        <f t="shared" si="10"/>
        <v>27618.059</v>
      </c>
      <c r="R75" s="18">
        <v>0.018000000003667083</v>
      </c>
      <c r="AA75" s="18">
        <v>23</v>
      </c>
      <c r="AC75" s="18" t="s">
        <v>71</v>
      </c>
      <c r="AE75" s="18" t="s">
        <v>33</v>
      </c>
    </row>
    <row r="76" spans="1:31" s="18" customFormat="1" ht="12.75">
      <c r="A76" s="18" t="s">
        <v>70</v>
      </c>
      <c r="C76" s="19">
        <v>42636.568</v>
      </c>
      <c r="D76" s="19"/>
      <c r="E76" s="18">
        <f t="shared" si="6"/>
        <v>1136.9211599307653</v>
      </c>
      <c r="F76" s="18">
        <f t="shared" si="7"/>
        <v>1137</v>
      </c>
      <c r="G76" s="18">
        <f t="shared" si="8"/>
        <v>-0.226074839818466</v>
      </c>
      <c r="I76" s="18">
        <f t="shared" si="11"/>
        <v>-0.226074839818466</v>
      </c>
      <c r="O76" s="18">
        <f t="shared" si="9"/>
        <v>-0.23630361031863917</v>
      </c>
      <c r="Q76" s="20">
        <f t="shared" si="10"/>
        <v>27618.068</v>
      </c>
      <c r="R76" s="18">
        <v>0.008999999998195563</v>
      </c>
      <c r="AA76" s="18">
        <v>12</v>
      </c>
      <c r="AC76" s="18" t="s">
        <v>64</v>
      </c>
      <c r="AE76" s="18" t="s">
        <v>33</v>
      </c>
    </row>
    <row r="77" spans="1:31" s="18" customFormat="1" ht="12.75">
      <c r="A77" s="18" t="s">
        <v>73</v>
      </c>
      <c r="C77" s="19">
        <v>42636.572</v>
      </c>
      <c r="D77" s="19"/>
      <c r="E77" s="18">
        <f t="shared" si="6"/>
        <v>1136.922554868288</v>
      </c>
      <c r="F77" s="18">
        <f t="shared" si="7"/>
        <v>1137</v>
      </c>
      <c r="G77" s="18">
        <f t="shared" si="8"/>
        <v>-0.22207483981765108</v>
      </c>
      <c r="I77" s="18">
        <f t="shared" si="11"/>
        <v>-0.22207483981765108</v>
      </c>
      <c r="O77" s="18">
        <f t="shared" si="9"/>
        <v>-0.23630361031863917</v>
      </c>
      <c r="Q77" s="20">
        <f t="shared" si="10"/>
        <v>27618.072</v>
      </c>
      <c r="R77" s="18">
        <v>0.004000000000814907</v>
      </c>
      <c r="AA77" s="18">
        <v>13</v>
      </c>
      <c r="AC77" s="18" t="s">
        <v>72</v>
      </c>
      <c r="AE77" s="18" t="s">
        <v>33</v>
      </c>
    </row>
    <row r="78" spans="1:31" s="18" customFormat="1" ht="12.75">
      <c r="A78" s="18" t="s">
        <v>73</v>
      </c>
      <c r="C78" s="19">
        <v>42659.505</v>
      </c>
      <c r="D78" s="19"/>
      <c r="E78" s="18">
        <f t="shared" si="6"/>
        <v>1144.9200804188217</v>
      </c>
      <c r="F78" s="18">
        <f t="shared" si="7"/>
        <v>1145</v>
      </c>
      <c r="G78" s="18">
        <f t="shared" si="8"/>
        <v>-0.22917035320278956</v>
      </c>
      <c r="I78" s="18">
        <f t="shared" si="11"/>
        <v>-0.22917035320278956</v>
      </c>
      <c r="O78" s="18">
        <f t="shared" si="9"/>
        <v>-0.23667499958302804</v>
      </c>
      <c r="Q78" s="20">
        <f t="shared" si="10"/>
        <v>27641.004999999997</v>
      </c>
      <c r="R78" s="18">
        <v>22.932999999997264</v>
      </c>
      <c r="AA78" s="18">
        <v>26</v>
      </c>
      <c r="AC78" s="18" t="s">
        <v>74</v>
      </c>
      <c r="AE78" s="18" t="s">
        <v>33</v>
      </c>
    </row>
    <row r="79" spans="1:31" s="18" customFormat="1" ht="12.75">
      <c r="A79" s="18" t="s">
        <v>73</v>
      </c>
      <c r="C79" s="19">
        <v>42708.267</v>
      </c>
      <c r="D79" s="19"/>
      <c r="E79" s="18">
        <f t="shared" si="6"/>
        <v>1161.925066286139</v>
      </c>
      <c r="F79" s="18">
        <f t="shared" si="7"/>
        <v>1162</v>
      </c>
      <c r="G79" s="18">
        <f t="shared" si="8"/>
        <v>-0.21487331914249808</v>
      </c>
      <c r="I79" s="18">
        <f t="shared" si="11"/>
        <v>-0.21487331914249808</v>
      </c>
      <c r="O79" s="18">
        <f t="shared" si="9"/>
        <v>-0.23746420176985444</v>
      </c>
      <c r="Q79" s="20">
        <f t="shared" si="10"/>
        <v>27689.767</v>
      </c>
      <c r="R79" s="18">
        <v>48.762000000002445</v>
      </c>
      <c r="AA79" s="18">
        <v>11</v>
      </c>
      <c r="AC79" s="18" t="s">
        <v>31</v>
      </c>
      <c r="AE79" s="18" t="s">
        <v>33</v>
      </c>
    </row>
    <row r="80" spans="1:31" s="18" customFormat="1" ht="12.75">
      <c r="A80" s="18" t="s">
        <v>73</v>
      </c>
      <c r="C80" s="19">
        <v>42728.33</v>
      </c>
      <c r="D80" s="19"/>
      <c r="E80" s="18">
        <f t="shared" si="6"/>
        <v>1168.921724164323</v>
      </c>
      <c r="F80" s="18">
        <f t="shared" si="7"/>
        <v>1169</v>
      </c>
      <c r="G80" s="18">
        <f t="shared" si="8"/>
        <v>-0.22445689335290808</v>
      </c>
      <c r="I80" s="18">
        <f t="shared" si="11"/>
        <v>-0.22445689335290808</v>
      </c>
      <c r="O80" s="18">
        <f t="shared" si="9"/>
        <v>-0.2377891673761947</v>
      </c>
      <c r="Q80" s="20">
        <f t="shared" si="10"/>
        <v>27709.83</v>
      </c>
      <c r="R80" s="18">
        <v>20.06300000000192</v>
      </c>
      <c r="AA80" s="18">
        <v>16</v>
      </c>
      <c r="AC80" s="18" t="s">
        <v>75</v>
      </c>
      <c r="AE80" s="18" t="s">
        <v>33</v>
      </c>
    </row>
    <row r="81" spans="1:31" s="18" customFormat="1" ht="12.75">
      <c r="A81" s="18" t="s">
        <v>76</v>
      </c>
      <c r="C81" s="19">
        <v>42751.267</v>
      </c>
      <c r="D81" s="19"/>
      <c r="E81" s="18">
        <f t="shared" si="6"/>
        <v>1176.9206446523795</v>
      </c>
      <c r="F81" s="18">
        <f t="shared" si="7"/>
        <v>1177</v>
      </c>
      <c r="G81" s="18">
        <f t="shared" si="8"/>
        <v>-0.22755240673723165</v>
      </c>
      <c r="I81" s="18">
        <f t="shared" si="11"/>
        <v>-0.22755240673723165</v>
      </c>
      <c r="O81" s="18">
        <f t="shared" si="9"/>
        <v>-0.2381605566405836</v>
      </c>
      <c r="Q81" s="20">
        <f t="shared" si="10"/>
        <v>27732.767</v>
      </c>
      <c r="R81" s="18">
        <v>22.93699999999808</v>
      </c>
      <c r="AA81" s="18">
        <v>7</v>
      </c>
      <c r="AC81" s="18" t="s">
        <v>39</v>
      </c>
      <c r="AE81" s="18" t="s">
        <v>33</v>
      </c>
    </row>
    <row r="82" spans="1:31" s="18" customFormat="1" ht="12.75">
      <c r="A82" s="18" t="s">
        <v>77</v>
      </c>
      <c r="C82" s="19">
        <v>42751.278</v>
      </c>
      <c r="D82" s="19"/>
      <c r="E82" s="18">
        <f t="shared" si="6"/>
        <v>1176.9244807305656</v>
      </c>
      <c r="F82" s="18">
        <f t="shared" si="7"/>
        <v>1177</v>
      </c>
      <c r="G82" s="18">
        <f t="shared" si="8"/>
        <v>-0.21655240673862863</v>
      </c>
      <c r="I82" s="18">
        <f t="shared" si="11"/>
        <v>-0.21655240673862863</v>
      </c>
      <c r="O82" s="18">
        <f t="shared" si="9"/>
        <v>-0.2381605566405836</v>
      </c>
      <c r="Q82" s="20">
        <f t="shared" si="10"/>
        <v>27732.778</v>
      </c>
      <c r="R82" s="18">
        <v>0.010999999998603016</v>
      </c>
      <c r="AA82" s="18">
        <v>15</v>
      </c>
      <c r="AC82" s="18" t="s">
        <v>74</v>
      </c>
      <c r="AE82" s="18" t="s">
        <v>33</v>
      </c>
    </row>
    <row r="83" spans="1:31" s="18" customFormat="1" ht="12.75">
      <c r="A83" s="18" t="s">
        <v>76</v>
      </c>
      <c r="C83" s="19">
        <v>42768.456</v>
      </c>
      <c r="D83" s="19"/>
      <c r="E83" s="18">
        <f t="shared" si="6"/>
        <v>1182.9150399206883</v>
      </c>
      <c r="F83" s="18">
        <f t="shared" si="7"/>
        <v>1183</v>
      </c>
      <c r="G83" s="18">
        <f t="shared" si="8"/>
        <v>-0.24362404178100405</v>
      </c>
      <c r="I83" s="18">
        <f t="shared" si="11"/>
        <v>-0.24362404178100405</v>
      </c>
      <c r="O83" s="18">
        <f t="shared" si="9"/>
        <v>-0.23843909858887527</v>
      </c>
      <c r="Q83" s="20">
        <f t="shared" si="10"/>
        <v>27749.956</v>
      </c>
      <c r="R83" s="18">
        <v>17.177999999999884</v>
      </c>
      <c r="AA83" s="18">
        <v>17</v>
      </c>
      <c r="AC83" s="18" t="s">
        <v>43</v>
      </c>
      <c r="AE83" s="18" t="s">
        <v>33</v>
      </c>
    </row>
    <row r="84" spans="1:31" s="18" customFormat="1" ht="12.75">
      <c r="A84" s="18" t="s">
        <v>76</v>
      </c>
      <c r="C84" s="19">
        <v>42768.469</v>
      </c>
      <c r="D84" s="19"/>
      <c r="E84" s="18">
        <f t="shared" si="6"/>
        <v>1182.919573467636</v>
      </c>
      <c r="F84" s="18">
        <f t="shared" si="7"/>
        <v>1183</v>
      </c>
      <c r="G84" s="18">
        <f t="shared" si="8"/>
        <v>-0.23062404178199358</v>
      </c>
      <c r="I84" s="18">
        <f t="shared" si="11"/>
        <v>-0.23062404178199358</v>
      </c>
      <c r="O84" s="18">
        <f t="shared" si="9"/>
        <v>-0.23843909858887527</v>
      </c>
      <c r="Q84" s="20">
        <f t="shared" si="10"/>
        <v>27749.968999999997</v>
      </c>
      <c r="R84" s="18">
        <v>0.01299999999901047</v>
      </c>
      <c r="AA84" s="18">
        <v>11</v>
      </c>
      <c r="AC84" s="18" t="s">
        <v>31</v>
      </c>
      <c r="AE84" s="18" t="s">
        <v>33</v>
      </c>
    </row>
    <row r="85" spans="1:31" s="18" customFormat="1" ht="12.75">
      <c r="A85" s="18" t="s">
        <v>77</v>
      </c>
      <c r="C85" s="19">
        <v>42771.324</v>
      </c>
      <c r="D85" s="19"/>
      <c r="E85" s="18">
        <f aca="true" t="shared" si="12" ref="E85:E116">+(C85-C$7)/C$8</f>
        <v>1183.9152101242792</v>
      </c>
      <c r="F85" s="18">
        <f aca="true" t="shared" si="13" ref="F85:F116">ROUND(2*E85,0)/2</f>
        <v>1184</v>
      </c>
      <c r="G85" s="18">
        <f aca="true" t="shared" si="14" ref="G85:G106">+C85-(C$7+F85*C$8)</f>
        <v>-0.24313598094886402</v>
      </c>
      <c r="I85" s="18">
        <f t="shared" si="11"/>
        <v>-0.24313598094886402</v>
      </c>
      <c r="O85" s="18">
        <f aca="true" t="shared" si="15" ref="O85:O116">+C$11+C$12*$F85</f>
        <v>-0.23848552224692388</v>
      </c>
      <c r="Q85" s="20">
        <f aca="true" t="shared" si="16" ref="Q85:Q116">+C85-15018.5</f>
        <v>27752.824</v>
      </c>
      <c r="R85" s="18">
        <v>2.8550000000032014</v>
      </c>
      <c r="AA85" s="18">
        <v>4</v>
      </c>
      <c r="AC85" s="18" t="s">
        <v>75</v>
      </c>
      <c r="AE85" s="18" t="s">
        <v>33</v>
      </c>
    </row>
    <row r="86" spans="1:31" s="18" customFormat="1" ht="12.75">
      <c r="A86" s="18" t="s">
        <v>77</v>
      </c>
      <c r="C86" s="19">
        <v>42771.341</v>
      </c>
      <c r="D86" s="19"/>
      <c r="E86" s="18">
        <f t="shared" si="12"/>
        <v>1183.9211386087495</v>
      </c>
      <c r="F86" s="18">
        <f t="shared" si="13"/>
        <v>1184</v>
      </c>
      <c r="G86" s="18">
        <f t="shared" si="14"/>
        <v>-0.22613598094903864</v>
      </c>
      <c r="I86" s="18">
        <f aca="true" t="shared" si="17" ref="I86:I106">+G86</f>
        <v>-0.22613598094903864</v>
      </c>
      <c r="O86" s="18">
        <f t="shared" si="15"/>
        <v>-0.23848552224692388</v>
      </c>
      <c r="Q86" s="20">
        <f t="shared" si="16"/>
        <v>27752.841</v>
      </c>
      <c r="R86" s="18">
        <v>0.016999999999825377</v>
      </c>
      <c r="AA86" s="18">
        <v>5</v>
      </c>
      <c r="AC86" s="18" t="s">
        <v>74</v>
      </c>
      <c r="AE86" s="18" t="s">
        <v>33</v>
      </c>
    </row>
    <row r="87" spans="1:31" s="18" customFormat="1" ht="12.75">
      <c r="A87" s="18" t="s">
        <v>76</v>
      </c>
      <c r="C87" s="19">
        <v>42774.208</v>
      </c>
      <c r="D87" s="19"/>
      <c r="E87" s="18">
        <f t="shared" si="12"/>
        <v>1184.9209600779584</v>
      </c>
      <c r="F87" s="18">
        <f t="shared" si="13"/>
        <v>1185</v>
      </c>
      <c r="G87" s="18">
        <f t="shared" si="14"/>
        <v>-0.22664792012801627</v>
      </c>
      <c r="I87" s="18">
        <f t="shared" si="17"/>
        <v>-0.22664792012801627</v>
      </c>
      <c r="O87" s="18">
        <f t="shared" si="15"/>
        <v>-0.23853194590497248</v>
      </c>
      <c r="Q87" s="20">
        <f t="shared" si="16"/>
        <v>27755.708</v>
      </c>
      <c r="R87" s="18">
        <v>2.86699999999837</v>
      </c>
      <c r="AA87" s="18">
        <v>9</v>
      </c>
      <c r="AC87" s="18" t="s">
        <v>39</v>
      </c>
      <c r="AE87" s="18" t="s">
        <v>33</v>
      </c>
    </row>
    <row r="88" spans="1:31" s="18" customFormat="1" ht="12.75">
      <c r="A88" s="18" t="s">
        <v>77</v>
      </c>
      <c r="C88" s="19">
        <v>42791.413</v>
      </c>
      <c r="D88" s="19"/>
      <c r="E88" s="18">
        <f t="shared" si="12"/>
        <v>1190.9209350963583</v>
      </c>
      <c r="F88" s="18">
        <f t="shared" si="13"/>
        <v>1191</v>
      </c>
      <c r="G88" s="18">
        <f t="shared" si="14"/>
        <v>-0.22671955516125308</v>
      </c>
      <c r="I88" s="18">
        <f t="shared" si="17"/>
        <v>-0.22671955516125308</v>
      </c>
      <c r="O88" s="18">
        <f t="shared" si="15"/>
        <v>-0.23881048785326414</v>
      </c>
      <c r="Q88" s="20">
        <f t="shared" si="16"/>
        <v>27772.913</v>
      </c>
      <c r="R88" s="18">
        <v>17.205000000001746</v>
      </c>
      <c r="AA88" s="18">
        <v>18</v>
      </c>
      <c r="AC88" s="18" t="s">
        <v>64</v>
      </c>
      <c r="AE88" s="18" t="s">
        <v>33</v>
      </c>
    </row>
    <row r="89" spans="1:31" s="18" customFormat="1" ht="12.75">
      <c r="A89" s="18" t="s">
        <v>77</v>
      </c>
      <c r="C89" s="19">
        <v>42794.269</v>
      </c>
      <c r="D89" s="19"/>
      <c r="E89" s="18">
        <f t="shared" si="12"/>
        <v>1191.916920487381</v>
      </c>
      <c r="F89" s="18">
        <f t="shared" si="13"/>
        <v>1192</v>
      </c>
      <c r="G89" s="18">
        <f t="shared" si="14"/>
        <v>-0.23823149433883373</v>
      </c>
      <c r="I89" s="18">
        <f t="shared" si="17"/>
        <v>-0.23823149433883373</v>
      </c>
      <c r="O89" s="18">
        <f t="shared" si="15"/>
        <v>-0.23885691151131277</v>
      </c>
      <c r="Q89" s="20">
        <f t="shared" si="16"/>
        <v>27775.769</v>
      </c>
      <c r="R89" s="18">
        <v>2.855999999999767</v>
      </c>
      <c r="AA89" s="18">
        <v>12</v>
      </c>
      <c r="AC89" s="18" t="s">
        <v>78</v>
      </c>
      <c r="AE89" s="18" t="s">
        <v>33</v>
      </c>
    </row>
    <row r="90" spans="1:31" s="18" customFormat="1" ht="12.75">
      <c r="A90" s="18" t="s">
        <v>77</v>
      </c>
      <c r="C90" s="19">
        <v>42794.272</v>
      </c>
      <c r="D90" s="19"/>
      <c r="E90" s="18">
        <f t="shared" si="12"/>
        <v>1191.9179666905218</v>
      </c>
      <c r="F90" s="18">
        <f t="shared" si="13"/>
        <v>1192</v>
      </c>
      <c r="G90" s="18">
        <f t="shared" si="14"/>
        <v>-0.23523149434186053</v>
      </c>
      <c r="I90" s="18">
        <f t="shared" si="17"/>
        <v>-0.23523149434186053</v>
      </c>
      <c r="O90" s="18">
        <f t="shared" si="15"/>
        <v>-0.23885691151131277</v>
      </c>
      <c r="Q90" s="20">
        <f t="shared" si="16"/>
        <v>27775.771999999997</v>
      </c>
      <c r="R90" s="18">
        <v>0.0029999999969732016</v>
      </c>
      <c r="AA90" s="18">
        <v>11</v>
      </c>
      <c r="AC90" s="18" t="s">
        <v>79</v>
      </c>
      <c r="AE90" s="18" t="s">
        <v>33</v>
      </c>
    </row>
    <row r="91" spans="1:31" s="18" customFormat="1" ht="12.75">
      <c r="A91" s="18" t="s">
        <v>77</v>
      </c>
      <c r="C91" s="19">
        <v>42814.343</v>
      </c>
      <c r="D91" s="19"/>
      <c r="E91" s="18">
        <f t="shared" si="12"/>
        <v>1198.917414443751</v>
      </c>
      <c r="F91" s="18">
        <f t="shared" si="13"/>
        <v>1199</v>
      </c>
      <c r="G91" s="18">
        <f t="shared" si="14"/>
        <v>-0.23681506854336476</v>
      </c>
      <c r="I91" s="18">
        <f t="shared" si="17"/>
        <v>-0.23681506854336476</v>
      </c>
      <c r="O91" s="18">
        <f t="shared" si="15"/>
        <v>-0.23918187711765304</v>
      </c>
      <c r="Q91" s="20">
        <f t="shared" si="16"/>
        <v>27795.843</v>
      </c>
      <c r="R91" s="18">
        <v>20.07100000000355</v>
      </c>
      <c r="AA91" s="18">
        <v>12</v>
      </c>
      <c r="AC91" s="18" t="s">
        <v>39</v>
      </c>
      <c r="AE91" s="18" t="s">
        <v>33</v>
      </c>
    </row>
    <row r="92" spans="1:31" s="18" customFormat="1" ht="12.75">
      <c r="A92" s="18" t="s">
        <v>77</v>
      </c>
      <c r="C92" s="19">
        <v>42837.278</v>
      </c>
      <c r="D92" s="19"/>
      <c r="E92" s="18">
        <f t="shared" si="12"/>
        <v>1206.9156374630463</v>
      </c>
      <c r="F92" s="18">
        <f t="shared" si="13"/>
        <v>1207</v>
      </c>
      <c r="G92" s="18">
        <f t="shared" si="14"/>
        <v>-0.24191058193537174</v>
      </c>
      <c r="I92" s="18">
        <f t="shared" si="17"/>
        <v>-0.24191058193537174</v>
      </c>
      <c r="O92" s="18">
        <f t="shared" si="15"/>
        <v>-0.23955326638204194</v>
      </c>
      <c r="Q92" s="20">
        <f t="shared" si="16"/>
        <v>27818.778</v>
      </c>
      <c r="R92" s="18">
        <v>22.93499999999767</v>
      </c>
      <c r="AA92" s="18">
        <v>10</v>
      </c>
      <c r="AC92" s="18" t="s">
        <v>71</v>
      </c>
      <c r="AE92" s="18" t="s">
        <v>33</v>
      </c>
    </row>
    <row r="93" spans="1:31" s="18" customFormat="1" ht="12.75">
      <c r="A93" s="18" t="s">
        <v>77</v>
      </c>
      <c r="C93" s="19">
        <v>42837.291</v>
      </c>
      <c r="D93" s="19"/>
      <c r="E93" s="18">
        <f t="shared" si="12"/>
        <v>1206.9201710099937</v>
      </c>
      <c r="F93" s="18">
        <f t="shared" si="13"/>
        <v>1207</v>
      </c>
      <c r="G93" s="18">
        <f t="shared" si="14"/>
        <v>-0.22891058193636127</v>
      </c>
      <c r="I93" s="18">
        <f t="shared" si="17"/>
        <v>-0.22891058193636127</v>
      </c>
      <c r="O93" s="18">
        <f t="shared" si="15"/>
        <v>-0.23955326638204194</v>
      </c>
      <c r="Q93" s="20">
        <f t="shared" si="16"/>
        <v>27818.790999999997</v>
      </c>
      <c r="R93" s="18">
        <v>0.01299999999901047</v>
      </c>
      <c r="AA93" s="18">
        <v>13</v>
      </c>
      <c r="AC93" s="18" t="s">
        <v>31</v>
      </c>
      <c r="AE93" s="18" t="s">
        <v>33</v>
      </c>
    </row>
    <row r="94" spans="1:31" s="18" customFormat="1" ht="12.75">
      <c r="A94" s="18" t="s">
        <v>80</v>
      </c>
      <c r="C94" s="19">
        <v>43029.396</v>
      </c>
      <c r="D94" s="19"/>
      <c r="E94" s="18">
        <f t="shared" si="12"/>
        <v>1273.913789197125</v>
      </c>
      <c r="F94" s="18">
        <f t="shared" si="13"/>
        <v>1274</v>
      </c>
      <c r="G94" s="18">
        <f t="shared" si="14"/>
        <v>-0.24721050653170096</v>
      </c>
      <c r="I94" s="18">
        <f t="shared" si="17"/>
        <v>-0.24721050653170096</v>
      </c>
      <c r="O94" s="18">
        <f t="shared" si="15"/>
        <v>-0.24266365147129887</v>
      </c>
      <c r="Q94" s="20">
        <f t="shared" si="16"/>
        <v>28010.896</v>
      </c>
      <c r="R94" s="18">
        <v>192.1050000000032</v>
      </c>
      <c r="AA94" s="18">
        <v>11</v>
      </c>
      <c r="AC94" s="18" t="s">
        <v>31</v>
      </c>
      <c r="AE94" s="18" t="s">
        <v>33</v>
      </c>
    </row>
    <row r="95" spans="1:31" s="18" customFormat="1" ht="12.75">
      <c r="A95" s="18" t="s">
        <v>80</v>
      </c>
      <c r="C95" s="19">
        <v>43046.593</v>
      </c>
      <c r="D95" s="19"/>
      <c r="E95" s="18">
        <f t="shared" si="12"/>
        <v>1279.9109743404795</v>
      </c>
      <c r="F95" s="18">
        <f t="shared" si="13"/>
        <v>1280</v>
      </c>
      <c r="G95" s="18">
        <f t="shared" si="14"/>
        <v>-0.2552821415665676</v>
      </c>
      <c r="I95" s="18">
        <f t="shared" si="17"/>
        <v>-0.2552821415665676</v>
      </c>
      <c r="O95" s="18">
        <f t="shared" si="15"/>
        <v>-0.24294219341959056</v>
      </c>
      <c r="Q95" s="20">
        <f t="shared" si="16"/>
        <v>28028.093</v>
      </c>
      <c r="R95" s="18">
        <v>17.197000000000116</v>
      </c>
      <c r="AA95" s="18">
        <v>10</v>
      </c>
      <c r="AC95" s="18" t="s">
        <v>39</v>
      </c>
      <c r="AE95" s="18" t="s">
        <v>33</v>
      </c>
    </row>
    <row r="96" spans="1:31" s="18" customFormat="1" ht="12.75">
      <c r="A96" s="18" t="s">
        <v>80</v>
      </c>
      <c r="C96" s="19">
        <v>43072.399</v>
      </c>
      <c r="D96" s="19"/>
      <c r="E96" s="18">
        <f t="shared" si="12"/>
        <v>1288.9104137665063</v>
      </c>
      <c r="F96" s="18">
        <f t="shared" si="13"/>
        <v>1289</v>
      </c>
      <c r="G96" s="18">
        <f t="shared" si="14"/>
        <v>-0.25688959412946133</v>
      </c>
      <c r="I96" s="18">
        <f t="shared" si="17"/>
        <v>-0.25688959412946133</v>
      </c>
      <c r="O96" s="18">
        <f t="shared" si="15"/>
        <v>-0.24336000634202803</v>
      </c>
      <c r="Q96" s="20">
        <f t="shared" si="16"/>
        <v>28053.898999999998</v>
      </c>
      <c r="R96" s="18">
        <v>25.805999999996857</v>
      </c>
      <c r="AA96" s="18">
        <v>11</v>
      </c>
      <c r="AC96" s="18" t="s">
        <v>39</v>
      </c>
      <c r="AE96" s="18" t="s">
        <v>33</v>
      </c>
    </row>
    <row r="97" spans="1:31" s="18" customFormat="1" ht="12.75">
      <c r="A97" s="18" t="s">
        <v>81</v>
      </c>
      <c r="C97" s="19">
        <v>43072.402</v>
      </c>
      <c r="D97" s="19"/>
      <c r="E97" s="18">
        <f t="shared" si="12"/>
        <v>1288.9114599696495</v>
      </c>
      <c r="F97" s="18">
        <f t="shared" si="13"/>
        <v>1289</v>
      </c>
      <c r="G97" s="18">
        <f t="shared" si="14"/>
        <v>-0.25388959412521217</v>
      </c>
      <c r="I97" s="18">
        <f t="shared" si="17"/>
        <v>-0.25388959412521217</v>
      </c>
      <c r="O97" s="18">
        <f t="shared" si="15"/>
        <v>-0.24336000634202803</v>
      </c>
      <c r="Q97" s="20">
        <f t="shared" si="16"/>
        <v>28053.902000000002</v>
      </c>
      <c r="R97" s="18">
        <v>0.0030000000042491592</v>
      </c>
      <c r="AA97" s="18">
        <v>14</v>
      </c>
      <c r="AC97" s="18" t="s">
        <v>64</v>
      </c>
      <c r="AE97" s="18" t="s">
        <v>33</v>
      </c>
    </row>
    <row r="98" spans="1:31" s="18" customFormat="1" ht="12.75">
      <c r="A98" s="18" t="s">
        <v>80</v>
      </c>
      <c r="C98" s="19">
        <v>43075.282</v>
      </c>
      <c r="D98" s="19"/>
      <c r="E98" s="18">
        <f t="shared" si="12"/>
        <v>1289.915814985806</v>
      </c>
      <c r="F98" s="18">
        <f t="shared" si="13"/>
        <v>1290</v>
      </c>
      <c r="G98" s="18">
        <f t="shared" si="14"/>
        <v>-0.24140153329790337</v>
      </c>
      <c r="I98" s="18">
        <f t="shared" si="17"/>
        <v>-0.24140153329790337</v>
      </c>
      <c r="O98" s="18">
        <f t="shared" si="15"/>
        <v>-0.24340643000007667</v>
      </c>
      <c r="Q98" s="20">
        <f t="shared" si="16"/>
        <v>28056.782</v>
      </c>
      <c r="R98" s="18">
        <v>2.8799999999973807</v>
      </c>
      <c r="AA98" s="18">
        <v>10</v>
      </c>
      <c r="AC98" s="18" t="s">
        <v>39</v>
      </c>
      <c r="AE98" s="18" t="s">
        <v>33</v>
      </c>
    </row>
    <row r="99" spans="1:31" s="18" customFormat="1" ht="12.75">
      <c r="A99" s="18" t="s">
        <v>81</v>
      </c>
      <c r="C99" s="19">
        <v>43135.483</v>
      </c>
      <c r="D99" s="19"/>
      <c r="E99" s="18">
        <f t="shared" si="12"/>
        <v>1310.9099734329234</v>
      </c>
      <c r="F99" s="18">
        <f t="shared" si="13"/>
        <v>1311</v>
      </c>
      <c r="G99" s="18">
        <f t="shared" si="14"/>
        <v>-0.2581522559339646</v>
      </c>
      <c r="I99" s="18">
        <f t="shared" si="17"/>
        <v>-0.2581522559339646</v>
      </c>
      <c r="O99" s="18">
        <f t="shared" si="15"/>
        <v>-0.2443813268190975</v>
      </c>
      <c r="Q99" s="20">
        <f t="shared" si="16"/>
        <v>28116.983</v>
      </c>
      <c r="R99" s="18">
        <v>60.20100000000093</v>
      </c>
      <c r="AA99" s="18">
        <v>21</v>
      </c>
      <c r="AC99" s="18" t="s">
        <v>82</v>
      </c>
      <c r="AE99" s="18" t="s">
        <v>33</v>
      </c>
    </row>
    <row r="100" spans="1:31" s="18" customFormat="1" ht="12.75">
      <c r="A100" s="18" t="s">
        <v>81</v>
      </c>
      <c r="C100" s="19">
        <v>43135.486</v>
      </c>
      <c r="D100" s="19"/>
      <c r="E100" s="18">
        <f t="shared" si="12"/>
        <v>1310.911019636064</v>
      </c>
      <c r="F100" s="18">
        <f t="shared" si="13"/>
        <v>1311</v>
      </c>
      <c r="G100" s="18">
        <f t="shared" si="14"/>
        <v>-0.2551522559369914</v>
      </c>
      <c r="I100" s="18">
        <f t="shared" si="17"/>
        <v>-0.2551522559369914</v>
      </c>
      <c r="O100" s="18">
        <f t="shared" si="15"/>
        <v>-0.2443813268190975</v>
      </c>
      <c r="Q100" s="20">
        <f t="shared" si="16"/>
        <v>28116.985999999997</v>
      </c>
      <c r="R100" s="18">
        <v>0.0029999999969732016</v>
      </c>
      <c r="AA100" s="18">
        <v>7</v>
      </c>
      <c r="AC100" s="18" t="s">
        <v>83</v>
      </c>
      <c r="AE100" s="18" t="s">
        <v>33</v>
      </c>
    </row>
    <row r="101" spans="1:31" s="18" customFormat="1" ht="12.75">
      <c r="A101" s="18" t="s">
        <v>81</v>
      </c>
      <c r="C101" s="19">
        <v>43138.344</v>
      </c>
      <c r="D101" s="19"/>
      <c r="E101" s="18">
        <f t="shared" si="12"/>
        <v>1311.9077024958483</v>
      </c>
      <c r="F101" s="18">
        <f t="shared" si="13"/>
        <v>1312</v>
      </c>
      <c r="G101" s="18">
        <f t="shared" si="14"/>
        <v>-0.2646641951141646</v>
      </c>
      <c r="I101" s="18">
        <f t="shared" si="17"/>
        <v>-0.2646641951141646</v>
      </c>
      <c r="O101" s="18">
        <f t="shared" si="15"/>
        <v>-0.2444277504771461</v>
      </c>
      <c r="Q101" s="20">
        <f t="shared" si="16"/>
        <v>28119.843999999997</v>
      </c>
      <c r="R101" s="18">
        <v>2.8580000000001746</v>
      </c>
      <c r="AA101" s="18">
        <v>10</v>
      </c>
      <c r="AC101" s="18" t="s">
        <v>68</v>
      </c>
      <c r="AE101" s="18" t="s">
        <v>33</v>
      </c>
    </row>
    <row r="102" spans="1:31" s="18" customFormat="1" ht="12.75">
      <c r="A102" s="18" t="s">
        <v>81</v>
      </c>
      <c r="C102" s="19">
        <v>43138.354</v>
      </c>
      <c r="D102" s="19"/>
      <c r="E102" s="18">
        <f t="shared" si="12"/>
        <v>1311.9111898396552</v>
      </c>
      <c r="F102" s="18">
        <f t="shared" si="13"/>
        <v>1312</v>
      </c>
      <c r="G102" s="18">
        <f t="shared" si="14"/>
        <v>-0.25466419511212735</v>
      </c>
      <c r="I102" s="18">
        <f t="shared" si="17"/>
        <v>-0.25466419511212735</v>
      </c>
      <c r="O102" s="18">
        <f t="shared" si="15"/>
        <v>-0.2444277504771461</v>
      </c>
      <c r="Q102" s="20">
        <f t="shared" si="16"/>
        <v>28119.854</v>
      </c>
      <c r="R102" s="18">
        <v>0.010000000002037268</v>
      </c>
      <c r="AA102" s="18">
        <v>7</v>
      </c>
      <c r="AC102" s="18" t="s">
        <v>84</v>
      </c>
      <c r="AE102" s="18" t="s">
        <v>33</v>
      </c>
    </row>
    <row r="103" spans="1:31" s="18" customFormat="1" ht="12.75">
      <c r="A103" s="18" t="s">
        <v>81</v>
      </c>
      <c r="C103" s="19">
        <v>43138.357</v>
      </c>
      <c r="D103" s="19"/>
      <c r="E103" s="18">
        <f t="shared" si="12"/>
        <v>1311.9122360427984</v>
      </c>
      <c r="F103" s="18">
        <f t="shared" si="13"/>
        <v>1312</v>
      </c>
      <c r="G103" s="18">
        <f t="shared" si="14"/>
        <v>-0.2516641951078782</v>
      </c>
      <c r="I103" s="18">
        <f t="shared" si="17"/>
        <v>-0.2516641951078782</v>
      </c>
      <c r="O103" s="18">
        <f t="shared" si="15"/>
        <v>-0.2444277504771461</v>
      </c>
      <c r="Q103" s="20">
        <f t="shared" si="16"/>
        <v>28119.857000000004</v>
      </c>
      <c r="R103" s="18">
        <v>0.0030000000042491592</v>
      </c>
      <c r="AA103" s="18">
        <v>7</v>
      </c>
      <c r="AC103" s="18" t="s">
        <v>83</v>
      </c>
      <c r="AE103" s="18" t="s">
        <v>33</v>
      </c>
    </row>
    <row r="104" spans="1:31" s="18" customFormat="1" ht="12.75">
      <c r="A104" s="18" t="s">
        <v>81</v>
      </c>
      <c r="C104" s="19">
        <v>43161.271</v>
      </c>
      <c r="D104" s="19"/>
      <c r="E104" s="18">
        <f t="shared" si="12"/>
        <v>1319.9031356401006</v>
      </c>
      <c r="F104" s="18">
        <f t="shared" si="13"/>
        <v>1320</v>
      </c>
      <c r="G104" s="18">
        <f t="shared" si="14"/>
        <v>-0.2777597084932495</v>
      </c>
      <c r="I104" s="18">
        <f t="shared" si="17"/>
        <v>-0.2777597084932495</v>
      </c>
      <c r="O104" s="18">
        <f t="shared" si="15"/>
        <v>-0.244799139741535</v>
      </c>
      <c r="Q104" s="20">
        <f t="shared" si="16"/>
        <v>28142.771</v>
      </c>
      <c r="R104" s="18">
        <v>22.91399999999703</v>
      </c>
      <c r="AA104" s="18">
        <v>8</v>
      </c>
      <c r="AC104" s="18" t="s">
        <v>45</v>
      </c>
      <c r="AE104" s="18" t="s">
        <v>33</v>
      </c>
    </row>
    <row r="105" spans="1:31" s="18" customFormat="1" ht="12.75">
      <c r="A105" s="18" t="s">
        <v>81</v>
      </c>
      <c r="C105" s="19">
        <v>43161.283</v>
      </c>
      <c r="D105" s="19"/>
      <c r="E105" s="18">
        <f t="shared" si="12"/>
        <v>1319.9073204526687</v>
      </c>
      <c r="F105" s="18">
        <f t="shared" si="13"/>
        <v>1320</v>
      </c>
      <c r="G105" s="18">
        <f t="shared" si="14"/>
        <v>-0.26575970849080477</v>
      </c>
      <c r="I105" s="18">
        <f t="shared" si="17"/>
        <v>-0.26575970849080477</v>
      </c>
      <c r="O105" s="18">
        <f t="shared" si="15"/>
        <v>-0.244799139741535</v>
      </c>
      <c r="Q105" s="20">
        <f t="shared" si="16"/>
        <v>28142.783000000003</v>
      </c>
      <c r="R105" s="18">
        <v>0.012000000002444722</v>
      </c>
      <c r="AA105" s="18">
        <v>11</v>
      </c>
      <c r="AC105" s="18" t="s">
        <v>43</v>
      </c>
      <c r="AE105" s="18" t="s">
        <v>33</v>
      </c>
    </row>
    <row r="106" spans="1:31" s="18" customFormat="1" ht="12.75">
      <c r="A106" s="18" t="s">
        <v>81</v>
      </c>
      <c r="C106" s="19">
        <v>43161.284</v>
      </c>
      <c r="D106" s="19"/>
      <c r="E106" s="18">
        <f t="shared" si="12"/>
        <v>1319.907669187048</v>
      </c>
      <c r="F106" s="18">
        <f t="shared" si="13"/>
        <v>1320</v>
      </c>
      <c r="G106" s="18">
        <f t="shared" si="14"/>
        <v>-0.264759708494239</v>
      </c>
      <c r="I106" s="18">
        <f t="shared" si="17"/>
        <v>-0.264759708494239</v>
      </c>
      <c r="O106" s="18">
        <f t="shared" si="15"/>
        <v>-0.244799139741535</v>
      </c>
      <c r="Q106" s="20">
        <f t="shared" si="16"/>
        <v>28142.784</v>
      </c>
      <c r="R106" s="18">
        <v>0.000999999996565748</v>
      </c>
      <c r="AA106" s="18">
        <v>8</v>
      </c>
      <c r="AC106" s="18" t="s">
        <v>71</v>
      </c>
      <c r="AE106" s="18" t="s">
        <v>33</v>
      </c>
    </row>
    <row r="107" spans="1:31" s="18" customFormat="1" ht="12.75">
      <c r="A107" s="18" t="s">
        <v>81</v>
      </c>
      <c r="C107" s="19">
        <v>43188.355</v>
      </c>
      <c r="D107" s="19"/>
      <c r="E107" s="18">
        <f t="shared" si="12"/>
        <v>1329.3482576045492</v>
      </c>
      <c r="F107" s="18">
        <f t="shared" si="13"/>
        <v>1329.5</v>
      </c>
      <c r="I107" s="21">
        <v>-0.4351231306354748</v>
      </c>
      <c r="O107" s="18">
        <f t="shared" si="15"/>
        <v>-0.2452401644929968</v>
      </c>
      <c r="Q107" s="20">
        <f t="shared" si="16"/>
        <v>28169.855000000003</v>
      </c>
      <c r="R107" s="18">
        <v>27.07100000000355</v>
      </c>
      <c r="AA107" s="18">
        <v>10</v>
      </c>
      <c r="AC107" s="18" t="s">
        <v>82</v>
      </c>
      <c r="AE107" s="18" t="s">
        <v>33</v>
      </c>
    </row>
    <row r="108" spans="1:31" s="18" customFormat="1" ht="12.75">
      <c r="A108" s="18" t="s">
        <v>85</v>
      </c>
      <c r="C108" s="19">
        <v>43204.278</v>
      </c>
      <c r="D108" s="19"/>
      <c r="E108" s="18">
        <f t="shared" si="12"/>
        <v>1334.9011551470044</v>
      </c>
      <c r="F108" s="18">
        <f t="shared" si="13"/>
        <v>1335</v>
      </c>
      <c r="G108" s="18">
        <f aca="true" t="shared" si="18" ref="G108:G139">+C108-(C$7+F108*C$8)</f>
        <v>-0.28343879609019496</v>
      </c>
      <c r="I108" s="18">
        <f aca="true" t="shared" si="19" ref="I108:I139">+G108</f>
        <v>-0.28343879609019496</v>
      </c>
      <c r="O108" s="18">
        <f t="shared" si="15"/>
        <v>-0.24549549461226416</v>
      </c>
      <c r="Q108" s="20">
        <f t="shared" si="16"/>
        <v>28185.778</v>
      </c>
      <c r="R108" s="18">
        <v>15.922999999995227</v>
      </c>
      <c r="AA108" s="18">
        <v>10</v>
      </c>
      <c r="AC108" s="18" t="s">
        <v>39</v>
      </c>
      <c r="AE108" s="18" t="s">
        <v>33</v>
      </c>
    </row>
    <row r="109" spans="1:31" s="18" customFormat="1" ht="12.75">
      <c r="A109" s="18" t="s">
        <v>85</v>
      </c>
      <c r="C109" s="19">
        <v>43224.376</v>
      </c>
      <c r="D109" s="19"/>
      <c r="E109" s="18">
        <f t="shared" si="12"/>
        <v>1341.9100187285082</v>
      </c>
      <c r="F109" s="18">
        <f t="shared" si="13"/>
        <v>1342</v>
      </c>
      <c r="G109" s="18">
        <f t="shared" si="18"/>
        <v>-0.25802237030438846</v>
      </c>
      <c r="I109" s="18">
        <f t="shared" si="19"/>
        <v>-0.25802237030438846</v>
      </c>
      <c r="O109" s="18">
        <f t="shared" si="15"/>
        <v>-0.24582046021860443</v>
      </c>
      <c r="Q109" s="20">
        <f t="shared" si="16"/>
        <v>28205.875999999997</v>
      </c>
      <c r="R109" s="18">
        <v>20.097999999998137</v>
      </c>
      <c r="AA109" s="18">
        <v>11</v>
      </c>
      <c r="AC109" s="18" t="s">
        <v>86</v>
      </c>
      <c r="AE109" s="18" t="s">
        <v>33</v>
      </c>
    </row>
    <row r="110" spans="1:31" s="18" customFormat="1" ht="12.75">
      <c r="A110" s="18" t="s">
        <v>87</v>
      </c>
      <c r="C110" s="19">
        <v>43327.59</v>
      </c>
      <c r="D110" s="19"/>
      <c r="E110" s="18">
        <f t="shared" si="12"/>
        <v>1377.9042890888136</v>
      </c>
      <c r="F110" s="18">
        <f t="shared" si="13"/>
        <v>1378</v>
      </c>
      <c r="G110" s="18">
        <f t="shared" si="18"/>
        <v>-0.2744521805361728</v>
      </c>
      <c r="I110" s="18">
        <f t="shared" si="19"/>
        <v>-0.2744521805361728</v>
      </c>
      <c r="O110" s="18">
        <f t="shared" si="15"/>
        <v>-0.24749171190835445</v>
      </c>
      <c r="Q110" s="20">
        <f t="shared" si="16"/>
        <v>28309.089999999997</v>
      </c>
      <c r="R110" s="18">
        <v>103.21399999999994</v>
      </c>
      <c r="AA110" s="18">
        <v>10</v>
      </c>
      <c r="AC110" s="18" t="s">
        <v>43</v>
      </c>
      <c r="AE110" s="18" t="s">
        <v>33</v>
      </c>
    </row>
    <row r="111" spans="1:31" s="18" customFormat="1" ht="12.75">
      <c r="A111" s="18" t="s">
        <v>88</v>
      </c>
      <c r="C111" s="19">
        <v>43396.411</v>
      </c>
      <c r="D111" s="19"/>
      <c r="E111" s="18">
        <f t="shared" si="12"/>
        <v>1401.9045378967921</v>
      </c>
      <c r="F111" s="18">
        <f t="shared" si="13"/>
        <v>1402</v>
      </c>
      <c r="G111" s="18">
        <f t="shared" si="18"/>
        <v>-0.27373872068710625</v>
      </c>
      <c r="I111" s="18">
        <f t="shared" si="19"/>
        <v>-0.27373872068710625</v>
      </c>
      <c r="O111" s="18">
        <f t="shared" si="15"/>
        <v>-0.2486058797015211</v>
      </c>
      <c r="Q111" s="20">
        <f t="shared" si="16"/>
        <v>28377.911</v>
      </c>
      <c r="R111" s="18">
        <v>68.82100000000355</v>
      </c>
      <c r="AA111" s="18">
        <v>7</v>
      </c>
      <c r="AC111" s="18" t="s">
        <v>39</v>
      </c>
      <c r="AE111" s="18" t="s">
        <v>33</v>
      </c>
    </row>
    <row r="112" spans="1:31" s="18" customFormat="1" ht="12.75">
      <c r="A112" s="18" t="s">
        <v>88</v>
      </c>
      <c r="C112" s="19">
        <v>43399.277</v>
      </c>
      <c r="D112" s="19"/>
      <c r="E112" s="18">
        <f t="shared" si="12"/>
        <v>1402.9040106316218</v>
      </c>
      <c r="F112" s="18">
        <f t="shared" si="13"/>
        <v>1403</v>
      </c>
      <c r="G112" s="18">
        <f t="shared" si="18"/>
        <v>-0.27525065985537367</v>
      </c>
      <c r="I112" s="18">
        <f t="shared" si="19"/>
        <v>-0.27525065985537367</v>
      </c>
      <c r="O112" s="18">
        <f t="shared" si="15"/>
        <v>-0.24865230335956973</v>
      </c>
      <c r="Q112" s="20">
        <f t="shared" si="16"/>
        <v>28380.777000000002</v>
      </c>
      <c r="R112" s="18">
        <v>2.8660000000018044</v>
      </c>
      <c r="AA112" s="18">
        <v>8</v>
      </c>
      <c r="AC112" s="18" t="s">
        <v>39</v>
      </c>
      <c r="AE112" s="18" t="s">
        <v>33</v>
      </c>
    </row>
    <row r="113" spans="1:31" s="18" customFormat="1" ht="12.75">
      <c r="A113" s="18" t="s">
        <v>88</v>
      </c>
      <c r="C113" s="19">
        <v>43419.357</v>
      </c>
      <c r="D113" s="19"/>
      <c r="E113" s="18">
        <f t="shared" si="12"/>
        <v>1409.9065969942758</v>
      </c>
      <c r="F113" s="18">
        <f t="shared" si="13"/>
        <v>1410</v>
      </c>
      <c r="G113" s="18">
        <f t="shared" si="18"/>
        <v>-0.2678342340659583</v>
      </c>
      <c r="I113" s="18">
        <f t="shared" si="19"/>
        <v>-0.2678342340659583</v>
      </c>
      <c r="O113" s="18">
        <f t="shared" si="15"/>
        <v>-0.24897726896591</v>
      </c>
      <c r="Q113" s="20">
        <f t="shared" si="16"/>
        <v>28400.857000000004</v>
      </c>
      <c r="R113" s="18">
        <v>20.080000000001746</v>
      </c>
      <c r="AA113" s="18">
        <v>14</v>
      </c>
      <c r="AC113" s="18" t="s">
        <v>89</v>
      </c>
      <c r="AE113" s="18" t="s">
        <v>33</v>
      </c>
    </row>
    <row r="114" spans="1:31" s="18" customFormat="1" ht="12.75">
      <c r="A114" s="18" t="s">
        <v>88</v>
      </c>
      <c r="C114" s="19">
        <v>43462.363</v>
      </c>
      <c r="D114" s="19"/>
      <c r="E114" s="18">
        <f t="shared" si="12"/>
        <v>1424.9042677667978</v>
      </c>
      <c r="F114" s="18">
        <f t="shared" si="13"/>
        <v>1425</v>
      </c>
      <c r="G114" s="18">
        <f t="shared" si="18"/>
        <v>-0.2745133216740214</v>
      </c>
      <c r="I114" s="18">
        <f t="shared" si="19"/>
        <v>-0.2745133216740214</v>
      </c>
      <c r="O114" s="18">
        <f t="shared" si="15"/>
        <v>-0.24967362383663916</v>
      </c>
      <c r="Q114" s="20">
        <f t="shared" si="16"/>
        <v>28443.862999999998</v>
      </c>
      <c r="R114" s="18">
        <v>43.005999999993946</v>
      </c>
      <c r="AA114" s="18">
        <v>14</v>
      </c>
      <c r="AC114" s="18" t="s">
        <v>89</v>
      </c>
      <c r="AE114" s="18" t="s">
        <v>33</v>
      </c>
    </row>
    <row r="115" spans="1:31" s="18" customFormat="1" ht="12.75">
      <c r="A115" s="18" t="s">
        <v>88</v>
      </c>
      <c r="C115" s="19">
        <v>43462.368</v>
      </c>
      <c r="D115" s="19"/>
      <c r="E115" s="18">
        <f t="shared" si="12"/>
        <v>1424.9060114387025</v>
      </c>
      <c r="F115" s="18">
        <f t="shared" si="13"/>
        <v>1425</v>
      </c>
      <c r="G115" s="18">
        <f t="shared" si="18"/>
        <v>-0.2695133216693648</v>
      </c>
      <c r="I115" s="18">
        <f t="shared" si="19"/>
        <v>-0.2695133216693648</v>
      </c>
      <c r="O115" s="18">
        <f t="shared" si="15"/>
        <v>-0.24967362383663916</v>
      </c>
      <c r="Q115" s="20">
        <f t="shared" si="16"/>
        <v>28443.868000000002</v>
      </c>
      <c r="R115" s="18">
        <v>0.005000000004656613</v>
      </c>
      <c r="AA115" s="18">
        <v>17</v>
      </c>
      <c r="AC115" s="18" t="s">
        <v>90</v>
      </c>
      <c r="AE115" s="18" t="s">
        <v>33</v>
      </c>
    </row>
    <row r="116" spans="1:31" s="18" customFormat="1" ht="12.75">
      <c r="A116" s="18" t="s">
        <v>92</v>
      </c>
      <c r="C116" s="19">
        <v>43479.575</v>
      </c>
      <c r="D116" s="19"/>
      <c r="E116" s="18">
        <f t="shared" si="12"/>
        <v>1430.906683925861</v>
      </c>
      <c r="F116" s="18">
        <f t="shared" si="13"/>
        <v>1431</v>
      </c>
      <c r="G116" s="18">
        <f t="shared" si="18"/>
        <v>-0.26758495670947013</v>
      </c>
      <c r="I116" s="18">
        <f t="shared" si="19"/>
        <v>-0.26758495670947013</v>
      </c>
      <c r="O116" s="18">
        <f t="shared" si="15"/>
        <v>-0.24995216578493085</v>
      </c>
      <c r="Q116" s="20">
        <f t="shared" si="16"/>
        <v>28461.074999999997</v>
      </c>
      <c r="R116" s="18">
        <v>17.206999999994878</v>
      </c>
      <c r="AA116" s="18">
        <v>32</v>
      </c>
      <c r="AC116" s="18" t="s">
        <v>91</v>
      </c>
      <c r="AE116" s="18" t="s">
        <v>33</v>
      </c>
    </row>
    <row r="117" spans="1:31" s="18" customFormat="1" ht="12.75">
      <c r="A117" s="18" t="s">
        <v>92</v>
      </c>
      <c r="C117" s="19">
        <v>43482.439</v>
      </c>
      <c r="D117" s="19"/>
      <c r="E117" s="18">
        <f aca="true" t="shared" si="20" ref="E117:E148">+(C117-C$7)/C$8</f>
        <v>1431.9054591919294</v>
      </c>
      <c r="F117" s="18">
        <f aca="true" t="shared" si="21" ref="F117:F148">ROUND(2*E117,0)/2</f>
        <v>1432</v>
      </c>
      <c r="G117" s="18">
        <f t="shared" si="18"/>
        <v>-0.27109689588542096</v>
      </c>
      <c r="I117" s="18">
        <f t="shared" si="19"/>
        <v>-0.27109689588542096</v>
      </c>
      <c r="O117" s="18">
        <f aca="true" t="shared" si="22" ref="O117:O148">+C$11+C$12*$F117</f>
        <v>-0.24999858944297942</v>
      </c>
      <c r="Q117" s="20">
        <f aca="true" t="shared" si="23" ref="Q117:Q148">+C117-15018.5</f>
        <v>28463.939</v>
      </c>
      <c r="R117" s="18">
        <v>2.864000000001397</v>
      </c>
      <c r="AA117" s="18">
        <v>11</v>
      </c>
      <c r="AC117" s="18" t="s">
        <v>89</v>
      </c>
      <c r="AE117" s="18" t="s">
        <v>33</v>
      </c>
    </row>
    <row r="118" spans="1:31" s="18" customFormat="1" ht="12.75">
      <c r="A118" s="18" t="s">
        <v>92</v>
      </c>
      <c r="C118" s="19">
        <v>43485.291</v>
      </c>
      <c r="D118" s="19"/>
      <c r="E118" s="18">
        <f t="shared" si="20"/>
        <v>1432.9000496454294</v>
      </c>
      <c r="F118" s="18">
        <f t="shared" si="21"/>
        <v>1433</v>
      </c>
      <c r="G118" s="18">
        <f t="shared" si="18"/>
        <v>-0.28660883505654056</v>
      </c>
      <c r="I118" s="18">
        <f t="shared" si="19"/>
        <v>-0.28660883505654056</v>
      </c>
      <c r="O118" s="18">
        <f t="shared" si="22"/>
        <v>-0.25004501310102806</v>
      </c>
      <c r="Q118" s="20">
        <f t="shared" si="23"/>
        <v>28466.790999999997</v>
      </c>
      <c r="R118" s="18">
        <v>2.8519999999989523</v>
      </c>
      <c r="AA118" s="18">
        <v>12</v>
      </c>
      <c r="AC118" s="18" t="s">
        <v>39</v>
      </c>
      <c r="AE118" s="18" t="s">
        <v>33</v>
      </c>
    </row>
    <row r="119" spans="1:31" s="18" customFormat="1" ht="12.75">
      <c r="A119" s="18" t="s">
        <v>92</v>
      </c>
      <c r="C119" s="19">
        <v>43485.306</v>
      </c>
      <c r="D119" s="19"/>
      <c r="E119" s="18">
        <f t="shared" si="20"/>
        <v>1432.9052806611382</v>
      </c>
      <c r="F119" s="18">
        <f t="shared" si="21"/>
        <v>1433</v>
      </c>
      <c r="G119" s="18">
        <f t="shared" si="18"/>
        <v>-0.27160883505712263</v>
      </c>
      <c r="I119" s="18">
        <f t="shared" si="19"/>
        <v>-0.27160883505712263</v>
      </c>
      <c r="O119" s="18">
        <f t="shared" si="22"/>
        <v>-0.25004501310102806</v>
      </c>
      <c r="Q119" s="20">
        <f t="shared" si="23"/>
        <v>28466.805999999997</v>
      </c>
      <c r="R119" s="18">
        <v>0.014999999999417923</v>
      </c>
      <c r="AA119" s="18">
        <v>11</v>
      </c>
      <c r="AC119" s="18" t="s">
        <v>31</v>
      </c>
      <c r="AE119" s="18" t="s">
        <v>33</v>
      </c>
    </row>
    <row r="120" spans="1:31" s="18" customFormat="1" ht="12.75">
      <c r="A120" s="18" t="s">
        <v>93</v>
      </c>
      <c r="C120" s="19">
        <v>43717.543</v>
      </c>
      <c r="D120" s="19"/>
      <c r="E120" s="18">
        <f t="shared" si="20"/>
        <v>1513.894307010919</v>
      </c>
      <c r="F120" s="18">
        <f t="shared" si="21"/>
        <v>1514</v>
      </c>
      <c r="G120" s="18">
        <f t="shared" si="18"/>
        <v>-0.30307590807933593</v>
      </c>
      <c r="I120" s="18">
        <f t="shared" si="19"/>
        <v>-0.30307590807933593</v>
      </c>
      <c r="O120" s="18">
        <f t="shared" si="22"/>
        <v>-0.2538053294029656</v>
      </c>
      <c r="Q120" s="20">
        <f t="shared" si="23"/>
        <v>28699.042999999998</v>
      </c>
      <c r="R120" s="18">
        <v>232.237000000001</v>
      </c>
      <c r="AA120" s="18">
        <v>18</v>
      </c>
      <c r="AC120" s="18" t="s">
        <v>43</v>
      </c>
      <c r="AE120" s="18" t="s">
        <v>33</v>
      </c>
    </row>
    <row r="121" spans="1:31" s="18" customFormat="1" ht="12.75">
      <c r="A121" s="18" t="s">
        <v>93</v>
      </c>
      <c r="C121" s="19">
        <v>43717.545</v>
      </c>
      <c r="D121" s="19"/>
      <c r="E121" s="18">
        <f t="shared" si="20"/>
        <v>1513.8950044796802</v>
      </c>
      <c r="F121" s="18">
        <f t="shared" si="21"/>
        <v>1514</v>
      </c>
      <c r="G121" s="18">
        <f t="shared" si="18"/>
        <v>-0.3010759080789285</v>
      </c>
      <c r="I121" s="18">
        <f t="shared" si="19"/>
        <v>-0.3010759080789285</v>
      </c>
      <c r="O121" s="18">
        <f t="shared" si="22"/>
        <v>-0.2538053294029656</v>
      </c>
      <c r="Q121" s="20">
        <f t="shared" si="23"/>
        <v>28699.045</v>
      </c>
      <c r="R121" s="18">
        <v>0.0020000000004074536</v>
      </c>
      <c r="AA121" s="18">
        <v>19</v>
      </c>
      <c r="AC121" s="18" t="s">
        <v>39</v>
      </c>
      <c r="AE121" s="18" t="s">
        <v>33</v>
      </c>
    </row>
    <row r="122" spans="1:31" s="18" customFormat="1" ht="12.75">
      <c r="A122" s="18" t="s">
        <v>93</v>
      </c>
      <c r="C122" s="19">
        <v>43717.557</v>
      </c>
      <c r="D122" s="19"/>
      <c r="E122" s="18">
        <f t="shared" si="20"/>
        <v>1513.8991892922484</v>
      </c>
      <c r="F122" s="18">
        <f t="shared" si="21"/>
        <v>1514</v>
      </c>
      <c r="G122" s="18">
        <f t="shared" si="18"/>
        <v>-0.28907590807648376</v>
      </c>
      <c r="I122" s="18">
        <f t="shared" si="19"/>
        <v>-0.28907590807648376</v>
      </c>
      <c r="O122" s="18">
        <f t="shared" si="22"/>
        <v>-0.2538053294029656</v>
      </c>
      <c r="Q122" s="20">
        <f t="shared" si="23"/>
        <v>28699.057</v>
      </c>
      <c r="R122" s="18">
        <v>0.012000000002444722</v>
      </c>
      <c r="AA122" s="18">
        <v>9</v>
      </c>
      <c r="AC122" s="18" t="s">
        <v>82</v>
      </c>
      <c r="AE122" s="18" t="s">
        <v>33</v>
      </c>
    </row>
    <row r="123" spans="1:31" s="18" customFormat="1" ht="12.75">
      <c r="A123" s="18" t="s">
        <v>94</v>
      </c>
      <c r="C123" s="19">
        <v>43740.483</v>
      </c>
      <c r="D123" s="19"/>
      <c r="E123" s="18">
        <f t="shared" si="20"/>
        <v>1521.8942737021187</v>
      </c>
      <c r="F123" s="18">
        <f t="shared" si="21"/>
        <v>1522</v>
      </c>
      <c r="G123" s="18">
        <f t="shared" si="18"/>
        <v>-0.30317142145941034</v>
      </c>
      <c r="I123" s="18">
        <f t="shared" si="19"/>
        <v>-0.30317142145941034</v>
      </c>
      <c r="O123" s="18">
        <f t="shared" si="22"/>
        <v>-0.2541767186673545</v>
      </c>
      <c r="Q123" s="20">
        <f t="shared" si="23"/>
        <v>28721.983</v>
      </c>
      <c r="R123" s="18">
        <v>22.925999999999476</v>
      </c>
      <c r="AA123" s="18">
        <v>16</v>
      </c>
      <c r="AC123" s="18" t="s">
        <v>83</v>
      </c>
      <c r="AE123" s="18" t="s">
        <v>33</v>
      </c>
    </row>
    <row r="124" spans="1:31" s="18" customFormat="1" ht="12.75">
      <c r="A124" s="18" t="s">
        <v>95</v>
      </c>
      <c r="C124" s="19">
        <v>43786.373</v>
      </c>
      <c r="D124" s="19"/>
      <c r="E124" s="18">
        <f t="shared" si="20"/>
        <v>1537.8976944283222</v>
      </c>
      <c r="F124" s="18">
        <f t="shared" si="21"/>
        <v>1538</v>
      </c>
      <c r="G124" s="18">
        <f t="shared" si="18"/>
        <v>-0.2933624482320738</v>
      </c>
      <c r="I124" s="18">
        <f t="shared" si="19"/>
        <v>-0.2933624482320738</v>
      </c>
      <c r="O124" s="18">
        <f t="shared" si="22"/>
        <v>-0.2549194971961322</v>
      </c>
      <c r="Q124" s="20">
        <f t="shared" si="23"/>
        <v>28767.873</v>
      </c>
      <c r="R124" s="18">
        <v>45.88999999999942</v>
      </c>
      <c r="AA124" s="18">
        <v>11</v>
      </c>
      <c r="AC124" s="18" t="s">
        <v>89</v>
      </c>
      <c r="AE124" s="18" t="s">
        <v>33</v>
      </c>
    </row>
    <row r="125" spans="1:31" s="18" customFormat="1" ht="12.75">
      <c r="A125" s="18" t="s">
        <v>95</v>
      </c>
      <c r="C125" s="19">
        <v>43809.295</v>
      </c>
      <c r="D125" s="19"/>
      <c r="E125" s="18">
        <f t="shared" si="20"/>
        <v>1545.8913839006698</v>
      </c>
      <c r="F125" s="18">
        <f t="shared" si="21"/>
        <v>1546</v>
      </c>
      <c r="G125" s="18">
        <f t="shared" si="18"/>
        <v>-0.3114579616158153</v>
      </c>
      <c r="I125" s="18">
        <f t="shared" si="19"/>
        <v>-0.3114579616158153</v>
      </c>
      <c r="O125" s="18">
        <f t="shared" si="22"/>
        <v>-0.2552908864605211</v>
      </c>
      <c r="Q125" s="20">
        <f t="shared" si="23"/>
        <v>28790.795</v>
      </c>
      <c r="R125" s="18">
        <v>22.92199999999866</v>
      </c>
      <c r="AA125" s="18">
        <v>8</v>
      </c>
      <c r="AC125" s="18" t="s">
        <v>39</v>
      </c>
      <c r="AE125" s="18" t="s">
        <v>33</v>
      </c>
    </row>
    <row r="126" spans="1:31" s="18" customFormat="1" ht="12.75">
      <c r="A126" s="18" t="s">
        <v>96</v>
      </c>
      <c r="C126" s="19">
        <v>43832.241</v>
      </c>
      <c r="D126" s="19"/>
      <c r="E126" s="18">
        <f t="shared" si="20"/>
        <v>1553.8934429981537</v>
      </c>
      <c r="F126" s="18">
        <f t="shared" si="21"/>
        <v>1554</v>
      </c>
      <c r="G126" s="18">
        <f t="shared" si="18"/>
        <v>-0.30555347499466734</v>
      </c>
      <c r="I126" s="18">
        <f t="shared" si="19"/>
        <v>-0.30555347499466734</v>
      </c>
      <c r="O126" s="18">
        <f t="shared" si="22"/>
        <v>-0.25566227572491</v>
      </c>
      <c r="Q126" s="20">
        <f t="shared" si="23"/>
        <v>28813.741</v>
      </c>
      <c r="R126" s="18">
        <v>22.94600000000355</v>
      </c>
      <c r="AA126" s="18">
        <v>23</v>
      </c>
      <c r="AC126" s="18" t="s">
        <v>39</v>
      </c>
      <c r="AE126" s="18" t="s">
        <v>33</v>
      </c>
    </row>
    <row r="127" spans="1:31" s="18" customFormat="1" ht="12.75">
      <c r="A127" s="18" t="s">
        <v>96</v>
      </c>
      <c r="C127" s="19">
        <v>43832.258</v>
      </c>
      <c r="D127" s="19"/>
      <c r="E127" s="18">
        <f t="shared" si="20"/>
        <v>1553.8993714826238</v>
      </c>
      <c r="F127" s="18">
        <f t="shared" si="21"/>
        <v>1554</v>
      </c>
      <c r="G127" s="18">
        <f t="shared" si="18"/>
        <v>-0.28855347499484196</v>
      </c>
      <c r="I127" s="18">
        <f t="shared" si="19"/>
        <v>-0.28855347499484196</v>
      </c>
      <c r="O127" s="18">
        <f t="shared" si="22"/>
        <v>-0.25566227572491</v>
      </c>
      <c r="Q127" s="20">
        <f t="shared" si="23"/>
        <v>28813.758</v>
      </c>
      <c r="R127" s="18">
        <v>0.016999999999825377</v>
      </c>
      <c r="AA127" s="18">
        <v>8</v>
      </c>
      <c r="AC127" s="18" t="s">
        <v>89</v>
      </c>
      <c r="AE127" s="18" t="s">
        <v>33</v>
      </c>
    </row>
    <row r="128" spans="1:31" s="18" customFormat="1" ht="12.75">
      <c r="A128" s="18" t="s">
        <v>94</v>
      </c>
      <c r="C128" s="19">
        <v>43852.306</v>
      </c>
      <c r="D128" s="19"/>
      <c r="E128" s="18">
        <f t="shared" si="20"/>
        <v>1560.8907983450963</v>
      </c>
      <c r="F128" s="18">
        <f t="shared" si="21"/>
        <v>1561</v>
      </c>
      <c r="G128" s="18">
        <f t="shared" si="18"/>
        <v>-0.31313704921194585</v>
      </c>
      <c r="I128" s="18">
        <f t="shared" si="19"/>
        <v>-0.31313704921194585</v>
      </c>
      <c r="O128" s="18">
        <f t="shared" si="22"/>
        <v>-0.2559872413312503</v>
      </c>
      <c r="Q128" s="20">
        <f t="shared" si="23"/>
        <v>28833.805999999997</v>
      </c>
      <c r="R128" s="18">
        <v>20.047999999995227</v>
      </c>
      <c r="AA128" s="18">
        <v>9</v>
      </c>
      <c r="AC128" s="18" t="s">
        <v>39</v>
      </c>
      <c r="AE128" s="18" t="s">
        <v>33</v>
      </c>
    </row>
    <row r="129" spans="1:31" s="18" customFormat="1" ht="12.75">
      <c r="A129" s="18" t="s">
        <v>97</v>
      </c>
      <c r="C129" s="19">
        <v>43918.259</v>
      </c>
      <c r="D129" s="19"/>
      <c r="E129" s="18">
        <f t="shared" si="20"/>
        <v>1583.890876949484</v>
      </c>
      <c r="F129" s="18">
        <f t="shared" si="21"/>
        <v>1584</v>
      </c>
      <c r="G129" s="18">
        <f t="shared" si="18"/>
        <v>-0.3129116501950193</v>
      </c>
      <c r="I129" s="18">
        <f t="shared" si="19"/>
        <v>-0.3129116501950193</v>
      </c>
      <c r="O129" s="18">
        <f t="shared" si="22"/>
        <v>-0.25705498546636835</v>
      </c>
      <c r="Q129" s="20">
        <f t="shared" si="23"/>
        <v>28899.759</v>
      </c>
      <c r="R129" s="18">
        <v>65.95300000000134</v>
      </c>
      <c r="AA129" s="18">
        <v>14</v>
      </c>
      <c r="AC129" s="18" t="s">
        <v>39</v>
      </c>
      <c r="AE129" s="18" t="s">
        <v>33</v>
      </c>
    </row>
    <row r="130" spans="1:31" s="18" customFormat="1" ht="12.75">
      <c r="A130" s="18" t="s">
        <v>98</v>
      </c>
      <c r="C130" s="19">
        <v>44087.432</v>
      </c>
      <c r="D130" s="19"/>
      <c r="E130" s="18">
        <f t="shared" si="20"/>
        <v>1642.887318320461</v>
      </c>
      <c r="F130" s="18">
        <f t="shared" si="21"/>
        <v>1643</v>
      </c>
      <c r="G130" s="18">
        <f t="shared" si="18"/>
        <v>-0.32311606140137883</v>
      </c>
      <c r="I130" s="18">
        <f t="shared" si="19"/>
        <v>-0.32311606140137883</v>
      </c>
      <c r="O130" s="18">
        <f t="shared" si="22"/>
        <v>-0.2597939812912364</v>
      </c>
      <c r="Q130" s="20">
        <f t="shared" si="23"/>
        <v>29068.932</v>
      </c>
      <c r="R130" s="18">
        <v>169.1730000000025</v>
      </c>
      <c r="AA130" s="18">
        <v>7</v>
      </c>
      <c r="AC130" s="18" t="s">
        <v>39</v>
      </c>
      <c r="AE130" s="18" t="s">
        <v>33</v>
      </c>
    </row>
    <row r="131" spans="1:31" s="18" customFormat="1" ht="12.75">
      <c r="A131" s="18" t="s">
        <v>99</v>
      </c>
      <c r="C131" s="19">
        <v>44222.216</v>
      </c>
      <c r="D131" s="19"/>
      <c r="E131" s="18">
        <f t="shared" si="20"/>
        <v>1689.8911330766314</v>
      </c>
      <c r="F131" s="18">
        <f t="shared" si="21"/>
        <v>1690</v>
      </c>
      <c r="G131" s="18">
        <f t="shared" si="18"/>
        <v>-0.3121772025406244</v>
      </c>
      <c r="I131" s="18">
        <f t="shared" si="19"/>
        <v>-0.3121772025406244</v>
      </c>
      <c r="O131" s="18">
        <f t="shared" si="22"/>
        <v>-0.2619758932195211</v>
      </c>
      <c r="Q131" s="20">
        <f t="shared" si="23"/>
        <v>29203.716</v>
      </c>
      <c r="R131" s="18">
        <v>134.78399999999965</v>
      </c>
      <c r="AA131" s="18">
        <v>18</v>
      </c>
      <c r="AC131" s="18" t="s">
        <v>39</v>
      </c>
      <c r="AE131" s="18" t="s">
        <v>33</v>
      </c>
    </row>
    <row r="132" spans="1:31" s="18" customFormat="1" ht="12.75">
      <c r="A132" s="18" t="s">
        <v>100</v>
      </c>
      <c r="C132" s="19">
        <v>44454.455</v>
      </c>
      <c r="D132" s="19"/>
      <c r="E132" s="18">
        <f t="shared" si="20"/>
        <v>1770.8808568951733</v>
      </c>
      <c r="F132" s="18">
        <f t="shared" si="21"/>
        <v>1771</v>
      </c>
      <c r="G132" s="18">
        <f t="shared" si="18"/>
        <v>-0.34164427556243027</v>
      </c>
      <c r="I132" s="18">
        <f t="shared" si="19"/>
        <v>-0.34164427556243027</v>
      </c>
      <c r="O132" s="18">
        <f t="shared" si="22"/>
        <v>-0.2657362095214586</v>
      </c>
      <c r="Q132" s="20">
        <f t="shared" si="23"/>
        <v>29435.955</v>
      </c>
      <c r="R132" s="18">
        <v>232.2390000000014</v>
      </c>
      <c r="AA132" s="18">
        <v>12</v>
      </c>
      <c r="AC132" s="18" t="s">
        <v>39</v>
      </c>
      <c r="AE132" s="18" t="s">
        <v>33</v>
      </c>
    </row>
    <row r="133" spans="1:31" s="18" customFormat="1" ht="12.75">
      <c r="A133" s="18" t="s">
        <v>101</v>
      </c>
      <c r="C133" s="19">
        <v>44566.271</v>
      </c>
      <c r="D133" s="19"/>
      <c r="E133" s="18">
        <f t="shared" si="20"/>
        <v>1809.8749403974875</v>
      </c>
      <c r="F133" s="18">
        <f t="shared" si="21"/>
        <v>1810</v>
      </c>
      <c r="G133" s="18">
        <f t="shared" si="18"/>
        <v>-0.3586099033127539</v>
      </c>
      <c r="I133" s="18">
        <f t="shared" si="19"/>
        <v>-0.3586099033127539</v>
      </c>
      <c r="O133" s="18">
        <f t="shared" si="22"/>
        <v>-0.26754673218535446</v>
      </c>
      <c r="Q133" s="20">
        <f t="shared" si="23"/>
        <v>29547.771</v>
      </c>
      <c r="R133" s="18">
        <v>111.8159999999989</v>
      </c>
      <c r="AA133" s="18">
        <v>9</v>
      </c>
      <c r="AC133" s="18" t="s">
        <v>39</v>
      </c>
      <c r="AE133" s="18" t="s">
        <v>33</v>
      </c>
    </row>
    <row r="134" spans="1:31" s="18" customFormat="1" ht="12.75">
      <c r="A134" s="18" t="s">
        <v>102</v>
      </c>
      <c r="C134" s="19">
        <v>44583.481</v>
      </c>
      <c r="D134" s="19"/>
      <c r="E134" s="18">
        <f t="shared" si="20"/>
        <v>1815.8766590877894</v>
      </c>
      <c r="F134" s="18">
        <f t="shared" si="21"/>
        <v>1816</v>
      </c>
      <c r="G134" s="18">
        <f t="shared" si="18"/>
        <v>-0.353681538355886</v>
      </c>
      <c r="I134" s="18">
        <f t="shared" si="19"/>
        <v>-0.353681538355886</v>
      </c>
      <c r="O134" s="18">
        <f t="shared" si="22"/>
        <v>-0.2678252741336461</v>
      </c>
      <c r="Q134" s="20">
        <f t="shared" si="23"/>
        <v>29564.981</v>
      </c>
      <c r="R134" s="18">
        <v>17.209999999999127</v>
      </c>
      <c r="AA134" s="18">
        <v>9</v>
      </c>
      <c r="AC134" s="18" t="s">
        <v>31</v>
      </c>
      <c r="AE134" s="18" t="s">
        <v>33</v>
      </c>
    </row>
    <row r="135" spans="1:31" s="18" customFormat="1" ht="12.75">
      <c r="A135" s="18" t="s">
        <v>102</v>
      </c>
      <c r="C135" s="19">
        <v>44586.34</v>
      </c>
      <c r="D135" s="19"/>
      <c r="E135" s="18">
        <f t="shared" si="20"/>
        <v>1816.8736906819531</v>
      </c>
      <c r="F135" s="18">
        <f t="shared" si="21"/>
        <v>1817</v>
      </c>
      <c r="G135" s="18">
        <f t="shared" si="18"/>
        <v>-0.3621934775292175</v>
      </c>
      <c r="I135" s="18">
        <f t="shared" si="19"/>
        <v>-0.3621934775292175</v>
      </c>
      <c r="O135" s="18">
        <f t="shared" si="22"/>
        <v>-0.26787169779169473</v>
      </c>
      <c r="Q135" s="20">
        <f t="shared" si="23"/>
        <v>29567.839999999997</v>
      </c>
      <c r="R135" s="18">
        <v>2.8589999999967404</v>
      </c>
      <c r="AA135" s="18">
        <v>11</v>
      </c>
      <c r="AC135" s="18" t="s">
        <v>39</v>
      </c>
      <c r="AE135" s="18" t="s">
        <v>33</v>
      </c>
    </row>
    <row r="136" spans="1:31" s="18" customFormat="1" ht="12.75">
      <c r="A136" s="18" t="s">
        <v>102</v>
      </c>
      <c r="C136" s="19">
        <v>44606.417</v>
      </c>
      <c r="D136" s="19"/>
      <c r="E136" s="18">
        <f t="shared" si="20"/>
        <v>1823.8752308414664</v>
      </c>
      <c r="F136" s="18">
        <f t="shared" si="21"/>
        <v>1824</v>
      </c>
      <c r="G136" s="18">
        <f t="shared" si="18"/>
        <v>-0.3577770517367753</v>
      </c>
      <c r="I136" s="18">
        <f t="shared" si="19"/>
        <v>-0.3577770517367753</v>
      </c>
      <c r="O136" s="18">
        <f t="shared" si="22"/>
        <v>-0.268196663398035</v>
      </c>
      <c r="Q136" s="20">
        <f t="shared" si="23"/>
        <v>29587.917</v>
      </c>
      <c r="R136" s="18">
        <v>20.077000000004773</v>
      </c>
      <c r="AA136" s="18">
        <v>17</v>
      </c>
      <c r="AC136" s="18" t="s">
        <v>31</v>
      </c>
      <c r="AE136" s="18" t="s">
        <v>33</v>
      </c>
    </row>
    <row r="137" spans="1:31" s="18" customFormat="1" ht="12.75">
      <c r="A137" s="18" t="s">
        <v>103</v>
      </c>
      <c r="C137" s="19">
        <v>44821.465</v>
      </c>
      <c r="D137" s="19"/>
      <c r="E137" s="18">
        <f t="shared" si="20"/>
        <v>1898.8698619229358</v>
      </c>
      <c r="F137" s="18">
        <f t="shared" si="21"/>
        <v>1899</v>
      </c>
      <c r="G137" s="18">
        <f t="shared" si="18"/>
        <v>-0.3731724897224922</v>
      </c>
      <c r="I137" s="18">
        <f t="shared" si="19"/>
        <v>-0.3731724897224922</v>
      </c>
      <c r="O137" s="18">
        <f t="shared" si="22"/>
        <v>-0.2716784377516808</v>
      </c>
      <c r="Q137" s="20">
        <f t="shared" si="23"/>
        <v>29802.964999999997</v>
      </c>
      <c r="R137" s="18">
        <v>215.04799999999523</v>
      </c>
      <c r="AA137" s="18">
        <v>6</v>
      </c>
      <c r="AC137" s="18" t="s">
        <v>39</v>
      </c>
      <c r="AE137" s="18" t="s">
        <v>33</v>
      </c>
    </row>
    <row r="138" spans="1:31" s="18" customFormat="1" ht="12.75">
      <c r="A138" s="18" t="s">
        <v>105</v>
      </c>
      <c r="C138" s="19">
        <v>44910.361</v>
      </c>
      <c r="D138" s="19"/>
      <c r="E138" s="18">
        <f t="shared" si="20"/>
        <v>1929.870953421664</v>
      </c>
      <c r="F138" s="18">
        <f t="shared" si="21"/>
        <v>1930</v>
      </c>
      <c r="G138" s="18">
        <f t="shared" si="18"/>
        <v>-0.37004260408866685</v>
      </c>
      <c r="I138" s="18">
        <f t="shared" si="19"/>
        <v>-0.37004260408866685</v>
      </c>
      <c r="O138" s="18">
        <f t="shared" si="22"/>
        <v>-0.2731175711511878</v>
      </c>
      <c r="Q138" s="20">
        <f t="shared" si="23"/>
        <v>29891.860999999997</v>
      </c>
      <c r="R138" s="18">
        <v>88.89600000000064</v>
      </c>
      <c r="AA138" s="18">
        <v>9</v>
      </c>
      <c r="AC138" s="18" t="s">
        <v>104</v>
      </c>
      <c r="AE138" s="18" t="s">
        <v>33</v>
      </c>
    </row>
    <row r="139" spans="1:31" s="18" customFormat="1" ht="12.75">
      <c r="A139" s="18" t="s">
        <v>105</v>
      </c>
      <c r="C139" s="19">
        <v>44956.226</v>
      </c>
      <c r="D139" s="19"/>
      <c r="E139" s="18">
        <f t="shared" si="20"/>
        <v>1945.8656557883544</v>
      </c>
      <c r="F139" s="18">
        <f t="shared" si="21"/>
        <v>1946</v>
      </c>
      <c r="G139" s="18">
        <f t="shared" si="18"/>
        <v>-0.38523363085550955</v>
      </c>
      <c r="I139" s="18">
        <f t="shared" si="19"/>
        <v>-0.38523363085550955</v>
      </c>
      <c r="O139" s="18">
        <f t="shared" si="22"/>
        <v>-0.27386034967996553</v>
      </c>
      <c r="Q139" s="20">
        <f t="shared" si="23"/>
        <v>29937.726000000002</v>
      </c>
      <c r="R139" s="18">
        <v>45.86500000000524</v>
      </c>
      <c r="AA139" s="18">
        <v>10</v>
      </c>
      <c r="AC139" s="18" t="s">
        <v>39</v>
      </c>
      <c r="AE139" s="18" t="s">
        <v>33</v>
      </c>
    </row>
    <row r="140" spans="1:31" s="18" customFormat="1" ht="12.75">
      <c r="A140" s="18" t="s">
        <v>107</v>
      </c>
      <c r="C140" s="19">
        <v>44976.305</v>
      </c>
      <c r="D140" s="19"/>
      <c r="E140" s="18">
        <f t="shared" si="20"/>
        <v>1952.8678934166267</v>
      </c>
      <c r="F140" s="18">
        <f t="shared" si="21"/>
        <v>1953</v>
      </c>
      <c r="G140" s="18">
        <f aca="true" t="shared" si="24" ref="G140:G169">+C140-(C$7+F140*C$8)</f>
        <v>-0.3788172050626599</v>
      </c>
      <c r="I140" s="18">
        <f aca="true" t="shared" si="25" ref="I140:I169">+G140</f>
        <v>-0.3788172050626599</v>
      </c>
      <c r="O140" s="18">
        <f t="shared" si="22"/>
        <v>-0.27418531528630585</v>
      </c>
      <c r="Q140" s="20">
        <f t="shared" si="23"/>
        <v>29957.805</v>
      </c>
      <c r="R140" s="18">
        <v>20.078999999997905</v>
      </c>
      <c r="AA140" s="18">
        <v>16</v>
      </c>
      <c r="AC140" s="18" t="s">
        <v>106</v>
      </c>
      <c r="AE140" s="18" t="s">
        <v>33</v>
      </c>
    </row>
    <row r="141" spans="1:31" s="18" customFormat="1" ht="12.75">
      <c r="A141" s="18" t="s">
        <v>108</v>
      </c>
      <c r="C141" s="19">
        <v>45165.539</v>
      </c>
      <c r="D141" s="19"/>
      <c r="E141" s="18">
        <f t="shared" si="20"/>
        <v>2018.8602951970236</v>
      </c>
      <c r="F141" s="18">
        <f t="shared" si="21"/>
        <v>2019</v>
      </c>
      <c r="G141" s="18">
        <f t="shared" si="24"/>
        <v>-0.4006051904943888</v>
      </c>
      <c r="I141" s="18">
        <f t="shared" si="25"/>
        <v>-0.4006051904943888</v>
      </c>
      <c r="O141" s="18">
        <f t="shared" si="22"/>
        <v>-0.2772492767175142</v>
      </c>
      <c r="Q141" s="20">
        <f t="shared" si="23"/>
        <v>30147.038999999997</v>
      </c>
      <c r="R141" s="18">
        <v>189.23399999999674</v>
      </c>
      <c r="AA141" s="18">
        <v>10</v>
      </c>
      <c r="AC141" s="18" t="s">
        <v>39</v>
      </c>
      <c r="AE141" s="18" t="s">
        <v>33</v>
      </c>
    </row>
    <row r="142" spans="1:31" s="18" customFormat="1" ht="12.75">
      <c r="A142" s="18" t="s">
        <v>109</v>
      </c>
      <c r="C142" s="19">
        <v>45532.548</v>
      </c>
      <c r="D142" s="19"/>
      <c r="E142" s="18">
        <f t="shared" si="20"/>
        <v>2146.848951490409</v>
      </c>
      <c r="F142" s="18">
        <f t="shared" si="21"/>
        <v>2147</v>
      </c>
      <c r="G142" s="18">
        <f t="shared" si="24"/>
        <v>-0.4331334046437405</v>
      </c>
      <c r="I142" s="18">
        <f t="shared" si="25"/>
        <v>-0.4331334046437405</v>
      </c>
      <c r="O142" s="18">
        <f t="shared" si="22"/>
        <v>-0.28319150494773637</v>
      </c>
      <c r="Q142" s="20">
        <f t="shared" si="23"/>
        <v>30514.048000000003</v>
      </c>
      <c r="R142" s="18">
        <v>367.00900000000547</v>
      </c>
      <c r="AA142" s="18">
        <v>10</v>
      </c>
      <c r="AC142" s="18" t="s">
        <v>39</v>
      </c>
      <c r="AE142" s="18" t="s">
        <v>33</v>
      </c>
    </row>
    <row r="143" spans="1:31" s="18" customFormat="1" ht="12.75">
      <c r="A143" s="18" t="s">
        <v>111</v>
      </c>
      <c r="C143" s="19">
        <v>45638.648</v>
      </c>
      <c r="D143" s="19"/>
      <c r="E143" s="18">
        <f t="shared" si="20"/>
        <v>2183.849669273155</v>
      </c>
      <c r="F143" s="18">
        <f t="shared" si="21"/>
        <v>2184</v>
      </c>
      <c r="G143" s="18">
        <f t="shared" si="24"/>
        <v>-0.43107515405426966</v>
      </c>
      <c r="I143" s="18">
        <f t="shared" si="25"/>
        <v>-0.43107515405426966</v>
      </c>
      <c r="O143" s="18">
        <f t="shared" si="22"/>
        <v>-0.284909180295535</v>
      </c>
      <c r="Q143" s="20">
        <f t="shared" si="23"/>
        <v>30620.148</v>
      </c>
      <c r="R143" s="18">
        <v>106.09999999999854</v>
      </c>
      <c r="AA143" s="18">
        <v>25</v>
      </c>
      <c r="AC143" s="18" t="s">
        <v>110</v>
      </c>
      <c r="AE143" s="18" t="s">
        <v>33</v>
      </c>
    </row>
    <row r="144" spans="1:31" s="18" customFormat="1" ht="12.75">
      <c r="A144" s="18" t="s">
        <v>111</v>
      </c>
      <c r="C144" s="19">
        <v>45647.257</v>
      </c>
      <c r="D144" s="19"/>
      <c r="E144" s="18">
        <f t="shared" si="20"/>
        <v>2186.8519235558274</v>
      </c>
      <c r="F144" s="18">
        <f t="shared" si="21"/>
        <v>2187</v>
      </c>
      <c r="G144" s="18">
        <f t="shared" si="24"/>
        <v>-0.4246109715750208</v>
      </c>
      <c r="I144" s="18">
        <f t="shared" si="25"/>
        <v>-0.4246109715750208</v>
      </c>
      <c r="O144" s="18">
        <f t="shared" si="22"/>
        <v>-0.28504845126968087</v>
      </c>
      <c r="Q144" s="20">
        <f t="shared" si="23"/>
        <v>30628.756999999998</v>
      </c>
      <c r="R144" s="18">
        <v>8.60899999999674</v>
      </c>
      <c r="AA144" s="18">
        <v>11</v>
      </c>
      <c r="AC144" s="18" t="s">
        <v>39</v>
      </c>
      <c r="AE144" s="18" t="s">
        <v>33</v>
      </c>
    </row>
    <row r="145" spans="1:31" s="18" customFormat="1" ht="12.75">
      <c r="A145" s="18" t="s">
        <v>112</v>
      </c>
      <c r="C145" s="19">
        <v>45776.279</v>
      </c>
      <c r="D145" s="19"/>
      <c r="E145" s="18">
        <f t="shared" si="20"/>
        <v>2231.8463308109235</v>
      </c>
      <c r="F145" s="18">
        <f t="shared" si="21"/>
        <v>2232</v>
      </c>
      <c r="G145" s="18">
        <f t="shared" si="24"/>
        <v>-0.4406482343620155</v>
      </c>
      <c r="I145" s="18">
        <f t="shared" si="25"/>
        <v>-0.4406482343620155</v>
      </c>
      <c r="O145" s="18">
        <f t="shared" si="22"/>
        <v>-0.28713751588186837</v>
      </c>
      <c r="Q145" s="20">
        <f t="shared" si="23"/>
        <v>30757.779000000002</v>
      </c>
      <c r="R145" s="18">
        <v>129.02200000000448</v>
      </c>
      <c r="AA145" s="18">
        <v>9</v>
      </c>
      <c r="AC145" s="18" t="s">
        <v>39</v>
      </c>
      <c r="AE145" s="18" t="s">
        <v>33</v>
      </c>
    </row>
    <row r="146" spans="1:31" s="18" customFormat="1" ht="12.75">
      <c r="A146" s="18" t="s">
        <v>113</v>
      </c>
      <c r="C146" s="19">
        <v>45899.577</v>
      </c>
      <c r="D146" s="19"/>
      <c r="E146" s="18">
        <f t="shared" si="20"/>
        <v>2274.844582471403</v>
      </c>
      <c r="F146" s="18">
        <f t="shared" si="21"/>
        <v>2275</v>
      </c>
      <c r="G146" s="18">
        <f t="shared" si="24"/>
        <v>-0.44566161881084554</v>
      </c>
      <c r="I146" s="18">
        <f t="shared" si="25"/>
        <v>-0.44566161881084554</v>
      </c>
      <c r="O146" s="18">
        <f t="shared" si="22"/>
        <v>-0.28913373317795865</v>
      </c>
      <c r="Q146" s="20">
        <f t="shared" si="23"/>
        <v>30881.076999999997</v>
      </c>
      <c r="R146" s="18">
        <v>123.29799999999523</v>
      </c>
      <c r="AA146" s="18">
        <v>7</v>
      </c>
      <c r="AC146" s="18" t="s">
        <v>39</v>
      </c>
      <c r="AE146" s="18" t="s">
        <v>33</v>
      </c>
    </row>
    <row r="147" spans="1:31" s="18" customFormat="1" ht="12.75">
      <c r="A147" s="18" t="s">
        <v>114</v>
      </c>
      <c r="C147" s="19">
        <v>45991.325</v>
      </c>
      <c r="D147" s="19"/>
      <c r="E147" s="18">
        <f t="shared" si="20"/>
        <v>2306.840264423631</v>
      </c>
      <c r="F147" s="18">
        <f t="shared" si="21"/>
        <v>2307</v>
      </c>
      <c r="G147" s="18">
        <f t="shared" si="24"/>
        <v>-0.4580436723481398</v>
      </c>
      <c r="I147" s="18">
        <f t="shared" si="25"/>
        <v>-0.4580436723481398</v>
      </c>
      <c r="O147" s="18">
        <f t="shared" si="22"/>
        <v>-0.2906192902355142</v>
      </c>
      <c r="Q147" s="20">
        <f t="shared" si="23"/>
        <v>30972.824999999997</v>
      </c>
      <c r="R147" s="18">
        <v>91.74799999999959</v>
      </c>
      <c r="AA147" s="18">
        <v>14</v>
      </c>
      <c r="AC147" s="18" t="s">
        <v>39</v>
      </c>
      <c r="AE147" s="18" t="s">
        <v>33</v>
      </c>
    </row>
    <row r="148" spans="1:31" s="18" customFormat="1" ht="12.75">
      <c r="A148" s="18" t="s">
        <v>114</v>
      </c>
      <c r="C148" s="19">
        <v>46034.336</v>
      </c>
      <c r="D148" s="19"/>
      <c r="E148" s="18">
        <f t="shared" si="20"/>
        <v>2321.83967886806</v>
      </c>
      <c r="F148" s="18">
        <f t="shared" si="21"/>
        <v>2322</v>
      </c>
      <c r="G148" s="18">
        <f t="shared" si="24"/>
        <v>-0.4597227599369944</v>
      </c>
      <c r="I148" s="18">
        <f t="shared" si="25"/>
        <v>-0.4597227599369944</v>
      </c>
      <c r="O148" s="18">
        <f t="shared" si="22"/>
        <v>-0.29131564510624336</v>
      </c>
      <c r="Q148" s="20">
        <f t="shared" si="23"/>
        <v>31015.836000000003</v>
      </c>
      <c r="R148" s="18">
        <v>43.01100000000588</v>
      </c>
      <c r="AA148" s="18">
        <v>15</v>
      </c>
      <c r="AC148" s="18" t="s">
        <v>115</v>
      </c>
      <c r="AE148" s="18" t="s">
        <v>33</v>
      </c>
    </row>
    <row r="149" spans="1:31" s="18" customFormat="1" ht="12.75">
      <c r="A149" s="18" t="s">
        <v>116</v>
      </c>
      <c r="C149" s="19">
        <v>46054.412</v>
      </c>
      <c r="D149" s="19"/>
      <c r="E149" s="18">
        <f aca="true" t="shared" si="26" ref="E149:E171">+(C149-C$7)/C$8</f>
        <v>2328.8408702931893</v>
      </c>
      <c r="F149" s="18">
        <f aca="true" t="shared" si="27" ref="F149:F175">ROUND(2*E149,0)/2</f>
        <v>2329</v>
      </c>
      <c r="G149" s="18">
        <f t="shared" si="24"/>
        <v>-0.4563063341556699</v>
      </c>
      <c r="I149" s="18">
        <f t="shared" si="25"/>
        <v>-0.4563063341556699</v>
      </c>
      <c r="O149" s="18">
        <f aca="true" t="shared" si="28" ref="O149:O171">+C$11+C$12*$F149</f>
        <v>-0.2916406107125836</v>
      </c>
      <c r="Q149" s="20">
        <f aca="true" t="shared" si="29" ref="Q149:Q171">+C149-15018.5</f>
        <v>31035.911999999997</v>
      </c>
      <c r="R149" s="18">
        <v>20.075999999993655</v>
      </c>
      <c r="AA149" s="18">
        <v>13</v>
      </c>
      <c r="AC149" s="18" t="s">
        <v>115</v>
      </c>
      <c r="AE149" s="18" t="s">
        <v>33</v>
      </c>
    </row>
    <row r="150" spans="1:31" s="18" customFormat="1" ht="12.75">
      <c r="A150" s="18" t="s">
        <v>116</v>
      </c>
      <c r="C150" s="19">
        <v>46057.277</v>
      </c>
      <c r="D150" s="19"/>
      <c r="E150" s="18">
        <f t="shared" si="26"/>
        <v>2329.8399942936394</v>
      </c>
      <c r="F150" s="18">
        <f t="shared" si="27"/>
        <v>2330</v>
      </c>
      <c r="G150" s="18">
        <f t="shared" si="24"/>
        <v>-0.458818273327779</v>
      </c>
      <c r="I150" s="18">
        <f t="shared" si="25"/>
        <v>-0.458818273327779</v>
      </c>
      <c r="O150" s="18">
        <f t="shared" si="28"/>
        <v>-0.29168703437063226</v>
      </c>
      <c r="Q150" s="20">
        <f t="shared" si="29"/>
        <v>31038.777000000002</v>
      </c>
      <c r="R150" s="18">
        <v>2.8650000000052387</v>
      </c>
      <c r="AA150" s="18">
        <v>9</v>
      </c>
      <c r="AC150" s="18" t="s">
        <v>39</v>
      </c>
      <c r="AE150" s="18" t="s">
        <v>33</v>
      </c>
    </row>
    <row r="151" spans="1:31" s="18" customFormat="1" ht="12.75">
      <c r="A151" s="18" t="s">
        <v>117</v>
      </c>
      <c r="C151" s="19">
        <v>46266.591</v>
      </c>
      <c r="D151" s="19"/>
      <c r="E151" s="18">
        <f t="shared" si="26"/>
        <v>2402.8349824366906</v>
      </c>
      <c r="F151" s="18">
        <f t="shared" si="27"/>
        <v>2403</v>
      </c>
      <c r="G151" s="18">
        <f t="shared" si="24"/>
        <v>-0.4731898329628166</v>
      </c>
      <c r="I151" s="18">
        <f t="shared" si="25"/>
        <v>-0.4731898329628166</v>
      </c>
      <c r="O151" s="18">
        <f t="shared" si="28"/>
        <v>-0.2950759614081809</v>
      </c>
      <c r="Q151" s="20">
        <f t="shared" si="29"/>
        <v>31248.091</v>
      </c>
      <c r="R151" s="18">
        <v>209.3139999999985</v>
      </c>
      <c r="AA151" s="18">
        <v>11</v>
      </c>
      <c r="AC151" s="18" t="s">
        <v>39</v>
      </c>
      <c r="AE151" s="18" t="s">
        <v>33</v>
      </c>
    </row>
    <row r="152" spans="1:31" s="18" customFormat="1" ht="12.75">
      <c r="A152" s="18" t="s">
        <v>118</v>
      </c>
      <c r="C152" s="19">
        <v>46355.481</v>
      </c>
      <c r="D152" s="19"/>
      <c r="E152" s="18">
        <f t="shared" si="26"/>
        <v>2433.8339815291347</v>
      </c>
      <c r="F152" s="18">
        <f t="shared" si="27"/>
        <v>2434</v>
      </c>
      <c r="G152" s="18">
        <f t="shared" si="24"/>
        <v>-0.4760599473302136</v>
      </c>
      <c r="I152" s="18">
        <f t="shared" si="25"/>
        <v>-0.4760599473302136</v>
      </c>
      <c r="O152" s="18">
        <f t="shared" si="28"/>
        <v>-0.2965150948076878</v>
      </c>
      <c r="Q152" s="20">
        <f t="shared" si="29"/>
        <v>31336.981</v>
      </c>
      <c r="R152" s="18">
        <v>88.88999999999942</v>
      </c>
      <c r="AA152" s="18">
        <v>12</v>
      </c>
      <c r="AC152" s="18" t="s">
        <v>39</v>
      </c>
      <c r="AE152" s="18" t="s">
        <v>33</v>
      </c>
    </row>
    <row r="153" spans="1:31" s="18" customFormat="1" ht="12.75">
      <c r="A153" s="18" t="s">
        <v>119</v>
      </c>
      <c r="C153" s="19">
        <v>46421.426</v>
      </c>
      <c r="D153" s="19"/>
      <c r="E153" s="18">
        <f t="shared" si="26"/>
        <v>2456.8312702584767</v>
      </c>
      <c r="F153" s="18">
        <f t="shared" si="27"/>
        <v>2457</v>
      </c>
      <c r="G153" s="18">
        <f t="shared" si="24"/>
        <v>-0.48383454830764094</v>
      </c>
      <c r="I153" s="18">
        <f t="shared" si="25"/>
        <v>-0.48383454830764094</v>
      </c>
      <c r="O153" s="18">
        <f t="shared" si="28"/>
        <v>-0.29758283894280585</v>
      </c>
      <c r="Q153" s="20">
        <f t="shared" si="29"/>
        <v>31402.926</v>
      </c>
      <c r="R153" s="18">
        <v>65.94499999999971</v>
      </c>
      <c r="AA153" s="18">
        <v>11</v>
      </c>
      <c r="AC153" s="18" t="s">
        <v>39</v>
      </c>
      <c r="AE153" s="18" t="s">
        <v>33</v>
      </c>
    </row>
    <row r="154" spans="1:31" s="18" customFormat="1" ht="12.75">
      <c r="A154" s="18" t="s">
        <v>120</v>
      </c>
      <c r="C154" s="19">
        <v>46633.605</v>
      </c>
      <c r="D154" s="19"/>
      <c r="E154" s="18">
        <f t="shared" si="26"/>
        <v>2530.825382401978</v>
      </c>
      <c r="F154" s="18">
        <f t="shared" si="27"/>
        <v>2531</v>
      </c>
      <c r="G154" s="18">
        <f t="shared" si="24"/>
        <v>-0.5007180471147876</v>
      </c>
      <c r="I154" s="18">
        <f t="shared" si="25"/>
        <v>-0.5007180471147876</v>
      </c>
      <c r="O154" s="18">
        <f t="shared" si="28"/>
        <v>-0.3010181896384031</v>
      </c>
      <c r="Q154" s="20">
        <f t="shared" si="29"/>
        <v>31615.105000000003</v>
      </c>
      <c r="R154" s="18">
        <v>212.17900000000373</v>
      </c>
      <c r="AA154" s="18">
        <v>9</v>
      </c>
      <c r="AC154" s="18" t="s">
        <v>39</v>
      </c>
      <c r="AE154" s="18" t="s">
        <v>33</v>
      </c>
    </row>
    <row r="155" spans="1:31" s="18" customFormat="1" ht="12.75">
      <c r="A155" s="18" t="s">
        <v>122</v>
      </c>
      <c r="C155" s="19">
        <v>46636.513</v>
      </c>
      <c r="D155" s="19">
        <v>0.009</v>
      </c>
      <c r="E155" s="18">
        <f t="shared" si="26"/>
        <v>2531.8395019807913</v>
      </c>
      <c r="F155" s="18">
        <f t="shared" si="27"/>
        <v>2532</v>
      </c>
      <c r="G155" s="18">
        <f t="shared" si="24"/>
        <v>-0.4602299862963264</v>
      </c>
      <c r="I155" s="18">
        <f t="shared" si="25"/>
        <v>-0.4602299862963264</v>
      </c>
      <c r="O155" s="18">
        <f t="shared" si="28"/>
        <v>-0.3010646132964517</v>
      </c>
      <c r="Q155" s="20">
        <f t="shared" si="29"/>
        <v>31618.013</v>
      </c>
      <c r="R155" s="18">
        <v>2.907999999995809</v>
      </c>
      <c r="AA155" s="18">
        <v>15</v>
      </c>
      <c r="AC155" s="18" t="s">
        <v>121</v>
      </c>
      <c r="AE155" s="18" t="s">
        <v>33</v>
      </c>
    </row>
    <row r="156" spans="1:31" s="18" customFormat="1" ht="12.75">
      <c r="A156" s="18" t="s">
        <v>122</v>
      </c>
      <c r="C156" s="19">
        <v>46656.587</v>
      </c>
      <c r="D156" s="19">
        <v>0.011</v>
      </c>
      <c r="E156" s="18">
        <f t="shared" si="26"/>
        <v>2538.8399959371613</v>
      </c>
      <c r="F156" s="18">
        <f t="shared" si="27"/>
        <v>2539</v>
      </c>
      <c r="G156" s="18">
        <f t="shared" si="24"/>
        <v>-0.4588135605081334</v>
      </c>
      <c r="I156" s="18">
        <f t="shared" si="25"/>
        <v>-0.4588135605081334</v>
      </c>
      <c r="O156" s="18">
        <f t="shared" si="28"/>
        <v>-0.30138957890279194</v>
      </c>
      <c r="Q156" s="20">
        <f t="shared" si="29"/>
        <v>31638.087</v>
      </c>
      <c r="R156" s="18">
        <v>20.074000000000524</v>
      </c>
      <c r="AA156" s="18">
        <v>17</v>
      </c>
      <c r="AC156" s="18" t="s">
        <v>121</v>
      </c>
      <c r="AE156" s="18" t="s">
        <v>33</v>
      </c>
    </row>
    <row r="157" spans="1:31" s="18" customFormat="1" ht="12.75">
      <c r="A157" s="18" t="s">
        <v>123</v>
      </c>
      <c r="C157" s="19">
        <v>46702.414</v>
      </c>
      <c r="D157" s="19"/>
      <c r="E157" s="18">
        <f t="shared" si="26"/>
        <v>2554.821446397386</v>
      </c>
      <c r="F157" s="18">
        <f t="shared" si="27"/>
        <v>2555</v>
      </c>
      <c r="G157" s="18">
        <f t="shared" si="24"/>
        <v>-0.5120045872754417</v>
      </c>
      <c r="I157" s="18">
        <f t="shared" si="25"/>
        <v>-0.5120045872754417</v>
      </c>
      <c r="O157" s="18">
        <f t="shared" si="28"/>
        <v>-0.30213235743156974</v>
      </c>
      <c r="Q157" s="20">
        <f t="shared" si="29"/>
        <v>31683.913999999997</v>
      </c>
      <c r="R157" s="18">
        <v>45.8269999999975</v>
      </c>
      <c r="AA157" s="18">
        <v>9</v>
      </c>
      <c r="AC157" s="18" t="s">
        <v>39</v>
      </c>
      <c r="AE157" s="18" t="s">
        <v>33</v>
      </c>
    </row>
    <row r="158" spans="1:31" s="18" customFormat="1" ht="12.75">
      <c r="A158" s="18" t="s">
        <v>125</v>
      </c>
      <c r="C158" s="19">
        <v>46702.419</v>
      </c>
      <c r="D158" s="19"/>
      <c r="E158" s="18">
        <f t="shared" si="26"/>
        <v>2554.823190069291</v>
      </c>
      <c r="F158" s="18">
        <f t="shared" si="27"/>
        <v>2555</v>
      </c>
      <c r="G158" s="18">
        <f t="shared" si="24"/>
        <v>-0.5070045872707851</v>
      </c>
      <c r="I158" s="18">
        <f t="shared" si="25"/>
        <v>-0.5070045872707851</v>
      </c>
      <c r="O158" s="18">
        <f t="shared" si="28"/>
        <v>-0.30213235743156974</v>
      </c>
      <c r="Q158" s="20">
        <f t="shared" si="29"/>
        <v>31683.919</v>
      </c>
      <c r="R158" s="18">
        <v>0.005000000004656613</v>
      </c>
      <c r="AA158" s="18">
        <v>8</v>
      </c>
      <c r="AC158" s="18" t="s">
        <v>124</v>
      </c>
      <c r="AE158" s="18" t="s">
        <v>33</v>
      </c>
    </row>
    <row r="159" spans="1:31" s="18" customFormat="1" ht="12.75">
      <c r="A159" s="18" t="s">
        <v>125</v>
      </c>
      <c r="C159" s="19">
        <v>46728.234</v>
      </c>
      <c r="D159" s="19"/>
      <c r="E159" s="18">
        <f t="shared" si="26"/>
        <v>2563.8257681047426</v>
      </c>
      <c r="F159" s="18">
        <f t="shared" si="27"/>
        <v>2564</v>
      </c>
      <c r="G159" s="18">
        <f t="shared" si="24"/>
        <v>-0.4996120398354833</v>
      </c>
      <c r="I159" s="18">
        <f t="shared" si="25"/>
        <v>-0.4996120398354833</v>
      </c>
      <c r="O159" s="18">
        <f t="shared" si="28"/>
        <v>-0.3025501703540072</v>
      </c>
      <c r="Q159" s="20">
        <f t="shared" si="29"/>
        <v>31709.733999999997</v>
      </c>
      <c r="R159" s="18">
        <v>25.814999999995052</v>
      </c>
      <c r="AA159" s="18">
        <v>11</v>
      </c>
      <c r="AC159" s="18" t="s">
        <v>124</v>
      </c>
      <c r="AE159" s="18" t="s">
        <v>33</v>
      </c>
    </row>
    <row r="160" spans="1:31" s="18" customFormat="1" ht="12.75">
      <c r="A160" s="18" t="s">
        <v>125</v>
      </c>
      <c r="C160" s="19">
        <v>46745.442</v>
      </c>
      <c r="D160" s="19"/>
      <c r="E160" s="18">
        <f t="shared" si="26"/>
        <v>2569.8267893262855</v>
      </c>
      <c r="F160" s="18">
        <f t="shared" si="27"/>
        <v>2570</v>
      </c>
      <c r="G160" s="18">
        <f t="shared" si="24"/>
        <v>-0.4966836748717469</v>
      </c>
      <c r="I160" s="18">
        <f t="shared" si="25"/>
        <v>-0.4966836748717469</v>
      </c>
      <c r="O160" s="18">
        <f t="shared" si="28"/>
        <v>-0.3028287123022989</v>
      </c>
      <c r="Q160" s="20">
        <f t="shared" si="29"/>
        <v>31726.942000000003</v>
      </c>
      <c r="R160" s="18">
        <v>17.208000000005995</v>
      </c>
      <c r="AA160" s="18">
        <v>9</v>
      </c>
      <c r="AC160" s="18" t="s">
        <v>124</v>
      </c>
      <c r="AE160" s="18" t="s">
        <v>33</v>
      </c>
    </row>
    <row r="161" spans="1:31" s="18" customFormat="1" ht="12.75">
      <c r="A161" s="18" t="s">
        <v>125</v>
      </c>
      <c r="C161" s="19">
        <v>46768.373</v>
      </c>
      <c r="D161" s="19"/>
      <c r="E161" s="18">
        <f t="shared" si="26"/>
        <v>2577.823617408058</v>
      </c>
      <c r="F161" s="18">
        <f t="shared" si="27"/>
        <v>2578</v>
      </c>
      <c r="G161" s="18">
        <f t="shared" si="24"/>
        <v>-0.5057791882572928</v>
      </c>
      <c r="I161" s="18">
        <f t="shared" si="25"/>
        <v>-0.5057791882572928</v>
      </c>
      <c r="O161" s="18">
        <f t="shared" si="28"/>
        <v>-0.3032001015666878</v>
      </c>
      <c r="Q161" s="20">
        <f t="shared" si="29"/>
        <v>31749.873</v>
      </c>
      <c r="R161" s="18">
        <v>22.930999999996857</v>
      </c>
      <c r="AA161" s="18">
        <v>8</v>
      </c>
      <c r="AC161" s="18" t="s">
        <v>124</v>
      </c>
      <c r="AE161" s="18" t="s">
        <v>33</v>
      </c>
    </row>
    <row r="162" spans="1:31" s="18" customFormat="1" ht="12.75">
      <c r="A162" s="18" t="s">
        <v>126</v>
      </c>
      <c r="C162" s="19">
        <v>47181.249</v>
      </c>
      <c r="D162" s="19"/>
      <c r="E162" s="18">
        <f t="shared" si="26"/>
        <v>2721.8076735368927</v>
      </c>
      <c r="F162" s="18">
        <f t="shared" si="27"/>
        <v>2722</v>
      </c>
      <c r="G162" s="18">
        <f t="shared" si="24"/>
        <v>-0.5514984291803557</v>
      </c>
      <c r="I162" s="18">
        <f t="shared" si="25"/>
        <v>-0.5514984291803557</v>
      </c>
      <c r="O162" s="18">
        <f t="shared" si="28"/>
        <v>-0.30988510832568783</v>
      </c>
      <c r="Q162" s="20">
        <f t="shared" si="29"/>
        <v>32162.749000000003</v>
      </c>
      <c r="R162" s="18">
        <v>412.87600000000384</v>
      </c>
      <c r="AA162" s="18">
        <v>11</v>
      </c>
      <c r="AC162" s="18" t="s">
        <v>39</v>
      </c>
      <c r="AE162" s="18" t="s">
        <v>33</v>
      </c>
    </row>
    <row r="163" spans="1:31" s="18" customFormat="1" ht="12.75">
      <c r="A163" s="18" t="s">
        <v>128</v>
      </c>
      <c r="C163" s="19">
        <v>47393.454</v>
      </c>
      <c r="D163" s="19"/>
      <c r="E163" s="18">
        <f t="shared" si="26"/>
        <v>2795.8108527742866</v>
      </c>
      <c r="F163" s="18">
        <f t="shared" si="27"/>
        <v>2796</v>
      </c>
      <c r="G163" s="18">
        <f t="shared" si="24"/>
        <v>-0.5423819279967574</v>
      </c>
      <c r="I163" s="18">
        <f t="shared" si="25"/>
        <v>-0.5423819279967574</v>
      </c>
      <c r="O163" s="18">
        <f t="shared" si="28"/>
        <v>-0.313320459021285</v>
      </c>
      <c r="Q163" s="20">
        <f t="shared" si="29"/>
        <v>32374.953999999998</v>
      </c>
      <c r="R163" s="18">
        <v>212.20499999999447</v>
      </c>
      <c r="AA163" s="18">
        <v>15</v>
      </c>
      <c r="AC163" s="18" t="s">
        <v>127</v>
      </c>
      <c r="AE163" s="18" t="s">
        <v>33</v>
      </c>
    </row>
    <row r="164" spans="1:31" s="18" customFormat="1" ht="12.75">
      <c r="A164" s="18" t="s">
        <v>129</v>
      </c>
      <c r="C164" s="19">
        <v>47482.328</v>
      </c>
      <c r="D164" s="19"/>
      <c r="E164" s="18">
        <f t="shared" si="26"/>
        <v>2826.804272116642</v>
      </c>
      <c r="F164" s="18">
        <f t="shared" si="27"/>
        <v>2827</v>
      </c>
      <c r="G164" s="18">
        <f t="shared" si="24"/>
        <v>-0.5612520423601381</v>
      </c>
      <c r="I164" s="18">
        <f t="shared" si="25"/>
        <v>-0.5612520423601381</v>
      </c>
      <c r="O164" s="18">
        <f t="shared" si="28"/>
        <v>-0.314759592420792</v>
      </c>
      <c r="Q164" s="20">
        <f t="shared" si="29"/>
        <v>32463.828</v>
      </c>
      <c r="R164" s="18">
        <v>88.87400000000343</v>
      </c>
      <c r="AA164" s="18">
        <v>11</v>
      </c>
      <c r="AC164" s="18" t="s">
        <v>39</v>
      </c>
      <c r="AE164" s="18" t="s">
        <v>33</v>
      </c>
    </row>
    <row r="165" spans="1:31" s="18" customFormat="1" ht="12.75">
      <c r="A165" s="18" t="s">
        <v>129</v>
      </c>
      <c r="C165" s="19">
        <v>47499.544</v>
      </c>
      <c r="D165" s="19"/>
      <c r="E165" s="18">
        <f t="shared" si="26"/>
        <v>2832.808083213228</v>
      </c>
      <c r="F165" s="18">
        <f t="shared" si="27"/>
        <v>2833</v>
      </c>
      <c r="G165" s="18">
        <f t="shared" si="24"/>
        <v>-0.550323677394772</v>
      </c>
      <c r="I165" s="18">
        <f t="shared" si="25"/>
        <v>-0.550323677394772</v>
      </c>
      <c r="O165" s="18">
        <f t="shared" si="28"/>
        <v>-0.3150381343690837</v>
      </c>
      <c r="Q165" s="20">
        <f t="shared" si="29"/>
        <v>32481.044</v>
      </c>
      <c r="R165" s="18">
        <v>17.21600000000035</v>
      </c>
      <c r="AA165" s="18">
        <v>7</v>
      </c>
      <c r="AC165" s="18" t="s">
        <v>130</v>
      </c>
      <c r="AE165" s="18" t="s">
        <v>33</v>
      </c>
    </row>
    <row r="166" spans="1:31" s="18" customFormat="1" ht="12.75">
      <c r="A166" s="18" t="s">
        <v>129</v>
      </c>
      <c r="C166" s="19">
        <v>47499.555</v>
      </c>
      <c r="D166" s="19"/>
      <c r="E166" s="18">
        <f t="shared" si="26"/>
        <v>2832.8119192914146</v>
      </c>
      <c r="F166" s="18">
        <f t="shared" si="27"/>
        <v>2833</v>
      </c>
      <c r="G166" s="18">
        <f t="shared" si="24"/>
        <v>-0.5393236773961689</v>
      </c>
      <c r="I166" s="18">
        <f t="shared" si="25"/>
        <v>-0.5393236773961689</v>
      </c>
      <c r="O166" s="18">
        <f t="shared" si="28"/>
        <v>-0.3150381343690837</v>
      </c>
      <c r="Q166" s="20">
        <f t="shared" si="29"/>
        <v>32481.055</v>
      </c>
      <c r="R166" s="18">
        <v>0.010999999998603016</v>
      </c>
      <c r="AA166" s="18">
        <v>6</v>
      </c>
      <c r="AC166" s="18" t="s">
        <v>131</v>
      </c>
      <c r="AE166" s="18" t="s">
        <v>33</v>
      </c>
    </row>
    <row r="167" spans="1:31" s="18" customFormat="1" ht="12.75">
      <c r="A167" s="18" t="s">
        <v>133</v>
      </c>
      <c r="C167" s="19">
        <v>47499.558</v>
      </c>
      <c r="D167" s="19"/>
      <c r="E167" s="18">
        <f t="shared" si="26"/>
        <v>2832.812965494555</v>
      </c>
      <c r="F167" s="18">
        <f t="shared" si="27"/>
        <v>2833</v>
      </c>
      <c r="G167" s="18">
        <f t="shared" si="24"/>
        <v>-0.5363236773991957</v>
      </c>
      <c r="I167" s="18">
        <f t="shared" si="25"/>
        <v>-0.5363236773991957</v>
      </c>
      <c r="O167" s="18">
        <f t="shared" si="28"/>
        <v>-0.3150381343690837</v>
      </c>
      <c r="Q167" s="20">
        <f t="shared" si="29"/>
        <v>32481.057999999997</v>
      </c>
      <c r="R167" s="18">
        <v>0.0029999999969732016</v>
      </c>
      <c r="AA167" s="18">
        <v>8</v>
      </c>
      <c r="AC167" s="18" t="s">
        <v>132</v>
      </c>
      <c r="AE167" s="18" t="s">
        <v>33</v>
      </c>
    </row>
    <row r="168" spans="1:31" s="18" customFormat="1" ht="12.75">
      <c r="A168" s="18" t="s">
        <v>133</v>
      </c>
      <c r="C168" s="19">
        <v>47545.405</v>
      </c>
      <c r="D168" s="19"/>
      <c r="E168" s="18">
        <f t="shared" si="26"/>
        <v>2848.8013906423935</v>
      </c>
      <c r="F168" s="18">
        <f t="shared" si="27"/>
        <v>2849</v>
      </c>
      <c r="G168" s="18">
        <f t="shared" si="24"/>
        <v>-0.5695147041697055</v>
      </c>
      <c r="I168" s="18">
        <f t="shared" si="25"/>
        <v>-0.5695147041697055</v>
      </c>
      <c r="O168" s="18">
        <f t="shared" si="28"/>
        <v>-0.3157809128978614</v>
      </c>
      <c r="Q168" s="20">
        <f t="shared" si="29"/>
        <v>32526.905</v>
      </c>
      <c r="R168" s="18">
        <v>45.84700000000157</v>
      </c>
      <c r="AA168" s="18">
        <v>32</v>
      </c>
      <c r="AC168" s="18" t="s">
        <v>134</v>
      </c>
      <c r="AE168" s="18" t="s">
        <v>33</v>
      </c>
    </row>
    <row r="169" spans="1:31" s="18" customFormat="1" ht="12.75">
      <c r="A169" s="18" t="s">
        <v>136</v>
      </c>
      <c r="C169" s="19">
        <v>47892.352</v>
      </c>
      <c r="D169" s="19"/>
      <c r="E169" s="18">
        <f t="shared" si="26"/>
        <v>2969.7937377919743</v>
      </c>
      <c r="F169" s="18">
        <f t="shared" si="27"/>
        <v>2970</v>
      </c>
      <c r="G169" s="18">
        <f t="shared" si="24"/>
        <v>-0.5914593441120815</v>
      </c>
      <c r="I169" s="18">
        <f t="shared" si="25"/>
        <v>-0.5914593441120815</v>
      </c>
      <c r="O169" s="18">
        <f t="shared" si="28"/>
        <v>-0.3213981755217434</v>
      </c>
      <c r="Q169" s="20">
        <f t="shared" si="29"/>
        <v>32873.852</v>
      </c>
      <c r="R169" s="18">
        <v>346.9470000000001</v>
      </c>
      <c r="AA169" s="18">
        <v>8</v>
      </c>
      <c r="AC169" s="18" t="s">
        <v>135</v>
      </c>
      <c r="AE169" s="18" t="s">
        <v>33</v>
      </c>
    </row>
    <row r="170" spans="1:31" s="18" customFormat="1" ht="12.75">
      <c r="A170" s="18" t="s">
        <v>137</v>
      </c>
      <c r="C170" s="19">
        <v>50790.411</v>
      </c>
      <c r="D170" s="19">
        <v>0.005</v>
      </c>
      <c r="E170" s="18">
        <f t="shared" si="26"/>
        <v>3980.446548128906</v>
      </c>
      <c r="F170" s="18">
        <f t="shared" si="27"/>
        <v>3980.5</v>
      </c>
      <c r="I170" s="40">
        <v>-0.15327387853176333</v>
      </c>
      <c r="J170" s="40"/>
      <c r="O170" s="18">
        <f t="shared" si="28"/>
        <v>-0.3683092819798649</v>
      </c>
      <c r="Q170" s="20">
        <f t="shared" si="29"/>
        <v>35771.911</v>
      </c>
      <c r="R170" s="18">
        <v>2898.059000000001</v>
      </c>
      <c r="AA170" s="18">
        <v>5</v>
      </c>
      <c r="AC170" s="18" t="s">
        <v>45</v>
      </c>
      <c r="AE170" s="18" t="s">
        <v>33</v>
      </c>
    </row>
    <row r="171" spans="1:29" s="18" customFormat="1" ht="12.75">
      <c r="A171" s="18" t="s">
        <v>138</v>
      </c>
      <c r="C171" s="19">
        <v>50844.41</v>
      </c>
      <c r="D171" s="19">
        <v>0.002</v>
      </c>
      <c r="E171" s="18">
        <f t="shared" si="26"/>
        <v>3999.2778559474796</v>
      </c>
      <c r="F171" s="18">
        <f t="shared" si="27"/>
        <v>3999.5</v>
      </c>
      <c r="I171" s="40">
        <v>-0.637000722817902</v>
      </c>
      <c r="J171" s="40"/>
      <c r="O171" s="18">
        <f t="shared" si="28"/>
        <v>-0.36919133148278854</v>
      </c>
      <c r="Q171" s="20">
        <f t="shared" si="29"/>
        <v>35825.91</v>
      </c>
      <c r="R171" s="18">
        <v>53.999000000003434</v>
      </c>
      <c r="AA171" s="18">
        <v>8</v>
      </c>
      <c r="AC171" s="18" t="s">
        <v>45</v>
      </c>
    </row>
    <row r="172" spans="1:18" s="18" customFormat="1" ht="12.75">
      <c r="A172" s="41" t="s">
        <v>155</v>
      </c>
      <c r="B172" s="42" t="s">
        <v>156</v>
      </c>
      <c r="C172" s="41">
        <v>55121.869</v>
      </c>
      <c r="D172" s="41">
        <v>4E-05</v>
      </c>
      <c r="E172" s="18">
        <f>+(C172-C$7)/C$8</f>
        <v>5490.974870898174</v>
      </c>
      <c r="F172" s="18">
        <f t="shared" si="27"/>
        <v>5491</v>
      </c>
      <c r="I172" s="40"/>
      <c r="J172" s="40">
        <v>-0.0720579995031585</v>
      </c>
      <c r="O172" s="18">
        <f>+C$11+C$12*$F172</f>
        <v>-0.4384322174622921</v>
      </c>
      <c r="Q172" s="20">
        <f>+C172-15018.5</f>
        <v>40103.369</v>
      </c>
      <c r="R172" s="18">
        <v>45.84700000000157</v>
      </c>
    </row>
    <row r="173" spans="1:18" s="18" customFormat="1" ht="12.75">
      <c r="A173" s="41" t="s">
        <v>161</v>
      </c>
      <c r="B173" s="42" t="s">
        <v>156</v>
      </c>
      <c r="C173" s="41">
        <v>55579.6344</v>
      </c>
      <c r="D173" s="41">
        <v>0.0006</v>
      </c>
      <c r="E173" s="18">
        <f>+(C173-C$7)/C$8</f>
        <v>5650.613404131975</v>
      </c>
      <c r="F173" s="18">
        <f t="shared" si="27"/>
        <v>5650.5</v>
      </c>
      <c r="I173" s="40">
        <v>0.3251877023867564</v>
      </c>
      <c r="O173" s="18">
        <f>+C$11+C$12*$F173</f>
        <v>-0.44583679092104556</v>
      </c>
      <c r="Q173" s="20">
        <f>+C173-15018.5</f>
        <v>40561.1344</v>
      </c>
      <c r="R173" s="18">
        <v>346.9470000000001</v>
      </c>
    </row>
    <row r="174" spans="1:18" s="18" customFormat="1" ht="12.75">
      <c r="A174" s="41" t="s">
        <v>162</v>
      </c>
      <c r="B174" s="42" t="s">
        <v>156</v>
      </c>
      <c r="C174" s="41">
        <v>55853.8672</v>
      </c>
      <c r="D174" s="41">
        <v>0.0008</v>
      </c>
      <c r="E174" s="18">
        <f>+(C174-C$7)/C$8</f>
        <v>5746.247809782985</v>
      </c>
      <c r="F174" s="18">
        <f t="shared" si="27"/>
        <v>5746</v>
      </c>
      <c r="I174" s="40">
        <v>0.710597511359083</v>
      </c>
      <c r="O174" s="18">
        <f>+C$11+C$12*$F174</f>
        <v>-0.4502702502646879</v>
      </c>
      <c r="Q174" s="20">
        <f>+C174-15018.5</f>
        <v>40835.3672</v>
      </c>
      <c r="R174" s="18">
        <v>346.9470000000001</v>
      </c>
    </row>
    <row r="175" spans="1:18" s="18" customFormat="1" ht="12.75">
      <c r="A175" s="43" t="s">
        <v>163</v>
      </c>
      <c r="B175" s="44" t="s">
        <v>156</v>
      </c>
      <c r="C175" s="45">
        <v>56233.9018</v>
      </c>
      <c r="D175" s="45">
        <v>0.0005</v>
      </c>
      <c r="E175" s="18">
        <f>+(C175-C$7)/C$8</f>
        <v>5878.778940624446</v>
      </c>
      <c r="F175" s="18">
        <f t="shared" si="27"/>
        <v>5879</v>
      </c>
      <c r="G175" s="18">
        <f>+C175-(C$7+F175*C$8)</f>
        <v>-0.633890398668882</v>
      </c>
      <c r="I175" s="18">
        <f>+G175</f>
        <v>-0.633890398668882</v>
      </c>
      <c r="O175" s="18">
        <f>+C$11+C$12*$F175</f>
        <v>-0.45644459678515314</v>
      </c>
      <c r="Q175" s="20">
        <f>+C175-15018.5</f>
        <v>41215.4018</v>
      </c>
      <c r="R175" s="18">
        <v>346.9470000000001</v>
      </c>
    </row>
    <row r="176" spans="1:18" s="18" customFormat="1" ht="12.75">
      <c r="A176" s="60" t="s">
        <v>179</v>
      </c>
      <c r="B176" s="62" t="s">
        <v>156</v>
      </c>
      <c r="C176" s="61">
        <v>25624.356</v>
      </c>
      <c r="D176" s="45">
        <v>0.0005</v>
      </c>
      <c r="E176" s="18">
        <f aca="true" t="shared" si="30" ref="E176:E188">+(C176-C$7)/C$8</f>
        <v>-4795.822054699325</v>
      </c>
      <c r="F176" s="18">
        <f aca="true" t="shared" si="31" ref="F176:F188">ROUND(2*E176,0)/2</f>
        <v>-4796</v>
      </c>
      <c r="G176" s="18">
        <f aca="true" t="shared" si="32" ref="G176:G188">+C176-(C$7+F176*C$8)</f>
        <v>0.5102602742044837</v>
      </c>
      <c r="I176" s="18">
        <f aca="true" t="shared" si="33" ref="I176:I188">+G176</f>
        <v>0.5102602742044837</v>
      </c>
      <c r="O176" s="18">
        <f aca="true" t="shared" si="34" ref="O176:O188">+C$11+C$12*$F176</f>
        <v>0.039127952883770745</v>
      </c>
      <c r="Q176" s="20">
        <f aca="true" t="shared" si="35" ref="Q176:Q188">+C176-15018.5</f>
        <v>10605.856</v>
      </c>
      <c r="R176" s="18">
        <v>346.9470000000001</v>
      </c>
    </row>
    <row r="177" spans="1:18" s="18" customFormat="1" ht="12.75">
      <c r="A177" s="60" t="s">
        <v>179</v>
      </c>
      <c r="B177" s="62" t="s">
        <v>156</v>
      </c>
      <c r="C177" s="61">
        <v>26954.452</v>
      </c>
      <c r="D177" s="45">
        <v>0.0005</v>
      </c>
      <c r="E177" s="18">
        <f t="shared" si="30"/>
        <v>-4331.971849987168</v>
      </c>
      <c r="F177" s="18">
        <f t="shared" si="31"/>
        <v>-4332</v>
      </c>
      <c r="G177" s="18">
        <f t="shared" si="32"/>
        <v>0.080720497884613</v>
      </c>
      <c r="I177" s="18">
        <f t="shared" si="33"/>
        <v>0.080720497884613</v>
      </c>
      <c r="O177" s="18">
        <f t="shared" si="34"/>
        <v>0.017587375549215162</v>
      </c>
      <c r="Q177" s="20">
        <f t="shared" si="35"/>
        <v>11935.952000000001</v>
      </c>
      <c r="R177" s="18">
        <v>346.9470000000001</v>
      </c>
    </row>
    <row r="178" spans="1:18" s="18" customFormat="1" ht="12.75">
      <c r="A178" s="60" t="s">
        <v>179</v>
      </c>
      <c r="B178" s="62" t="s">
        <v>156</v>
      </c>
      <c r="C178" s="61">
        <v>27306.468</v>
      </c>
      <c r="D178" s="45">
        <v>0.0005</v>
      </c>
      <c r="E178" s="18">
        <f t="shared" si="30"/>
        <v>-4209.211768262274</v>
      </c>
      <c r="F178" s="18">
        <f t="shared" si="31"/>
        <v>-4209</v>
      </c>
      <c r="G178" s="18">
        <f t="shared" si="32"/>
        <v>-0.6072480204093154</v>
      </c>
      <c r="I178" s="18">
        <f t="shared" si="33"/>
        <v>-0.6072480204093154</v>
      </c>
      <c r="O178" s="18">
        <f t="shared" si="34"/>
        <v>0.011877265609235993</v>
      </c>
      <c r="Q178" s="20">
        <f t="shared" si="35"/>
        <v>12287.968</v>
      </c>
      <c r="R178" s="18">
        <v>346.9470000000001</v>
      </c>
    </row>
    <row r="179" spans="1:18" s="18" customFormat="1" ht="12.75">
      <c r="A179" s="60" t="s">
        <v>179</v>
      </c>
      <c r="B179" s="62" t="s">
        <v>156</v>
      </c>
      <c r="C179" s="61">
        <v>36608.45</v>
      </c>
      <c r="D179" s="45">
        <v>0.0005</v>
      </c>
      <c r="E179" s="18">
        <f t="shared" si="30"/>
        <v>-965.2908370446738</v>
      </c>
      <c r="F179" s="18">
        <f t="shared" si="31"/>
        <v>-965.5</v>
      </c>
      <c r="G179" s="18">
        <f t="shared" si="32"/>
        <v>0.5997772716291365</v>
      </c>
      <c r="I179" s="18">
        <f t="shared" si="33"/>
        <v>0.5997772716291365</v>
      </c>
      <c r="O179" s="18">
        <f t="shared" si="34"/>
        <v>-0.13869786927143424</v>
      </c>
      <c r="Q179" s="20">
        <f t="shared" si="35"/>
        <v>21589.949999999997</v>
      </c>
      <c r="R179" s="18">
        <v>346.9470000000001</v>
      </c>
    </row>
    <row r="180" spans="1:18" s="18" customFormat="1" ht="12.75">
      <c r="A180" s="60" t="s">
        <v>179</v>
      </c>
      <c r="B180" s="62" t="s">
        <v>156</v>
      </c>
      <c r="C180" s="61">
        <v>36839.457</v>
      </c>
      <c r="D180" s="45">
        <v>0.0005</v>
      </c>
      <c r="E180" s="18">
        <f t="shared" si="30"/>
        <v>-884.7307539830424</v>
      </c>
      <c r="F180" s="18">
        <f t="shared" si="31"/>
        <v>-884.5</v>
      </c>
      <c r="G180" s="18">
        <f t="shared" si="32"/>
        <v>-0.6616898013890022</v>
      </c>
      <c r="I180" s="18">
        <f t="shared" si="33"/>
        <v>-0.6616898013890022</v>
      </c>
      <c r="O180" s="18">
        <f t="shared" si="34"/>
        <v>-0.14245818557337175</v>
      </c>
      <c r="Q180" s="20">
        <f t="shared" si="35"/>
        <v>21820.957000000002</v>
      </c>
      <c r="R180" s="18">
        <v>346.9470000000001</v>
      </c>
    </row>
    <row r="181" spans="1:18" s="18" customFormat="1" ht="12.75">
      <c r="A181" s="60" t="s">
        <v>179</v>
      </c>
      <c r="B181" s="62" t="s">
        <v>156</v>
      </c>
      <c r="C181" s="61">
        <v>36904.245</v>
      </c>
      <c r="D181" s="45">
        <v>0.0005</v>
      </c>
      <c r="E181" s="18">
        <f t="shared" si="30"/>
        <v>-862.1369509320659</v>
      </c>
      <c r="F181" s="18">
        <f t="shared" si="31"/>
        <v>-862</v>
      </c>
      <c r="G181" s="18">
        <f t="shared" si="32"/>
        <v>-0.39270843278063694</v>
      </c>
      <c r="I181" s="18">
        <f t="shared" si="33"/>
        <v>-0.39270843278063694</v>
      </c>
      <c r="O181" s="18">
        <f t="shared" si="34"/>
        <v>-0.1435027178794655</v>
      </c>
      <c r="Q181" s="20">
        <f t="shared" si="35"/>
        <v>21885.745000000003</v>
      </c>
      <c r="R181" s="18">
        <v>346.9470000000001</v>
      </c>
    </row>
    <row r="182" spans="1:18" s="18" customFormat="1" ht="12.75">
      <c r="A182" s="60" t="s">
        <v>179</v>
      </c>
      <c r="B182" s="62" t="s">
        <v>156</v>
      </c>
      <c r="C182" s="61">
        <v>37705.365</v>
      </c>
      <c r="D182" s="45">
        <v>0.0005</v>
      </c>
      <c r="E182" s="18">
        <f t="shared" si="30"/>
        <v>-582.7588639375922</v>
      </c>
      <c r="F182" s="18">
        <f t="shared" si="31"/>
        <v>-583</v>
      </c>
      <c r="G182" s="18">
        <f t="shared" si="32"/>
        <v>0.6914605379206478</v>
      </c>
      <c r="I182" s="18">
        <f t="shared" si="33"/>
        <v>0.6914605379206478</v>
      </c>
      <c r="O182" s="18">
        <f t="shared" si="34"/>
        <v>-0.156454918475028</v>
      </c>
      <c r="Q182" s="20">
        <f t="shared" si="35"/>
        <v>22686.864999999998</v>
      </c>
      <c r="R182" s="18">
        <v>346.9470000000001</v>
      </c>
    </row>
    <row r="183" spans="1:18" s="18" customFormat="1" ht="12.75">
      <c r="A183" s="60" t="s">
        <v>179</v>
      </c>
      <c r="B183" s="62" t="s">
        <v>156</v>
      </c>
      <c r="C183" s="61">
        <v>37731.282</v>
      </c>
      <c r="D183" s="45">
        <v>0.0005</v>
      </c>
      <c r="E183" s="18">
        <f t="shared" si="30"/>
        <v>-573.7207149953161</v>
      </c>
      <c r="F183" s="18">
        <f t="shared" si="31"/>
        <v>-573.5</v>
      </c>
      <c r="G183" s="18">
        <f t="shared" si="32"/>
        <v>-0.6329028842228581</v>
      </c>
      <c r="I183" s="18">
        <f t="shared" si="33"/>
        <v>-0.6329028842228581</v>
      </c>
      <c r="O183" s="18">
        <f t="shared" si="34"/>
        <v>-0.1568959432264898</v>
      </c>
      <c r="Q183" s="20">
        <f t="shared" si="35"/>
        <v>22712.782</v>
      </c>
      <c r="R183" s="18">
        <v>346.9470000000001</v>
      </c>
    </row>
    <row r="184" spans="1:18" s="18" customFormat="1" ht="12.75">
      <c r="A184" s="60" t="s">
        <v>179</v>
      </c>
      <c r="B184" s="62" t="s">
        <v>156</v>
      </c>
      <c r="C184" s="61">
        <v>37936.385</v>
      </c>
      <c r="D184" s="45">
        <v>0.0005</v>
      </c>
      <c r="E184" s="18">
        <f t="shared" si="30"/>
        <v>-502.19424732901314</v>
      </c>
      <c r="F184" s="18">
        <f t="shared" si="31"/>
        <v>-502</v>
      </c>
      <c r="G184" s="18">
        <f t="shared" si="32"/>
        <v>-0.5570065350984805</v>
      </c>
      <c r="I184" s="18">
        <f t="shared" si="33"/>
        <v>-0.5570065350984805</v>
      </c>
      <c r="O184" s="18">
        <f t="shared" si="34"/>
        <v>-0.1602152347769655</v>
      </c>
      <c r="Q184" s="20">
        <f t="shared" si="35"/>
        <v>22917.885000000002</v>
      </c>
      <c r="R184" s="18">
        <v>346.9470000000001</v>
      </c>
    </row>
    <row r="185" spans="1:18" s="18" customFormat="1" ht="12.75">
      <c r="A185" s="60" t="s">
        <v>179</v>
      </c>
      <c r="B185" s="62" t="s">
        <v>156</v>
      </c>
      <c r="C185" s="61">
        <v>39037.588</v>
      </c>
      <c r="D185" s="45">
        <v>0.0005</v>
      </c>
      <c r="E185" s="18">
        <f t="shared" si="30"/>
        <v>-118.16690119787462</v>
      </c>
      <c r="F185" s="18">
        <f t="shared" si="31"/>
        <v>-118</v>
      </c>
      <c r="G185" s="18">
        <f t="shared" si="32"/>
        <v>-0.47859117756888736</v>
      </c>
      <c r="I185" s="18">
        <f t="shared" si="33"/>
        <v>-0.47859117756888736</v>
      </c>
      <c r="O185" s="18">
        <f t="shared" si="34"/>
        <v>-0.17804191946763218</v>
      </c>
      <c r="Q185" s="20">
        <f t="shared" si="35"/>
        <v>24019.088000000003</v>
      </c>
      <c r="R185" s="18">
        <v>346.9470000000001</v>
      </c>
    </row>
    <row r="186" spans="1:18" s="18" customFormat="1" ht="12.75">
      <c r="A186" s="60" t="s">
        <v>179</v>
      </c>
      <c r="B186" s="62" t="s">
        <v>156</v>
      </c>
      <c r="C186" s="61">
        <v>39739.428</v>
      </c>
      <c r="D186" s="45">
        <v>0.0005</v>
      </c>
      <c r="E186" s="18">
        <f t="shared" si="30"/>
        <v>126.58883648961496</v>
      </c>
      <c r="F186" s="18">
        <f t="shared" si="31"/>
        <v>126.5</v>
      </c>
      <c r="G186" s="18">
        <f t="shared" si="32"/>
        <v>0.2547396946029039</v>
      </c>
      <c r="I186" s="18">
        <f t="shared" si="33"/>
        <v>0.2547396946029039</v>
      </c>
      <c r="O186" s="18">
        <f t="shared" si="34"/>
        <v>-0.1893925038605176</v>
      </c>
      <c r="Q186" s="20">
        <f t="shared" si="35"/>
        <v>24720.928</v>
      </c>
      <c r="R186" s="18">
        <v>346.9470000000001</v>
      </c>
    </row>
    <row r="187" spans="1:18" s="18" customFormat="1" ht="12.75">
      <c r="A187" s="60" t="s">
        <v>179</v>
      </c>
      <c r="B187" s="62" t="s">
        <v>156</v>
      </c>
      <c r="C187" s="61">
        <v>45759.355</v>
      </c>
      <c r="D187" s="45">
        <v>0.0005</v>
      </c>
      <c r="E187" s="18">
        <f t="shared" si="30"/>
        <v>2225.944350153476</v>
      </c>
      <c r="F187" s="18">
        <f t="shared" si="31"/>
        <v>2226</v>
      </c>
      <c r="G187" s="18">
        <f t="shared" si="32"/>
        <v>-0.15957659931882517</v>
      </c>
      <c r="I187" s="18">
        <f t="shared" si="33"/>
        <v>-0.15957659931882517</v>
      </c>
      <c r="O187" s="18">
        <f t="shared" si="34"/>
        <v>-0.2868589739335767</v>
      </c>
      <c r="Q187" s="20">
        <f t="shared" si="35"/>
        <v>30740.855000000003</v>
      </c>
      <c r="R187" s="18">
        <v>346.9470000000001</v>
      </c>
    </row>
    <row r="188" spans="1:18" s="18" customFormat="1" ht="12.75">
      <c r="A188" s="60" t="s">
        <v>227</v>
      </c>
      <c r="B188" s="62" t="s">
        <v>156</v>
      </c>
      <c r="C188" s="61">
        <v>51129.41</v>
      </c>
      <c r="D188" s="45">
        <v>0.0005</v>
      </c>
      <c r="E188" s="18">
        <f t="shared" si="30"/>
        <v>4098.667154421398</v>
      </c>
      <c r="F188" s="18">
        <f t="shared" si="31"/>
        <v>4098.5</v>
      </c>
      <c r="G188" s="18">
        <f t="shared" si="32"/>
        <v>0.4793172990466701</v>
      </c>
      <c r="I188" s="18">
        <f t="shared" si="33"/>
        <v>0.4793172990466701</v>
      </c>
      <c r="O188" s="18">
        <f t="shared" si="34"/>
        <v>-0.37378727362960107</v>
      </c>
      <c r="Q188" s="20">
        <f t="shared" si="35"/>
        <v>36110.91</v>
      </c>
      <c r="R188" s="18">
        <v>346.9470000000001</v>
      </c>
    </row>
    <row r="189" spans="1:18" s="18" customFormat="1" ht="12.75">
      <c r="A189" s="41" t="s">
        <v>155</v>
      </c>
      <c r="B189" s="42" t="s">
        <v>156</v>
      </c>
      <c r="C189" s="41">
        <v>55121.869</v>
      </c>
      <c r="D189" s="41">
        <v>4E-05</v>
      </c>
      <c r="E189" s="18">
        <f>+(C189-C$7)/C$8</f>
        <v>5490.974870898174</v>
      </c>
      <c r="F189" s="18">
        <f>ROUND(2*E189,0)/2</f>
        <v>5491</v>
      </c>
      <c r="G189" s="18">
        <f>+C189-(C$7+F189*C$8)</f>
        <v>-0.0720579995031585</v>
      </c>
      <c r="I189" s="18">
        <f>+G189</f>
        <v>-0.0720579995031585</v>
      </c>
      <c r="O189" s="18">
        <f>+C$11+C$12*$F189</f>
        <v>-0.4384322174622921</v>
      </c>
      <c r="Q189" s="20">
        <f>+C189-15018.5</f>
        <v>40103.369</v>
      </c>
      <c r="R189" s="18">
        <v>346.9470000000001</v>
      </c>
    </row>
    <row r="190" spans="1:18" s="18" customFormat="1" ht="12.75">
      <c r="A190" s="41" t="s">
        <v>161</v>
      </c>
      <c r="B190" s="42" t="s">
        <v>156</v>
      </c>
      <c r="C190" s="41">
        <v>55579.6344</v>
      </c>
      <c r="D190" s="41">
        <v>0.0006</v>
      </c>
      <c r="E190" s="18">
        <f>+(C190-C$7)/C$8</f>
        <v>5650.613404131975</v>
      </c>
      <c r="F190" s="18">
        <f>ROUND(2*E190,0)/2</f>
        <v>5650.5</v>
      </c>
      <c r="G190" s="18">
        <f>+C190-(C$7+F190*C$8)</f>
        <v>0.3251877023867564</v>
      </c>
      <c r="I190" s="18">
        <f>+G190</f>
        <v>0.3251877023867564</v>
      </c>
      <c r="O190" s="18">
        <f>+C$11+C$12*$F190</f>
        <v>-0.44583679092104556</v>
      </c>
      <c r="Q190" s="20">
        <f>+C190-15018.5</f>
        <v>40561.1344</v>
      </c>
      <c r="R190" s="18">
        <v>346.9470000000001</v>
      </c>
    </row>
    <row r="191" spans="1:18" s="18" customFormat="1" ht="12.75">
      <c r="A191" s="41" t="s">
        <v>162</v>
      </c>
      <c r="B191" s="42" t="s">
        <v>156</v>
      </c>
      <c r="C191" s="41">
        <v>55853.8672</v>
      </c>
      <c r="D191" s="41">
        <v>0.0008</v>
      </c>
      <c r="E191" s="18">
        <f>+(C191-C$7)/C$8</f>
        <v>5746.247809782985</v>
      </c>
      <c r="F191" s="18">
        <f>ROUND(2*E191,0)/2</f>
        <v>5746</v>
      </c>
      <c r="G191" s="18">
        <f>+C191-(C$7+F191*C$8)</f>
        <v>0.710597511359083</v>
      </c>
      <c r="I191" s="18">
        <f>+G191</f>
        <v>0.710597511359083</v>
      </c>
      <c r="O191" s="18">
        <f>+C$11+C$12*$F191</f>
        <v>-0.4502702502646879</v>
      </c>
      <c r="Q191" s="20">
        <f>+C191-15018.5</f>
        <v>40835.3672</v>
      </c>
      <c r="R191" s="18">
        <v>346.9470000000001</v>
      </c>
    </row>
    <row r="192" spans="1:18" s="18" customFormat="1" ht="12.75">
      <c r="A192" s="43" t="s">
        <v>163</v>
      </c>
      <c r="B192" s="44" t="s">
        <v>156</v>
      </c>
      <c r="C192" s="45">
        <v>56233.9018</v>
      </c>
      <c r="D192" s="45">
        <v>0.0005</v>
      </c>
      <c r="E192" s="18">
        <f>+(C192-C$7)/C$8</f>
        <v>5878.778940624446</v>
      </c>
      <c r="F192" s="18">
        <f>ROUND(2*E192,0)/2</f>
        <v>5879</v>
      </c>
      <c r="G192" s="18">
        <f>+C192-(C$7+F192*C$8)</f>
        <v>-0.633890398668882</v>
      </c>
      <c r="I192" s="18">
        <f>+G192</f>
        <v>-0.633890398668882</v>
      </c>
      <c r="O192" s="18">
        <f>+C$11+C$12*$F192</f>
        <v>-0.45644459678515314</v>
      </c>
      <c r="Q192" s="20">
        <f>+C192-15018.5</f>
        <v>41215.4018</v>
      </c>
      <c r="R192" s="18">
        <v>346.9470000000001</v>
      </c>
    </row>
    <row r="193" spans="3:4" s="18" customFormat="1" ht="12.75">
      <c r="C193" s="19"/>
      <c r="D193" s="19"/>
    </row>
    <row r="194" spans="3:4" s="18" customFormat="1" ht="12.75">
      <c r="C194" s="19"/>
      <c r="D194" s="19"/>
    </row>
    <row r="195" spans="3:4" s="18" customFormat="1" ht="12.75">
      <c r="C195" s="19"/>
      <c r="D195" s="19"/>
    </row>
    <row r="196" spans="3:4" s="18" customFormat="1" ht="12.75">
      <c r="C196" s="19"/>
      <c r="D196" s="19"/>
    </row>
    <row r="197" spans="3:4" s="18" customFormat="1" ht="12.75">
      <c r="C197" s="19"/>
      <c r="D197" s="19"/>
    </row>
    <row r="198" spans="3:4" s="18" customFormat="1" ht="12.75">
      <c r="C198" s="19"/>
      <c r="D198" s="19"/>
    </row>
    <row r="199" spans="3:4" s="18" customFormat="1" ht="12.75">
      <c r="C199" s="19"/>
      <c r="D199" s="19"/>
    </row>
    <row r="200" spans="3:4" s="18" customFormat="1" ht="12.75">
      <c r="C200" s="19"/>
      <c r="D200" s="19"/>
    </row>
    <row r="201" spans="3:4" s="18" customFormat="1" ht="12.75">
      <c r="C201" s="19"/>
      <c r="D201" s="19"/>
    </row>
    <row r="202" spans="3:4" s="18" customFormat="1" ht="12.75">
      <c r="C202" s="19"/>
      <c r="D202" s="19"/>
    </row>
    <row r="203" spans="3:4" s="18" customFormat="1" ht="12.75">
      <c r="C203" s="19"/>
      <c r="D203" s="19"/>
    </row>
    <row r="204" spans="3:4" s="18" customFormat="1" ht="12.75">
      <c r="C204" s="19"/>
      <c r="D204" s="19"/>
    </row>
    <row r="205" spans="3:4" s="18" customFormat="1" ht="12.75">
      <c r="C205" s="19"/>
      <c r="D205" s="19"/>
    </row>
    <row r="206" spans="3:4" s="18" customFormat="1" ht="12.75">
      <c r="C206" s="19"/>
      <c r="D206" s="19"/>
    </row>
    <row r="207" spans="3:4" s="18" customFormat="1" ht="12.75">
      <c r="C207" s="19"/>
      <c r="D207" s="19"/>
    </row>
    <row r="208" spans="3:4" s="18" customFormat="1" ht="12.75">
      <c r="C208" s="19"/>
      <c r="D208" s="19"/>
    </row>
    <row r="209" spans="3:4" s="18" customFormat="1" ht="12.75">
      <c r="C209" s="19"/>
      <c r="D209" s="19"/>
    </row>
    <row r="210" spans="3:4" s="18" customFormat="1" ht="12.75">
      <c r="C210" s="19"/>
      <c r="D210" s="19"/>
    </row>
    <row r="211" spans="3:4" s="18" customFormat="1" ht="12.75">
      <c r="C211" s="19"/>
      <c r="D211" s="19"/>
    </row>
    <row r="212" spans="3:4" s="18" customFormat="1" ht="12.75">
      <c r="C212" s="19"/>
      <c r="D212" s="19"/>
    </row>
    <row r="213" spans="3:4" s="18" customFormat="1" ht="12.75">
      <c r="C213" s="19"/>
      <c r="D213" s="19"/>
    </row>
    <row r="214" spans="3:4" s="18" customFormat="1" ht="12.75">
      <c r="C214" s="19"/>
      <c r="D214" s="19"/>
    </row>
    <row r="215" spans="3:4" s="18" customFormat="1" ht="12.75">
      <c r="C215" s="19"/>
      <c r="D215" s="19"/>
    </row>
    <row r="216" spans="3:4" s="18" customFormat="1" ht="12.75">
      <c r="C216" s="19"/>
      <c r="D216" s="19"/>
    </row>
    <row r="217" spans="3:4" s="18" customFormat="1" ht="12.75">
      <c r="C217" s="19"/>
      <c r="D217" s="19"/>
    </row>
    <row r="218" spans="3:4" s="18" customFormat="1" ht="12.75">
      <c r="C218" s="19"/>
      <c r="D218" s="19"/>
    </row>
    <row r="219" spans="3:4" s="18" customFormat="1" ht="12.75">
      <c r="C219" s="19"/>
      <c r="D219" s="19"/>
    </row>
    <row r="220" spans="3:4" s="18" customFormat="1" ht="12.75">
      <c r="C220" s="19"/>
      <c r="D220" s="19"/>
    </row>
    <row r="221" spans="3:4" s="18" customFormat="1" ht="12.75">
      <c r="C221" s="19"/>
      <c r="D221" s="19"/>
    </row>
    <row r="222" spans="3:4" s="18" customFormat="1" ht="12.75">
      <c r="C222" s="19"/>
      <c r="D222" s="19"/>
    </row>
    <row r="223" spans="3:4" s="18" customFormat="1" ht="12.75">
      <c r="C223" s="19"/>
      <c r="D223" s="19"/>
    </row>
    <row r="224" spans="3:4" s="18" customFormat="1" ht="12.75">
      <c r="C224" s="19"/>
      <c r="D224" s="19"/>
    </row>
    <row r="225" spans="3:4" s="18" customFormat="1" ht="12.75">
      <c r="C225" s="19"/>
      <c r="D225" s="19"/>
    </row>
    <row r="226" spans="3:4" s="18" customFormat="1" ht="12.75">
      <c r="C226" s="19"/>
      <c r="D226" s="19"/>
    </row>
    <row r="227" spans="3:4" s="18" customFormat="1" ht="12.75">
      <c r="C227" s="19"/>
      <c r="D227" s="19"/>
    </row>
    <row r="228" spans="3:4" s="18" customFormat="1" ht="12.75">
      <c r="C228" s="19"/>
      <c r="D228" s="19"/>
    </row>
    <row r="229" spans="3:4" s="18" customFormat="1" ht="12.75">
      <c r="C229" s="19"/>
      <c r="D229" s="19"/>
    </row>
    <row r="230" spans="3:4" s="18" customFormat="1" ht="12.75">
      <c r="C230" s="19"/>
      <c r="D230" s="19"/>
    </row>
    <row r="231" spans="3:4" s="18" customFormat="1" ht="12.75">
      <c r="C231" s="19"/>
      <c r="D231" s="19"/>
    </row>
    <row r="232" spans="3:4" s="18" customFormat="1" ht="12.75">
      <c r="C232" s="19"/>
      <c r="D232" s="19"/>
    </row>
    <row r="233" spans="3:4" s="18" customFormat="1" ht="12.75">
      <c r="C233" s="19"/>
      <c r="D233" s="19"/>
    </row>
    <row r="234" spans="3:4" s="18" customFormat="1" ht="12.75">
      <c r="C234" s="19"/>
      <c r="D234" s="19"/>
    </row>
    <row r="235" spans="3:4" s="18" customFormat="1" ht="12.75">
      <c r="C235" s="19"/>
      <c r="D235" s="19"/>
    </row>
    <row r="236" spans="3:4" s="18" customFormat="1" ht="12.75">
      <c r="C236" s="19"/>
      <c r="D236" s="19"/>
    </row>
    <row r="237" spans="3:4" s="18" customFormat="1" ht="12.75">
      <c r="C237" s="19"/>
      <c r="D237" s="19"/>
    </row>
    <row r="238" spans="3:4" s="18" customFormat="1" ht="12.75">
      <c r="C238" s="19"/>
      <c r="D238" s="19"/>
    </row>
    <row r="239" spans="3:4" s="18" customFormat="1" ht="12.75">
      <c r="C239" s="19"/>
      <c r="D239" s="19"/>
    </row>
    <row r="240" spans="3:4" s="18" customFormat="1" ht="12.75">
      <c r="C240" s="19"/>
      <c r="D240" s="19"/>
    </row>
    <row r="241" spans="3:4" s="18" customFormat="1" ht="12.75">
      <c r="C241" s="19"/>
      <c r="D241" s="19"/>
    </row>
    <row r="242" spans="3:4" s="18" customFormat="1" ht="12.75">
      <c r="C242" s="19"/>
      <c r="D242" s="19"/>
    </row>
    <row r="243" spans="3:4" s="18" customFormat="1" ht="12.75">
      <c r="C243" s="19"/>
      <c r="D243" s="19"/>
    </row>
    <row r="244" spans="3:4" s="18" customFormat="1" ht="12.75">
      <c r="C244" s="19"/>
      <c r="D244" s="19"/>
    </row>
    <row r="245" spans="3:4" s="18" customFormat="1" ht="12.75">
      <c r="C245" s="19"/>
      <c r="D245" s="19"/>
    </row>
    <row r="246" spans="3:4" s="18" customFormat="1" ht="12.75">
      <c r="C246" s="19"/>
      <c r="D246" s="19"/>
    </row>
    <row r="247" spans="3:4" s="18" customFormat="1" ht="12.75">
      <c r="C247" s="19"/>
      <c r="D247" s="19"/>
    </row>
    <row r="248" spans="3:4" s="18" customFormat="1" ht="12.75">
      <c r="C248" s="19"/>
      <c r="D248" s="19"/>
    </row>
    <row r="249" spans="3:4" s="18" customFormat="1" ht="12.75">
      <c r="C249" s="19"/>
      <c r="D249" s="19"/>
    </row>
    <row r="250" spans="3:4" s="18" customFormat="1" ht="12.75">
      <c r="C250" s="19"/>
      <c r="D250" s="19"/>
    </row>
    <row r="251" spans="3:4" s="18" customFormat="1" ht="12.75">
      <c r="C251" s="19"/>
      <c r="D251" s="19"/>
    </row>
    <row r="252" spans="3:4" s="18" customFormat="1" ht="12.75">
      <c r="C252" s="19"/>
      <c r="D252" s="19"/>
    </row>
    <row r="253" spans="3:4" s="18" customFormat="1" ht="12.75">
      <c r="C253" s="19"/>
      <c r="D253" s="19"/>
    </row>
    <row r="254" spans="3:4" s="18" customFormat="1" ht="12.75">
      <c r="C254" s="19"/>
      <c r="D254" s="19"/>
    </row>
    <row r="255" spans="3:4" s="18" customFormat="1" ht="12.75">
      <c r="C255" s="19"/>
      <c r="D255" s="19"/>
    </row>
    <row r="256" spans="3:4" s="18" customFormat="1" ht="12.75">
      <c r="C256" s="19"/>
      <c r="D256" s="19"/>
    </row>
    <row r="257" spans="3:4" s="18" customFormat="1" ht="12.75">
      <c r="C257" s="19"/>
      <c r="D257" s="19"/>
    </row>
    <row r="258" spans="3:4" s="18" customFormat="1" ht="12.75">
      <c r="C258" s="19"/>
      <c r="D258" s="19"/>
    </row>
    <row r="259" spans="3:4" s="18" customFormat="1" ht="12.75">
      <c r="C259" s="19"/>
      <c r="D259" s="19"/>
    </row>
    <row r="260" spans="3:4" s="18" customFormat="1" ht="12.75">
      <c r="C260" s="19"/>
      <c r="D260" s="19"/>
    </row>
    <row r="261" spans="3:4" s="18" customFormat="1" ht="12.75">
      <c r="C261" s="19"/>
      <c r="D261" s="19"/>
    </row>
    <row r="262" spans="3:4" s="18" customFormat="1" ht="12.75">
      <c r="C262" s="19"/>
      <c r="D262" s="19"/>
    </row>
    <row r="263" spans="3:4" s="18" customFormat="1" ht="12.75">
      <c r="C263" s="19"/>
      <c r="D263" s="19"/>
    </row>
    <row r="264" spans="3:4" s="18" customFormat="1" ht="12.75">
      <c r="C264" s="19"/>
      <c r="D264" s="19"/>
    </row>
    <row r="265" spans="3:4" s="18" customFormat="1" ht="12.75">
      <c r="C265" s="19"/>
      <c r="D265" s="19"/>
    </row>
    <row r="266" spans="3:4" s="18" customFormat="1" ht="12.75">
      <c r="C266" s="19"/>
      <c r="D266" s="19"/>
    </row>
    <row r="267" spans="3:4" s="18" customFormat="1" ht="12.75">
      <c r="C267" s="19"/>
      <c r="D267" s="19"/>
    </row>
    <row r="268" spans="3:4" s="18" customFormat="1" ht="12.75">
      <c r="C268" s="19"/>
      <c r="D268" s="19"/>
    </row>
    <row r="269" spans="3:4" s="18" customFormat="1" ht="12.75">
      <c r="C269" s="19"/>
      <c r="D269" s="19"/>
    </row>
    <row r="270" spans="3:4" s="18" customFormat="1" ht="12.75">
      <c r="C270" s="19"/>
      <c r="D270" s="19"/>
    </row>
    <row r="271" spans="3:4" s="18" customFormat="1" ht="12.75">
      <c r="C271" s="19"/>
      <c r="D271" s="19"/>
    </row>
    <row r="272" spans="3:4" s="18" customFormat="1" ht="12.75">
      <c r="C272" s="19"/>
      <c r="D272" s="19"/>
    </row>
    <row r="273" spans="3:4" s="18" customFormat="1" ht="12.75">
      <c r="C273" s="19"/>
      <c r="D273" s="19"/>
    </row>
    <row r="274" spans="3:4" s="18" customFormat="1" ht="12.75">
      <c r="C274" s="19"/>
      <c r="D274" s="19"/>
    </row>
    <row r="275" spans="3:4" s="18" customFormat="1" ht="12.75">
      <c r="C275" s="19"/>
      <c r="D275" s="19"/>
    </row>
    <row r="276" spans="3:4" s="18" customFormat="1" ht="12.75">
      <c r="C276" s="19"/>
      <c r="D276" s="19"/>
    </row>
    <row r="277" spans="3:4" s="18" customFormat="1" ht="12.75">
      <c r="C277" s="19"/>
      <c r="D277" s="19"/>
    </row>
    <row r="278" spans="3:4" s="18" customFormat="1" ht="12.75">
      <c r="C278" s="19"/>
      <c r="D278" s="19"/>
    </row>
    <row r="279" spans="3:4" s="18" customFormat="1" ht="12.75">
      <c r="C279" s="19"/>
      <c r="D279" s="19"/>
    </row>
    <row r="280" spans="3:4" s="18" customFormat="1" ht="12.75">
      <c r="C280" s="19"/>
      <c r="D280" s="19"/>
    </row>
    <row r="281" spans="3:4" s="18" customFormat="1" ht="12.75">
      <c r="C281" s="19"/>
      <c r="D281" s="19"/>
    </row>
    <row r="282" spans="3:4" s="18" customFormat="1" ht="12.75">
      <c r="C282" s="19"/>
      <c r="D282" s="19"/>
    </row>
    <row r="283" spans="3:4" s="18" customFormat="1" ht="12.75">
      <c r="C283" s="19"/>
      <c r="D283" s="19"/>
    </row>
    <row r="284" spans="3:4" s="18" customFormat="1" ht="12.75">
      <c r="C284" s="19"/>
      <c r="D284" s="19"/>
    </row>
    <row r="285" spans="3:4" s="18" customFormat="1" ht="12.75">
      <c r="C285" s="19"/>
      <c r="D285" s="19"/>
    </row>
    <row r="286" spans="3:4" s="18" customFormat="1" ht="12.75">
      <c r="C286" s="19"/>
      <c r="D286" s="19"/>
    </row>
    <row r="287" spans="3:4" s="18" customFormat="1" ht="12.75">
      <c r="C287" s="19"/>
      <c r="D287" s="19"/>
    </row>
    <row r="288" spans="3:4" s="18" customFormat="1" ht="12.75">
      <c r="C288" s="19"/>
      <c r="D288" s="19"/>
    </row>
    <row r="289" spans="3:4" s="18" customFormat="1" ht="12.75">
      <c r="C289" s="19"/>
      <c r="D289" s="19"/>
    </row>
    <row r="290" spans="3:4" s="18" customFormat="1" ht="12.75">
      <c r="C290" s="19"/>
      <c r="D290" s="19"/>
    </row>
    <row r="291" spans="3:4" s="18" customFormat="1" ht="12.75">
      <c r="C291" s="19"/>
      <c r="D291" s="19"/>
    </row>
    <row r="292" spans="3:4" s="18" customFormat="1" ht="12.75">
      <c r="C292" s="19"/>
      <c r="D292" s="19"/>
    </row>
    <row r="293" spans="3:4" s="18" customFormat="1" ht="12.75">
      <c r="C293" s="19"/>
      <c r="D293" s="19"/>
    </row>
    <row r="294" spans="3:4" s="18" customFormat="1" ht="12.75">
      <c r="C294" s="19"/>
      <c r="D294" s="19"/>
    </row>
    <row r="295" spans="3:4" s="18" customFormat="1" ht="12.75">
      <c r="C295" s="19"/>
      <c r="D295" s="19"/>
    </row>
    <row r="296" spans="3:4" s="18" customFormat="1" ht="12.75">
      <c r="C296" s="19"/>
      <c r="D296" s="19"/>
    </row>
    <row r="297" spans="3:4" s="18" customFormat="1" ht="12.75">
      <c r="C297" s="19"/>
      <c r="D297" s="19"/>
    </row>
    <row r="298" spans="3:4" s="18" customFormat="1" ht="12.75">
      <c r="C298" s="19"/>
      <c r="D298" s="19"/>
    </row>
    <row r="299" spans="3:4" s="18" customFormat="1" ht="12.75">
      <c r="C299" s="19"/>
      <c r="D299" s="19"/>
    </row>
    <row r="300" spans="3:4" s="18" customFormat="1" ht="12.75">
      <c r="C300" s="19"/>
      <c r="D300" s="19"/>
    </row>
    <row r="301" spans="3:4" s="18" customFormat="1" ht="12.75">
      <c r="C301" s="19"/>
      <c r="D301" s="19"/>
    </row>
    <row r="302" spans="3:4" s="18" customFormat="1" ht="12.75">
      <c r="C302" s="19"/>
      <c r="D302" s="19"/>
    </row>
    <row r="303" spans="3:4" s="18" customFormat="1" ht="12.75">
      <c r="C303" s="19"/>
      <c r="D303" s="19"/>
    </row>
    <row r="304" spans="3:4" s="18" customFormat="1" ht="12.75">
      <c r="C304" s="19"/>
      <c r="D304" s="19"/>
    </row>
    <row r="305" spans="3:4" s="18" customFormat="1" ht="12.75">
      <c r="C305" s="19"/>
      <c r="D305" s="19"/>
    </row>
    <row r="306" spans="3:4" s="18" customFormat="1" ht="12.75">
      <c r="C306" s="19"/>
      <c r="D306" s="19"/>
    </row>
    <row r="307" spans="3:4" s="18" customFormat="1" ht="12.75">
      <c r="C307" s="19"/>
      <c r="D307" s="19"/>
    </row>
    <row r="308" spans="3:4" s="18" customFormat="1" ht="12.75">
      <c r="C308" s="19"/>
      <c r="D308" s="19"/>
    </row>
    <row r="309" spans="3:4" s="18" customFormat="1" ht="12.75">
      <c r="C309" s="19"/>
      <c r="D309" s="19"/>
    </row>
    <row r="310" spans="3:4" s="18" customFormat="1" ht="12.75">
      <c r="C310" s="19"/>
      <c r="D310" s="19"/>
    </row>
    <row r="311" spans="3:4" s="18" customFormat="1" ht="12.75">
      <c r="C311" s="19"/>
      <c r="D311" s="19"/>
    </row>
    <row r="312" spans="3:4" s="18" customFormat="1" ht="12.75">
      <c r="C312" s="19"/>
      <c r="D312" s="19"/>
    </row>
    <row r="313" spans="3:4" s="18" customFormat="1" ht="12.75">
      <c r="C313" s="19"/>
      <c r="D313" s="19"/>
    </row>
    <row r="314" spans="3:4" s="18" customFormat="1" ht="12.75">
      <c r="C314" s="19"/>
      <c r="D314" s="19"/>
    </row>
    <row r="315" spans="3:4" s="18" customFormat="1" ht="12.75">
      <c r="C315" s="19"/>
      <c r="D315" s="19"/>
    </row>
    <row r="316" spans="3:4" s="18" customFormat="1" ht="12.75">
      <c r="C316" s="19"/>
      <c r="D316" s="19"/>
    </row>
    <row r="317" spans="3:4" s="18" customFormat="1" ht="12.75">
      <c r="C317" s="19"/>
      <c r="D317" s="19"/>
    </row>
    <row r="318" spans="3:4" s="18" customFormat="1" ht="12.75">
      <c r="C318" s="19"/>
      <c r="D318" s="19"/>
    </row>
    <row r="319" spans="3:4" s="18" customFormat="1" ht="12.75">
      <c r="C319" s="19"/>
      <c r="D319" s="19"/>
    </row>
    <row r="320" spans="3:4" s="18" customFormat="1" ht="12.75">
      <c r="C320" s="19"/>
      <c r="D320" s="19"/>
    </row>
    <row r="321" spans="3:4" s="18" customFormat="1" ht="12.75">
      <c r="C321" s="19"/>
      <c r="D321" s="19"/>
    </row>
    <row r="322" spans="3:4" s="18" customFormat="1" ht="12.75">
      <c r="C322" s="19"/>
      <c r="D322" s="19"/>
    </row>
    <row r="323" spans="3:4" s="18" customFormat="1" ht="12.75">
      <c r="C323" s="19"/>
      <c r="D323" s="19"/>
    </row>
    <row r="324" spans="3:4" s="18" customFormat="1" ht="12.75">
      <c r="C324" s="19"/>
      <c r="D324" s="19"/>
    </row>
    <row r="325" spans="3:4" s="18" customFormat="1" ht="12.75">
      <c r="C325" s="19"/>
      <c r="D325" s="19"/>
    </row>
    <row r="326" spans="3:4" s="18" customFormat="1" ht="12.75">
      <c r="C326" s="19"/>
      <c r="D326" s="19"/>
    </row>
    <row r="327" spans="3:4" s="18" customFormat="1" ht="12.75">
      <c r="C327" s="19"/>
      <c r="D327" s="19"/>
    </row>
    <row r="328" spans="3:4" s="18" customFormat="1" ht="12.75">
      <c r="C328" s="19"/>
      <c r="D328" s="19"/>
    </row>
    <row r="329" spans="3:4" s="18" customFormat="1" ht="12.75">
      <c r="C329" s="19"/>
      <c r="D329" s="19"/>
    </row>
    <row r="330" spans="3:4" s="18" customFormat="1" ht="12.75">
      <c r="C330" s="19"/>
      <c r="D330" s="19"/>
    </row>
    <row r="331" spans="3:4" s="18" customFormat="1" ht="12.75">
      <c r="C331" s="19"/>
      <c r="D331" s="19"/>
    </row>
    <row r="332" spans="3:4" s="18" customFormat="1" ht="12.75">
      <c r="C332" s="19"/>
      <c r="D332" s="19"/>
    </row>
    <row r="333" spans="3:4" s="18" customFormat="1" ht="12.75">
      <c r="C333" s="19"/>
      <c r="D333" s="19"/>
    </row>
    <row r="334" spans="3:4" s="18" customFormat="1" ht="12.75">
      <c r="C334" s="19"/>
      <c r="D334" s="19"/>
    </row>
    <row r="335" spans="3:4" s="18" customFormat="1" ht="12.75">
      <c r="C335" s="19"/>
      <c r="D335" s="19"/>
    </row>
    <row r="336" spans="3:4" s="18" customFormat="1" ht="12.75">
      <c r="C336" s="19"/>
      <c r="D336" s="19"/>
    </row>
    <row r="337" spans="3:4" s="18" customFormat="1" ht="12.75">
      <c r="C337" s="19"/>
      <c r="D337" s="19"/>
    </row>
    <row r="338" spans="3:4" s="18" customFormat="1" ht="12.75">
      <c r="C338" s="19"/>
      <c r="D338" s="19"/>
    </row>
    <row r="339" spans="3:4" s="18" customFormat="1" ht="12.75">
      <c r="C339" s="19"/>
      <c r="D339" s="19"/>
    </row>
    <row r="340" spans="3:4" s="18" customFormat="1" ht="12.75">
      <c r="C340" s="19"/>
      <c r="D340" s="19"/>
    </row>
    <row r="341" spans="3:4" s="18" customFormat="1" ht="12.75">
      <c r="C341" s="19"/>
      <c r="D341" s="19"/>
    </row>
    <row r="342" spans="3:4" s="18" customFormat="1" ht="12.75">
      <c r="C342" s="19"/>
      <c r="D342" s="19"/>
    </row>
    <row r="343" spans="3:4" s="18" customFormat="1" ht="12.75">
      <c r="C343" s="19"/>
      <c r="D343" s="19"/>
    </row>
    <row r="344" spans="3:4" s="18" customFormat="1" ht="12.75">
      <c r="C344" s="19"/>
      <c r="D344" s="19"/>
    </row>
    <row r="345" spans="3:4" s="18" customFormat="1" ht="12.75">
      <c r="C345" s="19"/>
      <c r="D345" s="19"/>
    </row>
    <row r="346" spans="3:4" s="18" customFormat="1" ht="12.75">
      <c r="C346" s="19"/>
      <c r="D346" s="19"/>
    </row>
    <row r="347" spans="3:4" s="18" customFormat="1" ht="12.75">
      <c r="C347" s="19"/>
      <c r="D347" s="19"/>
    </row>
    <row r="348" spans="3:4" s="18" customFormat="1" ht="12.75">
      <c r="C348" s="19"/>
      <c r="D348" s="19"/>
    </row>
    <row r="349" spans="3:4" s="18" customFormat="1" ht="12.75">
      <c r="C349" s="19"/>
      <c r="D349" s="19"/>
    </row>
    <row r="350" spans="3:4" s="18" customFormat="1" ht="12.75">
      <c r="C350" s="19"/>
      <c r="D350" s="19"/>
    </row>
    <row r="351" spans="3:4" s="18" customFormat="1" ht="12.75">
      <c r="C351" s="19"/>
      <c r="D351" s="19"/>
    </row>
    <row r="352" spans="3:4" s="18" customFormat="1" ht="12.75">
      <c r="C352" s="19"/>
      <c r="D352" s="19"/>
    </row>
    <row r="353" spans="3:4" s="18" customFormat="1" ht="12.75">
      <c r="C353" s="19"/>
      <c r="D353" s="19"/>
    </row>
    <row r="354" spans="3:4" s="18" customFormat="1" ht="12.75">
      <c r="C354" s="19"/>
      <c r="D354" s="19"/>
    </row>
    <row r="355" spans="3:4" s="18" customFormat="1" ht="12.75">
      <c r="C355" s="19"/>
      <c r="D355" s="19"/>
    </row>
    <row r="356" spans="3:4" s="18" customFormat="1" ht="12.75">
      <c r="C356" s="19"/>
      <c r="D356" s="19"/>
    </row>
    <row r="357" spans="3:4" s="18" customFormat="1" ht="12.75">
      <c r="C357" s="19"/>
      <c r="D357" s="19"/>
    </row>
    <row r="358" spans="3:4" s="18" customFormat="1" ht="12.75">
      <c r="C358" s="19"/>
      <c r="D358" s="19"/>
    </row>
    <row r="359" spans="3:4" s="18" customFormat="1" ht="12.75">
      <c r="C359" s="19"/>
      <c r="D359" s="19"/>
    </row>
    <row r="360" spans="3:4" s="18" customFormat="1" ht="12.75">
      <c r="C360" s="19"/>
      <c r="D360" s="19"/>
    </row>
    <row r="361" spans="3:4" s="18" customFormat="1" ht="12.75">
      <c r="C361" s="19"/>
      <c r="D361" s="19"/>
    </row>
    <row r="362" spans="3:4" s="18" customFormat="1" ht="12.75">
      <c r="C362" s="19"/>
      <c r="D362" s="19"/>
    </row>
    <row r="363" spans="3:4" s="18" customFormat="1" ht="12.75">
      <c r="C363" s="19"/>
      <c r="D363" s="19"/>
    </row>
    <row r="364" spans="3:4" s="18" customFormat="1" ht="12.75">
      <c r="C364" s="19"/>
      <c r="D364" s="19"/>
    </row>
    <row r="365" spans="3:4" s="18" customFormat="1" ht="12.75">
      <c r="C365" s="19"/>
      <c r="D365" s="19"/>
    </row>
    <row r="366" spans="3:4" s="18" customFormat="1" ht="12.75">
      <c r="C366" s="19"/>
      <c r="D366" s="19"/>
    </row>
    <row r="367" spans="3:4" s="18" customFormat="1" ht="12.75">
      <c r="C367" s="19"/>
      <c r="D367" s="19"/>
    </row>
    <row r="368" spans="3:4" s="18" customFormat="1" ht="12.75">
      <c r="C368" s="19"/>
      <c r="D368" s="19"/>
    </row>
    <row r="369" spans="3:4" s="18" customFormat="1" ht="12.75">
      <c r="C369" s="19"/>
      <c r="D369" s="19"/>
    </row>
    <row r="370" spans="3:4" s="18" customFormat="1" ht="12.75">
      <c r="C370" s="19"/>
      <c r="D370" s="19"/>
    </row>
    <row r="371" spans="3:4" s="18" customFormat="1" ht="12.75">
      <c r="C371" s="19"/>
      <c r="D371" s="19"/>
    </row>
    <row r="372" spans="3:4" s="18" customFormat="1" ht="12.75">
      <c r="C372" s="19"/>
      <c r="D372" s="19"/>
    </row>
    <row r="373" spans="3:4" s="18" customFormat="1" ht="12.75">
      <c r="C373" s="19"/>
      <c r="D373" s="19"/>
    </row>
    <row r="374" spans="3:4" s="18" customFormat="1" ht="12.75">
      <c r="C374" s="19"/>
      <c r="D374" s="19"/>
    </row>
    <row r="375" spans="3:4" s="18" customFormat="1" ht="12.75">
      <c r="C375" s="19"/>
      <c r="D375" s="19"/>
    </row>
    <row r="376" spans="3:4" s="18" customFormat="1" ht="12.75">
      <c r="C376" s="19"/>
      <c r="D376" s="19"/>
    </row>
    <row r="377" spans="3:4" s="18" customFormat="1" ht="12.75">
      <c r="C377" s="19"/>
      <c r="D377" s="19"/>
    </row>
    <row r="378" spans="3:4" s="18" customFormat="1" ht="12.75">
      <c r="C378" s="19"/>
      <c r="D378" s="19"/>
    </row>
    <row r="379" spans="3:4" s="18" customFormat="1" ht="12.75">
      <c r="C379" s="19"/>
      <c r="D379" s="19"/>
    </row>
    <row r="380" spans="3:4" s="18" customFormat="1" ht="12.75">
      <c r="C380" s="19"/>
      <c r="D380" s="19"/>
    </row>
    <row r="381" spans="3:4" s="18" customFormat="1" ht="12.75">
      <c r="C381" s="19"/>
      <c r="D381" s="19"/>
    </row>
    <row r="382" spans="3:4" s="18" customFormat="1" ht="12.75">
      <c r="C382" s="19"/>
      <c r="D382" s="19"/>
    </row>
    <row r="383" spans="3:4" s="18" customFormat="1" ht="12.75">
      <c r="C383" s="19"/>
      <c r="D383" s="19"/>
    </row>
    <row r="384" spans="3:4" s="18" customFormat="1" ht="12.75">
      <c r="C384" s="19"/>
      <c r="D384" s="19"/>
    </row>
    <row r="385" spans="3:4" s="18" customFormat="1" ht="12.75">
      <c r="C385" s="19"/>
      <c r="D385" s="19"/>
    </row>
    <row r="386" spans="3:4" s="18" customFormat="1" ht="12.75">
      <c r="C386" s="19"/>
      <c r="D386" s="19"/>
    </row>
    <row r="387" spans="3:4" s="18" customFormat="1" ht="12.75">
      <c r="C387" s="19"/>
      <c r="D387" s="19"/>
    </row>
    <row r="388" spans="3:4" s="18" customFormat="1" ht="12.75">
      <c r="C388" s="19"/>
      <c r="D388" s="19"/>
    </row>
    <row r="389" spans="3:4" s="18" customFormat="1" ht="12.75">
      <c r="C389" s="19"/>
      <c r="D389" s="19"/>
    </row>
    <row r="390" spans="3:4" s="18" customFormat="1" ht="12.75">
      <c r="C390" s="19"/>
      <c r="D390" s="19"/>
    </row>
    <row r="391" spans="3:4" s="18" customFormat="1" ht="12.75">
      <c r="C391" s="19"/>
      <c r="D391" s="19"/>
    </row>
    <row r="392" spans="3:4" s="18" customFormat="1" ht="12.75">
      <c r="C392" s="19"/>
      <c r="D392" s="19"/>
    </row>
    <row r="393" spans="3:4" s="18" customFormat="1" ht="12.75">
      <c r="C393" s="19"/>
      <c r="D393" s="19"/>
    </row>
    <row r="394" spans="3:4" s="18" customFormat="1" ht="12.75">
      <c r="C394" s="19"/>
      <c r="D394" s="19"/>
    </row>
    <row r="395" spans="3:4" s="18" customFormat="1" ht="12.75">
      <c r="C395" s="19"/>
      <c r="D395" s="19"/>
    </row>
    <row r="396" spans="3:4" s="18" customFormat="1" ht="12.75">
      <c r="C396" s="19"/>
      <c r="D396" s="19"/>
    </row>
    <row r="397" spans="3:4" s="18" customFormat="1" ht="12.75">
      <c r="C397" s="19"/>
      <c r="D397" s="19"/>
    </row>
    <row r="398" spans="3:4" s="18" customFormat="1" ht="12.75">
      <c r="C398" s="19"/>
      <c r="D398" s="19"/>
    </row>
    <row r="399" spans="3:4" s="18" customFormat="1" ht="12.75">
      <c r="C399" s="19"/>
      <c r="D399" s="19"/>
    </row>
    <row r="400" spans="3:4" s="18" customFormat="1" ht="12.75">
      <c r="C400" s="19"/>
      <c r="D400" s="19"/>
    </row>
    <row r="401" spans="3:4" s="18" customFormat="1" ht="12.75">
      <c r="C401" s="19"/>
      <c r="D401" s="19"/>
    </row>
    <row r="402" spans="3:4" s="18" customFormat="1" ht="12.75">
      <c r="C402" s="19"/>
      <c r="D402" s="19"/>
    </row>
    <row r="403" spans="3:4" s="18" customFormat="1" ht="12.75">
      <c r="C403" s="19"/>
      <c r="D403" s="19"/>
    </row>
    <row r="404" spans="3:4" s="18" customFormat="1" ht="12.75">
      <c r="C404" s="19"/>
      <c r="D404" s="19"/>
    </row>
    <row r="405" spans="3:4" s="18" customFormat="1" ht="12.75">
      <c r="C405" s="19"/>
      <c r="D405" s="19"/>
    </row>
    <row r="406" spans="3:4" s="18" customFormat="1" ht="12.75">
      <c r="C406" s="19"/>
      <c r="D406" s="19"/>
    </row>
    <row r="407" spans="3:4" s="18" customFormat="1" ht="12.75">
      <c r="C407" s="19"/>
      <c r="D407" s="19"/>
    </row>
    <row r="408" spans="3:4" s="18" customFormat="1" ht="12.75">
      <c r="C408" s="19"/>
      <c r="D408" s="19"/>
    </row>
    <row r="409" spans="3:4" s="18" customFormat="1" ht="12.75">
      <c r="C409" s="19"/>
      <c r="D409" s="19"/>
    </row>
    <row r="410" spans="3:4" s="18" customFormat="1" ht="12.75">
      <c r="C410" s="19"/>
      <c r="D410" s="19"/>
    </row>
    <row r="411" spans="3:4" s="18" customFormat="1" ht="12.75">
      <c r="C411" s="19"/>
      <c r="D411" s="19"/>
    </row>
    <row r="412" spans="3:4" s="18" customFormat="1" ht="12.75">
      <c r="C412" s="19"/>
      <c r="D412" s="19"/>
    </row>
    <row r="413" spans="3:4" s="18" customFormat="1" ht="12.75">
      <c r="C413" s="19"/>
      <c r="D413" s="19"/>
    </row>
    <row r="414" spans="3:4" s="18" customFormat="1" ht="12.75">
      <c r="C414" s="19"/>
      <c r="D414" s="19"/>
    </row>
    <row r="415" spans="3:4" s="18" customFormat="1" ht="12.75">
      <c r="C415" s="19"/>
      <c r="D415" s="19"/>
    </row>
    <row r="416" spans="3:4" s="18" customFormat="1" ht="12.75">
      <c r="C416" s="19"/>
      <c r="D416" s="19"/>
    </row>
    <row r="417" spans="3:4" s="18" customFormat="1" ht="12.75">
      <c r="C417" s="19"/>
      <c r="D417" s="19"/>
    </row>
    <row r="418" spans="3:4" s="18" customFormat="1" ht="12.75">
      <c r="C418" s="19"/>
      <c r="D418" s="19"/>
    </row>
    <row r="419" spans="3:4" s="18" customFormat="1" ht="12.75">
      <c r="C419" s="19"/>
      <c r="D419" s="19"/>
    </row>
    <row r="420" spans="3:4" s="18" customFormat="1" ht="12.75">
      <c r="C420" s="19"/>
      <c r="D420" s="19"/>
    </row>
    <row r="421" spans="3:4" s="18" customFormat="1" ht="12.75">
      <c r="C421" s="19"/>
      <c r="D421" s="19"/>
    </row>
    <row r="422" spans="3:4" s="18" customFormat="1" ht="12.75">
      <c r="C422" s="19"/>
      <c r="D422" s="19"/>
    </row>
    <row r="423" spans="3:4" s="18" customFormat="1" ht="12.75">
      <c r="C423" s="19"/>
      <c r="D423" s="19"/>
    </row>
    <row r="424" spans="3:4" s="18" customFormat="1" ht="12.75">
      <c r="C424" s="19"/>
      <c r="D424" s="19"/>
    </row>
    <row r="425" spans="3:4" s="18" customFormat="1" ht="12.75">
      <c r="C425" s="19"/>
      <c r="D425" s="19"/>
    </row>
    <row r="426" spans="3:4" s="18" customFormat="1" ht="12.75">
      <c r="C426" s="19"/>
      <c r="D426" s="19"/>
    </row>
    <row r="427" spans="3:4" s="18" customFormat="1" ht="12.75">
      <c r="C427" s="19"/>
      <c r="D427" s="19"/>
    </row>
    <row r="428" spans="3:4" s="18" customFormat="1" ht="12.75">
      <c r="C428" s="19"/>
      <c r="D428" s="19"/>
    </row>
    <row r="429" spans="3:4" s="18" customFormat="1" ht="12.75">
      <c r="C429" s="19"/>
      <c r="D429" s="19"/>
    </row>
    <row r="430" spans="3:4" s="18" customFormat="1" ht="12.75">
      <c r="C430" s="19"/>
      <c r="D430" s="19"/>
    </row>
    <row r="431" spans="3:4" s="18" customFormat="1" ht="12.75">
      <c r="C431" s="19"/>
      <c r="D431" s="19"/>
    </row>
    <row r="432" spans="3:4" s="18" customFormat="1" ht="12.75">
      <c r="C432" s="19"/>
      <c r="D432" s="19"/>
    </row>
    <row r="433" spans="3:4" s="18" customFormat="1" ht="12.75">
      <c r="C433" s="19"/>
      <c r="D433" s="19"/>
    </row>
    <row r="434" spans="3:4" s="18" customFormat="1" ht="12.75">
      <c r="C434" s="19"/>
      <c r="D434" s="19"/>
    </row>
    <row r="435" spans="3:4" s="18" customFormat="1" ht="12.75">
      <c r="C435" s="19"/>
      <c r="D435" s="19"/>
    </row>
    <row r="436" spans="3:4" s="18" customFormat="1" ht="12.75">
      <c r="C436" s="19"/>
      <c r="D436" s="19"/>
    </row>
    <row r="437" spans="3:4" s="18" customFormat="1" ht="12.75">
      <c r="C437" s="19"/>
      <c r="D437" s="19"/>
    </row>
    <row r="438" spans="3:4" s="18" customFormat="1" ht="12.75">
      <c r="C438" s="19"/>
      <c r="D438" s="19"/>
    </row>
    <row r="439" spans="3:4" s="18" customFormat="1" ht="12.75">
      <c r="C439" s="19"/>
      <c r="D439" s="19"/>
    </row>
    <row r="440" spans="3:4" s="18" customFormat="1" ht="12.75">
      <c r="C440" s="19"/>
      <c r="D440" s="19"/>
    </row>
    <row r="441" spans="3:4" s="18" customFormat="1" ht="12.75">
      <c r="C441" s="19"/>
      <c r="D441" s="19"/>
    </row>
    <row r="442" spans="3:4" s="18" customFormat="1" ht="12.75">
      <c r="C442" s="19"/>
      <c r="D442" s="19"/>
    </row>
    <row r="443" spans="3:4" s="18" customFormat="1" ht="12.75">
      <c r="C443" s="19"/>
      <c r="D443" s="19"/>
    </row>
    <row r="444" spans="3:4" s="18" customFormat="1" ht="12.75">
      <c r="C444" s="19"/>
      <c r="D444" s="19"/>
    </row>
    <row r="445" spans="3:4" s="18" customFormat="1" ht="12.75">
      <c r="C445" s="19"/>
      <c r="D445" s="19"/>
    </row>
    <row r="446" spans="3:4" s="18" customFormat="1" ht="12.75">
      <c r="C446" s="19"/>
      <c r="D446" s="19"/>
    </row>
    <row r="447" spans="3:4" s="18" customFormat="1" ht="12.75">
      <c r="C447" s="19"/>
      <c r="D447" s="19"/>
    </row>
    <row r="448" spans="3:4" s="18" customFormat="1" ht="12.75">
      <c r="C448" s="19"/>
      <c r="D448" s="19"/>
    </row>
    <row r="449" spans="3:4" s="18" customFormat="1" ht="12.75">
      <c r="C449" s="19"/>
      <c r="D449" s="19"/>
    </row>
    <row r="450" spans="3:4" s="18" customFormat="1" ht="12.75">
      <c r="C450" s="19"/>
      <c r="D450" s="19"/>
    </row>
    <row r="451" spans="3:4" s="18" customFormat="1" ht="12.75">
      <c r="C451" s="19"/>
      <c r="D451" s="19"/>
    </row>
    <row r="452" spans="3:4" s="18" customFormat="1" ht="12.75">
      <c r="C452" s="19"/>
      <c r="D452" s="19"/>
    </row>
    <row r="453" spans="3:4" s="18" customFormat="1" ht="12.75">
      <c r="C453" s="19"/>
      <c r="D453" s="19"/>
    </row>
    <row r="454" spans="3:4" s="18" customFormat="1" ht="12.75">
      <c r="C454" s="19"/>
      <c r="D454" s="19"/>
    </row>
    <row r="455" spans="3:4" s="18" customFormat="1" ht="12.75">
      <c r="C455" s="19"/>
      <c r="D455" s="19"/>
    </row>
    <row r="456" spans="3:4" s="18" customFormat="1" ht="12.75">
      <c r="C456" s="19"/>
      <c r="D456" s="19"/>
    </row>
    <row r="457" spans="3:4" s="18" customFormat="1" ht="12.75">
      <c r="C457" s="19"/>
      <c r="D457" s="19"/>
    </row>
    <row r="458" spans="3:4" s="18" customFormat="1" ht="12.75">
      <c r="C458" s="19"/>
      <c r="D458" s="19"/>
    </row>
    <row r="459" spans="3:4" s="18" customFormat="1" ht="12.75">
      <c r="C459" s="19"/>
      <c r="D459" s="19"/>
    </row>
    <row r="460" spans="3:4" s="18" customFormat="1" ht="12.75">
      <c r="C460" s="19"/>
      <c r="D460" s="19"/>
    </row>
    <row r="461" spans="3:4" s="18" customFormat="1" ht="12.75">
      <c r="C461" s="19"/>
      <c r="D461" s="19"/>
    </row>
    <row r="462" spans="3:4" s="18" customFormat="1" ht="12.75">
      <c r="C462" s="19"/>
      <c r="D462" s="19"/>
    </row>
    <row r="463" spans="3:4" s="18" customFormat="1" ht="12.75">
      <c r="C463" s="19"/>
      <c r="D463" s="19"/>
    </row>
    <row r="464" spans="3:4" s="18" customFormat="1" ht="12.75">
      <c r="C464" s="19"/>
      <c r="D464" s="19"/>
    </row>
    <row r="465" spans="3:4" s="18" customFormat="1" ht="12.75">
      <c r="C465" s="19"/>
      <c r="D465" s="19"/>
    </row>
    <row r="466" spans="3:4" s="18" customFormat="1" ht="12.75">
      <c r="C466" s="19"/>
      <c r="D466" s="19"/>
    </row>
    <row r="467" spans="3:4" s="18" customFormat="1" ht="12.75">
      <c r="C467" s="19"/>
      <c r="D467" s="19"/>
    </row>
    <row r="468" spans="3:4" s="18" customFormat="1" ht="12.75">
      <c r="C468" s="19"/>
      <c r="D468" s="19"/>
    </row>
    <row r="469" spans="3:4" s="18" customFormat="1" ht="12.75">
      <c r="C469" s="19"/>
      <c r="D469" s="19"/>
    </row>
    <row r="470" spans="3:4" s="18" customFormat="1" ht="12.75">
      <c r="C470" s="19"/>
      <c r="D470" s="19"/>
    </row>
    <row r="471" spans="3:4" s="18" customFormat="1" ht="12.75">
      <c r="C471" s="19"/>
      <c r="D471" s="19"/>
    </row>
    <row r="472" spans="3:4" s="18" customFormat="1" ht="12.75">
      <c r="C472" s="19"/>
      <c r="D472" s="19"/>
    </row>
    <row r="473" spans="3:4" s="18" customFormat="1" ht="12.75">
      <c r="C473" s="19"/>
      <c r="D473" s="19"/>
    </row>
    <row r="474" spans="3:4" s="18" customFormat="1" ht="12.75">
      <c r="C474" s="19"/>
      <c r="D474" s="19"/>
    </row>
    <row r="475" spans="3:4" s="18" customFormat="1" ht="12.75">
      <c r="C475" s="19"/>
      <c r="D475" s="19"/>
    </row>
    <row r="476" spans="3:4" s="18" customFormat="1" ht="12.75">
      <c r="C476" s="19"/>
      <c r="D476" s="19"/>
    </row>
    <row r="477" spans="3:4" s="18" customFormat="1" ht="12.75">
      <c r="C477" s="19"/>
      <c r="D477" s="19"/>
    </row>
    <row r="478" spans="3:4" s="18" customFormat="1" ht="12.75">
      <c r="C478" s="19"/>
      <c r="D478" s="19"/>
    </row>
    <row r="479" spans="3:4" s="18" customFormat="1" ht="12.75">
      <c r="C479" s="19"/>
      <c r="D479" s="19"/>
    </row>
    <row r="480" spans="3:4" s="18" customFormat="1" ht="12.75">
      <c r="C480" s="19"/>
      <c r="D480" s="19"/>
    </row>
    <row r="481" spans="3:4" s="18" customFormat="1" ht="12.75">
      <c r="C481" s="19"/>
      <c r="D481" s="19"/>
    </row>
    <row r="482" spans="3:4" s="18" customFormat="1" ht="12.75">
      <c r="C482" s="19"/>
      <c r="D482" s="19"/>
    </row>
    <row r="483" spans="3:4" s="18" customFormat="1" ht="12.75">
      <c r="C483" s="19"/>
      <c r="D483" s="19"/>
    </row>
    <row r="484" spans="3:4" s="18" customFormat="1" ht="12.75">
      <c r="C484" s="19"/>
      <c r="D484" s="19"/>
    </row>
    <row r="485" spans="3:4" s="18" customFormat="1" ht="12.75">
      <c r="C485" s="19"/>
      <c r="D485" s="19"/>
    </row>
    <row r="486" spans="3:4" s="18" customFormat="1" ht="12.75">
      <c r="C486" s="19"/>
      <c r="D486" s="19"/>
    </row>
    <row r="487" spans="3:4" s="18" customFormat="1" ht="12.75">
      <c r="C487" s="19"/>
      <c r="D487" s="19"/>
    </row>
    <row r="488" spans="3:4" s="18" customFormat="1" ht="12.75">
      <c r="C488" s="19"/>
      <c r="D488" s="19"/>
    </row>
    <row r="489" spans="3:4" s="18" customFormat="1" ht="12.75">
      <c r="C489" s="19"/>
      <c r="D489" s="19"/>
    </row>
    <row r="490" spans="3:4" s="18" customFormat="1" ht="12.75">
      <c r="C490" s="19"/>
      <c r="D490" s="19"/>
    </row>
    <row r="491" spans="3:4" s="18" customFormat="1" ht="12.75">
      <c r="C491" s="19"/>
      <c r="D491" s="19"/>
    </row>
    <row r="492" spans="3:4" s="18" customFormat="1" ht="12.75">
      <c r="C492" s="19"/>
      <c r="D492" s="19"/>
    </row>
    <row r="493" spans="3:4" s="18" customFormat="1" ht="12.75">
      <c r="C493" s="19"/>
      <c r="D493" s="19"/>
    </row>
    <row r="494" spans="3:4" s="18" customFormat="1" ht="12.75">
      <c r="C494" s="19"/>
      <c r="D494" s="19"/>
    </row>
    <row r="495" spans="3:4" s="18" customFormat="1" ht="12.75">
      <c r="C495" s="19"/>
      <c r="D495" s="19"/>
    </row>
    <row r="496" spans="3:4" s="18" customFormat="1" ht="12.75">
      <c r="C496" s="19"/>
      <c r="D496" s="19"/>
    </row>
    <row r="497" spans="3:4" s="18" customFormat="1" ht="12.75">
      <c r="C497" s="19"/>
      <c r="D497" s="19"/>
    </row>
    <row r="498" spans="3:4" s="18" customFormat="1" ht="12.75">
      <c r="C498" s="19"/>
      <c r="D498" s="19"/>
    </row>
    <row r="499" spans="3:4" s="18" customFormat="1" ht="12.75">
      <c r="C499" s="19"/>
      <c r="D499" s="19"/>
    </row>
    <row r="500" spans="3:4" s="18" customFormat="1" ht="12.75">
      <c r="C500" s="19"/>
      <c r="D500" s="19"/>
    </row>
    <row r="501" spans="3:4" s="18" customFormat="1" ht="12.75">
      <c r="C501" s="19"/>
      <c r="D501" s="19"/>
    </row>
    <row r="502" spans="3:4" s="18" customFormat="1" ht="12.75">
      <c r="C502" s="19"/>
      <c r="D502" s="19"/>
    </row>
    <row r="503" spans="3:4" s="18" customFormat="1" ht="12.75">
      <c r="C503" s="19"/>
      <c r="D503" s="19"/>
    </row>
    <row r="504" spans="3:4" s="18" customFormat="1" ht="12.75">
      <c r="C504" s="19"/>
      <c r="D504" s="19"/>
    </row>
    <row r="505" spans="3:4" s="18" customFormat="1" ht="12.75">
      <c r="C505" s="19"/>
      <c r="D505" s="19"/>
    </row>
    <row r="506" spans="3:4" s="18" customFormat="1" ht="12.75">
      <c r="C506" s="19"/>
      <c r="D506" s="19"/>
    </row>
    <row r="507" spans="3:4" s="18" customFormat="1" ht="12.75">
      <c r="C507" s="19"/>
      <c r="D507" s="19"/>
    </row>
    <row r="508" spans="3:4" s="18" customFormat="1" ht="12.75">
      <c r="C508" s="19"/>
      <c r="D508" s="19"/>
    </row>
    <row r="509" spans="3:4" s="18" customFormat="1" ht="12.75">
      <c r="C509" s="19"/>
      <c r="D509" s="19"/>
    </row>
    <row r="510" spans="3:4" s="18" customFormat="1" ht="12.75">
      <c r="C510" s="19"/>
      <c r="D510" s="19"/>
    </row>
    <row r="511" spans="3:4" s="18" customFormat="1" ht="12.75">
      <c r="C511" s="19"/>
      <c r="D511" s="19"/>
    </row>
    <row r="512" spans="3:4" s="18" customFormat="1" ht="12.75">
      <c r="C512" s="19"/>
      <c r="D512" s="19"/>
    </row>
    <row r="513" spans="3:4" s="18" customFormat="1" ht="12.75">
      <c r="C513" s="19"/>
      <c r="D513" s="19"/>
    </row>
    <row r="514" spans="3:4" s="18" customFormat="1" ht="12.75">
      <c r="C514" s="19"/>
      <c r="D514" s="19"/>
    </row>
    <row r="515" spans="3:4" s="18" customFormat="1" ht="12.75">
      <c r="C515" s="19"/>
      <c r="D515" s="19"/>
    </row>
    <row r="516" spans="3:4" s="18" customFormat="1" ht="12.75">
      <c r="C516" s="19"/>
      <c r="D516" s="19"/>
    </row>
    <row r="517" spans="3:4" s="18" customFormat="1" ht="12.75">
      <c r="C517" s="19"/>
      <c r="D517" s="19"/>
    </row>
    <row r="518" spans="3:4" s="18" customFormat="1" ht="12.75">
      <c r="C518" s="19"/>
      <c r="D518" s="19"/>
    </row>
    <row r="519" spans="3:4" s="18" customFormat="1" ht="12.75">
      <c r="C519" s="19"/>
      <c r="D519" s="19"/>
    </row>
    <row r="520" spans="3:4" s="18" customFormat="1" ht="12.75">
      <c r="C520" s="19"/>
      <c r="D520" s="19"/>
    </row>
    <row r="521" spans="3:4" s="18" customFormat="1" ht="12.75">
      <c r="C521" s="19"/>
      <c r="D521" s="19"/>
    </row>
    <row r="522" spans="3:4" s="18" customFormat="1" ht="12.75">
      <c r="C522" s="19"/>
      <c r="D522" s="19"/>
    </row>
    <row r="523" spans="3:4" s="18" customFormat="1" ht="12.75">
      <c r="C523" s="19"/>
      <c r="D523" s="19"/>
    </row>
    <row r="524" spans="3:4" s="18" customFormat="1" ht="12.75">
      <c r="C524" s="19"/>
      <c r="D524" s="19"/>
    </row>
    <row r="525" spans="3:4" s="18" customFormat="1" ht="12.75">
      <c r="C525" s="19"/>
      <c r="D525" s="19"/>
    </row>
    <row r="526" spans="3:4" s="18" customFormat="1" ht="12.75">
      <c r="C526" s="19"/>
      <c r="D526" s="19"/>
    </row>
    <row r="527" spans="3:4" s="18" customFormat="1" ht="12.75">
      <c r="C527" s="19"/>
      <c r="D527" s="19"/>
    </row>
    <row r="528" spans="3:4" s="18" customFormat="1" ht="12.75">
      <c r="C528" s="19"/>
      <c r="D528" s="19"/>
    </row>
    <row r="529" spans="3:4" s="18" customFormat="1" ht="12.75">
      <c r="C529" s="19"/>
      <c r="D529" s="19"/>
    </row>
    <row r="530" spans="3:4" s="18" customFormat="1" ht="12.75">
      <c r="C530" s="19"/>
      <c r="D530" s="19"/>
    </row>
    <row r="531" spans="3:4" s="18" customFormat="1" ht="12.75">
      <c r="C531" s="19"/>
      <c r="D531" s="19"/>
    </row>
    <row r="532" spans="3:4" s="18" customFormat="1" ht="12.75">
      <c r="C532" s="19"/>
      <c r="D532" s="19"/>
    </row>
    <row r="533" spans="3:4" s="18" customFormat="1" ht="12.75">
      <c r="C533" s="19"/>
      <c r="D533" s="19"/>
    </row>
    <row r="534" spans="3:4" s="18" customFormat="1" ht="12.75">
      <c r="C534" s="19"/>
      <c r="D534" s="19"/>
    </row>
    <row r="535" spans="3:4" s="18" customFormat="1" ht="12.75">
      <c r="C535" s="19"/>
      <c r="D535" s="19"/>
    </row>
    <row r="536" spans="3:4" s="18" customFormat="1" ht="12.75">
      <c r="C536" s="19"/>
      <c r="D536" s="19"/>
    </row>
    <row r="537" spans="3:4" s="18" customFormat="1" ht="12.75">
      <c r="C537" s="19"/>
      <c r="D537" s="19"/>
    </row>
    <row r="538" spans="3:4" s="18" customFormat="1" ht="12.75">
      <c r="C538" s="19"/>
      <c r="D538" s="19"/>
    </row>
    <row r="539" spans="3:4" s="18" customFormat="1" ht="12.75">
      <c r="C539" s="19"/>
      <c r="D539" s="19"/>
    </row>
    <row r="540" spans="3:4" s="18" customFormat="1" ht="12.75">
      <c r="C540" s="19"/>
      <c r="D540" s="19"/>
    </row>
    <row r="541" spans="3:4" s="18" customFormat="1" ht="12.75">
      <c r="C541" s="19"/>
      <c r="D541" s="19"/>
    </row>
    <row r="542" spans="3:4" s="18" customFormat="1" ht="12.75">
      <c r="C542" s="19"/>
      <c r="D542" s="19"/>
    </row>
    <row r="543" spans="3:4" s="18" customFormat="1" ht="12.75">
      <c r="C543" s="19"/>
      <c r="D543" s="19"/>
    </row>
    <row r="544" spans="3:4" s="18" customFormat="1" ht="12.75">
      <c r="C544" s="19"/>
      <c r="D544" s="19"/>
    </row>
    <row r="545" spans="3:4" s="18" customFormat="1" ht="12.75">
      <c r="C545" s="19"/>
      <c r="D545" s="19"/>
    </row>
    <row r="546" spans="3:4" s="18" customFormat="1" ht="12.75">
      <c r="C546" s="19"/>
      <c r="D546" s="19"/>
    </row>
    <row r="547" spans="3:4" s="18" customFormat="1" ht="12.75">
      <c r="C547" s="19"/>
      <c r="D547" s="19"/>
    </row>
    <row r="548" spans="3:4" s="18" customFormat="1" ht="12.75">
      <c r="C548" s="19"/>
      <c r="D548" s="19"/>
    </row>
    <row r="549" spans="3:4" s="18" customFormat="1" ht="12.75">
      <c r="C549" s="19"/>
      <c r="D549" s="19"/>
    </row>
    <row r="550" spans="3:4" s="18" customFormat="1" ht="12.75">
      <c r="C550" s="19"/>
      <c r="D550" s="19"/>
    </row>
    <row r="551" spans="3:4" s="18" customFormat="1" ht="12.75">
      <c r="C551" s="19"/>
      <c r="D551" s="19"/>
    </row>
    <row r="552" spans="3:4" s="18" customFormat="1" ht="12.75">
      <c r="C552" s="19"/>
      <c r="D552" s="19"/>
    </row>
    <row r="553" spans="3:4" s="18" customFormat="1" ht="12.75">
      <c r="C553" s="19"/>
      <c r="D553" s="19"/>
    </row>
    <row r="554" spans="3:4" s="18" customFormat="1" ht="12.75">
      <c r="C554" s="19"/>
      <c r="D554" s="19"/>
    </row>
    <row r="555" spans="3:4" s="18" customFormat="1" ht="12.75">
      <c r="C555" s="19"/>
      <c r="D555" s="19"/>
    </row>
    <row r="556" spans="3:4" s="18" customFormat="1" ht="12.75">
      <c r="C556" s="19"/>
      <c r="D556" s="19"/>
    </row>
    <row r="557" spans="3:4" s="18" customFormat="1" ht="12.75">
      <c r="C557" s="19"/>
      <c r="D557" s="19"/>
    </row>
    <row r="558" spans="3:4" s="18" customFormat="1" ht="12.75">
      <c r="C558" s="19"/>
      <c r="D558" s="19"/>
    </row>
    <row r="559" spans="3:4" s="18" customFormat="1" ht="12.75">
      <c r="C559" s="19"/>
      <c r="D559" s="19"/>
    </row>
    <row r="560" spans="3:4" s="18" customFormat="1" ht="12.75">
      <c r="C560" s="19"/>
      <c r="D560" s="19"/>
    </row>
    <row r="561" spans="3:4" s="18" customFormat="1" ht="12.75">
      <c r="C561" s="19"/>
      <c r="D561" s="19"/>
    </row>
    <row r="562" spans="3:4" s="18" customFormat="1" ht="12.75">
      <c r="C562" s="19"/>
      <c r="D562" s="19"/>
    </row>
    <row r="563" spans="3:4" s="18" customFormat="1" ht="12.75">
      <c r="C563" s="19"/>
      <c r="D563" s="19"/>
    </row>
    <row r="564" spans="3:4" s="18" customFormat="1" ht="12.75">
      <c r="C564" s="19"/>
      <c r="D564" s="19"/>
    </row>
    <row r="565" spans="3:4" s="18" customFormat="1" ht="12.75">
      <c r="C565" s="19"/>
      <c r="D565" s="19"/>
    </row>
    <row r="566" spans="3:4" s="18" customFormat="1" ht="12.75">
      <c r="C566" s="19"/>
      <c r="D566" s="19"/>
    </row>
    <row r="567" spans="3:4" s="18" customFormat="1" ht="12.75">
      <c r="C567" s="19"/>
      <c r="D567" s="19"/>
    </row>
    <row r="568" spans="3:4" s="18" customFormat="1" ht="12.75">
      <c r="C568" s="19"/>
      <c r="D568" s="19"/>
    </row>
    <row r="569" spans="3:4" s="18" customFormat="1" ht="12.75">
      <c r="C569" s="19"/>
      <c r="D569" s="19"/>
    </row>
    <row r="570" spans="3:4" s="18" customFormat="1" ht="12.75">
      <c r="C570" s="19"/>
      <c r="D570" s="19"/>
    </row>
    <row r="571" spans="3:4" s="18" customFormat="1" ht="12.75">
      <c r="C571" s="19"/>
      <c r="D571" s="19"/>
    </row>
    <row r="572" spans="3:4" s="18" customFormat="1" ht="12.75">
      <c r="C572" s="19"/>
      <c r="D572" s="19"/>
    </row>
    <row r="573" spans="3:4" s="18" customFormat="1" ht="12.75">
      <c r="C573" s="19"/>
      <c r="D573" s="19"/>
    </row>
    <row r="574" spans="3:4" s="18" customFormat="1" ht="12.75">
      <c r="C574" s="19"/>
      <c r="D574" s="19"/>
    </row>
    <row r="575" spans="3:4" s="18" customFormat="1" ht="12.75">
      <c r="C575" s="19"/>
      <c r="D575" s="19"/>
    </row>
    <row r="576" spans="3:4" s="18" customFormat="1" ht="12.75">
      <c r="C576" s="19"/>
      <c r="D576" s="19"/>
    </row>
    <row r="577" spans="3:4" s="18" customFormat="1" ht="12.75">
      <c r="C577" s="19"/>
      <c r="D577" s="19"/>
    </row>
    <row r="578" spans="3:4" s="18" customFormat="1" ht="12.75">
      <c r="C578" s="19"/>
      <c r="D578" s="19"/>
    </row>
    <row r="579" spans="3:4" s="18" customFormat="1" ht="12.75">
      <c r="C579" s="19"/>
      <c r="D579" s="19"/>
    </row>
    <row r="580" spans="3:4" s="18" customFormat="1" ht="12.75">
      <c r="C580" s="19"/>
      <c r="D580" s="19"/>
    </row>
    <row r="581" spans="3:4" s="18" customFormat="1" ht="12.75">
      <c r="C581" s="19"/>
      <c r="D581" s="19"/>
    </row>
    <row r="582" spans="3:4" s="18" customFormat="1" ht="12.75">
      <c r="C582" s="19"/>
      <c r="D582" s="19"/>
    </row>
    <row r="583" spans="3:4" s="18" customFormat="1" ht="12.75">
      <c r="C583" s="19"/>
      <c r="D583" s="19"/>
    </row>
    <row r="584" spans="3:4" s="18" customFormat="1" ht="12.75">
      <c r="C584" s="19"/>
      <c r="D584" s="19"/>
    </row>
    <row r="585" spans="3:4" s="18" customFormat="1" ht="12.75">
      <c r="C585" s="19"/>
      <c r="D585" s="19"/>
    </row>
    <row r="586" spans="3:4" s="18" customFormat="1" ht="12.75">
      <c r="C586" s="19"/>
      <c r="D586" s="19"/>
    </row>
    <row r="587" spans="3:4" s="18" customFormat="1" ht="12.75">
      <c r="C587" s="19"/>
      <c r="D587" s="19"/>
    </row>
    <row r="588" spans="3:4" s="18" customFormat="1" ht="12.75">
      <c r="C588" s="19"/>
      <c r="D588" s="19"/>
    </row>
    <row r="589" spans="3:4" s="18" customFormat="1" ht="12.75">
      <c r="C589" s="19"/>
      <c r="D589" s="19"/>
    </row>
    <row r="590" spans="3:4" s="18" customFormat="1" ht="12.75">
      <c r="C590" s="19"/>
      <c r="D590" s="19"/>
    </row>
    <row r="591" spans="3:4" s="18" customFormat="1" ht="12.75">
      <c r="C591" s="19"/>
      <c r="D591" s="19"/>
    </row>
    <row r="592" spans="3:4" s="18" customFormat="1" ht="12.75">
      <c r="C592" s="19"/>
      <c r="D592" s="19"/>
    </row>
    <row r="593" spans="3:4" s="18" customFormat="1" ht="12.75">
      <c r="C593" s="19"/>
      <c r="D593" s="19"/>
    </row>
    <row r="594" spans="3:4" s="18" customFormat="1" ht="12.75">
      <c r="C594" s="19"/>
      <c r="D594" s="19"/>
    </row>
    <row r="595" spans="3:4" s="18" customFormat="1" ht="12.75">
      <c r="C595" s="19"/>
      <c r="D595" s="19"/>
    </row>
    <row r="596" spans="3:4" s="18" customFormat="1" ht="12.75">
      <c r="C596" s="19"/>
      <c r="D596" s="19"/>
    </row>
    <row r="597" spans="3:4" s="18" customFormat="1" ht="12.75">
      <c r="C597" s="19"/>
      <c r="D597" s="19"/>
    </row>
    <row r="598" spans="3:4" s="18" customFormat="1" ht="12.75">
      <c r="C598" s="19"/>
      <c r="D598" s="19"/>
    </row>
    <row r="599" spans="3:4" s="18" customFormat="1" ht="12.75">
      <c r="C599" s="19"/>
      <c r="D599" s="19"/>
    </row>
    <row r="600" spans="3:4" s="18" customFormat="1" ht="12.75">
      <c r="C600" s="19"/>
      <c r="D600" s="19"/>
    </row>
    <row r="601" spans="3:4" s="18" customFormat="1" ht="12.75">
      <c r="C601" s="19"/>
      <c r="D601" s="19"/>
    </row>
    <row r="602" spans="3:4" s="18" customFormat="1" ht="12.75">
      <c r="C602" s="19"/>
      <c r="D602" s="19"/>
    </row>
    <row r="603" spans="3:4" s="18" customFormat="1" ht="12.75">
      <c r="C603" s="19"/>
      <c r="D603" s="19"/>
    </row>
    <row r="604" spans="3:4" s="18" customFormat="1" ht="12.75">
      <c r="C604" s="19"/>
      <c r="D604" s="19"/>
    </row>
    <row r="605" spans="3:4" s="18" customFormat="1" ht="12.75">
      <c r="C605" s="19"/>
      <c r="D605" s="19"/>
    </row>
    <row r="606" spans="3:4" s="18" customFormat="1" ht="12.75">
      <c r="C606" s="19"/>
      <c r="D606" s="19"/>
    </row>
    <row r="607" spans="3:4" s="18" customFormat="1" ht="12.75">
      <c r="C607" s="19"/>
      <c r="D607" s="19"/>
    </row>
    <row r="608" spans="3:4" s="18" customFormat="1" ht="12.75">
      <c r="C608" s="19"/>
      <c r="D608" s="19"/>
    </row>
    <row r="609" spans="3:4" s="18" customFormat="1" ht="12.75">
      <c r="C609" s="19"/>
      <c r="D609" s="19"/>
    </row>
    <row r="610" spans="3:4" s="18" customFormat="1" ht="12.75">
      <c r="C610" s="19"/>
      <c r="D610" s="19"/>
    </row>
    <row r="611" spans="3:4" s="18" customFormat="1" ht="12.75">
      <c r="C611" s="19"/>
      <c r="D611" s="19"/>
    </row>
    <row r="612" spans="3:4" s="18" customFormat="1" ht="12.75">
      <c r="C612" s="19"/>
      <c r="D612" s="19"/>
    </row>
    <row r="613" spans="3:4" s="18" customFormat="1" ht="12.75">
      <c r="C613" s="19"/>
      <c r="D613" s="19"/>
    </row>
    <row r="614" spans="3:4" s="18" customFormat="1" ht="12.75">
      <c r="C614" s="19"/>
      <c r="D614" s="19"/>
    </row>
    <row r="615" spans="3:4" s="18" customFormat="1" ht="12.75">
      <c r="C615" s="19"/>
      <c r="D615" s="19"/>
    </row>
    <row r="616" spans="3:4" s="18" customFormat="1" ht="12.75">
      <c r="C616" s="19"/>
      <c r="D616" s="19"/>
    </row>
    <row r="617" spans="3:4" s="18" customFormat="1" ht="12.75">
      <c r="C617" s="19"/>
      <c r="D617" s="19"/>
    </row>
    <row r="618" spans="3:4" s="18" customFormat="1" ht="12.75">
      <c r="C618" s="19"/>
      <c r="D618" s="19"/>
    </row>
    <row r="619" spans="3:4" s="18" customFormat="1" ht="12.75">
      <c r="C619" s="19"/>
      <c r="D619" s="19"/>
    </row>
    <row r="620" spans="3:4" s="18" customFormat="1" ht="12.75">
      <c r="C620" s="19"/>
      <c r="D620" s="19"/>
    </row>
    <row r="621" spans="3:4" s="18" customFormat="1" ht="12.75">
      <c r="C621" s="19"/>
      <c r="D621" s="19"/>
    </row>
    <row r="622" spans="3:4" s="18" customFormat="1" ht="12.75">
      <c r="C622" s="19"/>
      <c r="D622" s="19"/>
    </row>
    <row r="623" spans="3:4" s="18" customFormat="1" ht="12.75">
      <c r="C623" s="19"/>
      <c r="D623" s="19"/>
    </row>
    <row r="624" spans="3:4" s="18" customFormat="1" ht="12.75">
      <c r="C624" s="19"/>
      <c r="D624" s="19"/>
    </row>
    <row r="625" spans="3:4" s="18" customFormat="1" ht="12.75">
      <c r="C625" s="19"/>
      <c r="D625" s="19"/>
    </row>
    <row r="626" spans="3:4" s="18" customFormat="1" ht="12.75">
      <c r="C626" s="19"/>
      <c r="D626" s="19"/>
    </row>
    <row r="627" spans="3:4" s="18" customFormat="1" ht="12.75">
      <c r="C627" s="19"/>
      <c r="D627" s="19"/>
    </row>
    <row r="628" spans="3:4" s="18" customFormat="1" ht="12.75">
      <c r="C628" s="19"/>
      <c r="D628" s="19"/>
    </row>
    <row r="629" spans="3:4" s="18" customFormat="1" ht="12.75">
      <c r="C629" s="19"/>
      <c r="D629" s="19"/>
    </row>
    <row r="630" spans="3:4" s="18" customFormat="1" ht="12.75">
      <c r="C630" s="19"/>
      <c r="D630" s="19"/>
    </row>
    <row r="631" spans="3:4" s="18" customFormat="1" ht="12.75">
      <c r="C631" s="19"/>
      <c r="D631" s="19"/>
    </row>
    <row r="632" spans="3:4" s="18" customFormat="1" ht="12.75">
      <c r="C632" s="19"/>
      <c r="D632" s="19"/>
    </row>
    <row r="633" spans="3:4" s="18" customFormat="1" ht="12.75">
      <c r="C633" s="19"/>
      <c r="D633" s="19"/>
    </row>
    <row r="634" spans="3:4" s="18" customFormat="1" ht="12.75">
      <c r="C634" s="19"/>
      <c r="D634" s="19"/>
    </row>
    <row r="635" spans="3:4" s="18" customFormat="1" ht="12.75">
      <c r="C635" s="19"/>
      <c r="D635" s="19"/>
    </row>
    <row r="636" spans="3:4" s="18" customFormat="1" ht="12.75">
      <c r="C636" s="19"/>
      <c r="D636" s="19"/>
    </row>
    <row r="637" spans="3:4" s="18" customFormat="1" ht="12.75">
      <c r="C637" s="19"/>
      <c r="D637" s="19"/>
    </row>
    <row r="638" spans="3:4" s="18" customFormat="1" ht="12.75">
      <c r="C638" s="19"/>
      <c r="D638" s="19"/>
    </row>
    <row r="639" spans="3:4" s="18" customFormat="1" ht="12.75">
      <c r="C639" s="19"/>
      <c r="D639" s="19"/>
    </row>
    <row r="640" spans="3:4" s="18" customFormat="1" ht="12.75">
      <c r="C640" s="19"/>
      <c r="D640" s="19"/>
    </row>
    <row r="641" spans="3:4" s="18" customFormat="1" ht="12.75">
      <c r="C641" s="19"/>
      <c r="D641" s="19"/>
    </row>
    <row r="642" spans="3:4" s="18" customFormat="1" ht="12.75">
      <c r="C642" s="19"/>
      <c r="D642" s="19"/>
    </row>
    <row r="643" spans="3:4" s="18" customFormat="1" ht="12.75">
      <c r="C643" s="19"/>
      <c r="D643" s="19"/>
    </row>
    <row r="644" spans="3:4" s="18" customFormat="1" ht="12.75">
      <c r="C644" s="19"/>
      <c r="D644" s="19"/>
    </row>
    <row r="645" spans="3:4" s="18" customFormat="1" ht="12.75">
      <c r="C645" s="19"/>
      <c r="D645" s="19"/>
    </row>
    <row r="646" spans="3:4" s="18" customFormat="1" ht="12.75">
      <c r="C646" s="19"/>
      <c r="D646" s="19"/>
    </row>
    <row r="647" spans="3:4" s="18" customFormat="1" ht="12.75">
      <c r="C647" s="19"/>
      <c r="D647" s="19"/>
    </row>
    <row r="648" spans="3:4" s="18" customFormat="1" ht="12.75">
      <c r="C648" s="19"/>
      <c r="D648" s="19"/>
    </row>
    <row r="649" spans="3:4" s="18" customFormat="1" ht="12.75">
      <c r="C649" s="19"/>
      <c r="D649" s="19"/>
    </row>
    <row r="650" spans="3:4" s="18" customFormat="1" ht="12.75">
      <c r="C650" s="19"/>
      <c r="D650" s="19"/>
    </row>
    <row r="651" spans="3:4" s="18" customFormat="1" ht="12.75">
      <c r="C651" s="19"/>
      <c r="D651" s="19"/>
    </row>
    <row r="652" spans="3:4" s="18" customFormat="1" ht="12.75">
      <c r="C652" s="19"/>
      <c r="D652" s="19"/>
    </row>
    <row r="653" spans="3:4" s="18" customFormat="1" ht="12.75">
      <c r="C653" s="19"/>
      <c r="D653" s="19"/>
    </row>
    <row r="654" spans="3:4" s="18" customFormat="1" ht="12.75">
      <c r="C654" s="19"/>
      <c r="D654" s="19"/>
    </row>
    <row r="655" spans="3:4" s="18" customFormat="1" ht="12.75">
      <c r="C655" s="19"/>
      <c r="D655" s="19"/>
    </row>
    <row r="656" spans="3:4" s="18" customFormat="1" ht="12.75">
      <c r="C656" s="19"/>
      <c r="D656" s="19"/>
    </row>
    <row r="657" spans="3:4" s="18" customFormat="1" ht="12.75">
      <c r="C657" s="19"/>
      <c r="D657" s="19"/>
    </row>
    <row r="658" spans="3:4" s="18" customFormat="1" ht="12.75">
      <c r="C658" s="19"/>
      <c r="D658" s="19"/>
    </row>
    <row r="659" spans="3:4" s="18" customFormat="1" ht="12.75">
      <c r="C659" s="19"/>
      <c r="D659" s="19"/>
    </row>
    <row r="660" spans="3:4" s="18" customFormat="1" ht="12.75">
      <c r="C660" s="19"/>
      <c r="D660" s="19"/>
    </row>
    <row r="661" spans="3:4" s="18" customFormat="1" ht="12.75">
      <c r="C661" s="19"/>
      <c r="D661" s="19"/>
    </row>
    <row r="662" spans="3:4" s="18" customFormat="1" ht="12.75">
      <c r="C662" s="19"/>
      <c r="D662" s="19"/>
    </row>
    <row r="663" spans="3:4" s="18" customFormat="1" ht="12.75">
      <c r="C663" s="19"/>
      <c r="D663" s="19"/>
    </row>
    <row r="664" spans="3:4" s="18" customFormat="1" ht="12.75">
      <c r="C664" s="19"/>
      <c r="D664" s="19"/>
    </row>
    <row r="665" spans="3:4" s="18" customFormat="1" ht="12.75">
      <c r="C665" s="19"/>
      <c r="D665" s="19"/>
    </row>
    <row r="666" spans="3:4" s="18" customFormat="1" ht="12.75">
      <c r="C666" s="19"/>
      <c r="D666" s="19"/>
    </row>
    <row r="667" spans="3:4" s="18" customFormat="1" ht="12.75">
      <c r="C667" s="19"/>
      <c r="D667" s="19"/>
    </row>
    <row r="668" spans="3:4" s="18" customFormat="1" ht="12.75">
      <c r="C668" s="19"/>
      <c r="D668" s="19"/>
    </row>
    <row r="669" spans="3:4" s="18" customFormat="1" ht="12.75">
      <c r="C669" s="19"/>
      <c r="D669" s="19"/>
    </row>
    <row r="670" spans="3:4" s="18" customFormat="1" ht="12.75">
      <c r="C670" s="19"/>
      <c r="D670" s="19"/>
    </row>
    <row r="671" spans="3:4" s="18" customFormat="1" ht="12.75">
      <c r="C671" s="19"/>
      <c r="D671" s="19"/>
    </row>
    <row r="672" spans="3:4" s="18" customFormat="1" ht="12.75">
      <c r="C672" s="19"/>
      <c r="D672" s="19"/>
    </row>
    <row r="673" spans="3:4" s="18" customFormat="1" ht="12.75">
      <c r="C673" s="19"/>
      <c r="D673" s="19"/>
    </row>
    <row r="674" spans="3:4" s="18" customFormat="1" ht="12.75">
      <c r="C674" s="19"/>
      <c r="D674" s="19"/>
    </row>
    <row r="675" spans="3:4" s="18" customFormat="1" ht="12.75">
      <c r="C675" s="19"/>
      <c r="D675" s="19"/>
    </row>
    <row r="676" spans="3:4" s="18" customFormat="1" ht="12.75">
      <c r="C676" s="19"/>
      <c r="D676" s="19"/>
    </row>
    <row r="677" spans="3:4" s="18" customFormat="1" ht="12.75">
      <c r="C677" s="19"/>
      <c r="D677" s="19"/>
    </row>
    <row r="678" spans="3:4" s="18" customFormat="1" ht="12.75">
      <c r="C678" s="19"/>
      <c r="D678" s="19"/>
    </row>
    <row r="679" spans="3:4" s="18" customFormat="1" ht="12.75">
      <c r="C679" s="19"/>
      <c r="D679" s="19"/>
    </row>
    <row r="680" spans="3:4" s="18" customFormat="1" ht="12.75">
      <c r="C680" s="19"/>
      <c r="D680" s="19"/>
    </row>
    <row r="681" spans="3:4" s="18" customFormat="1" ht="12.75">
      <c r="C681" s="19"/>
      <c r="D681" s="19"/>
    </row>
    <row r="682" spans="3:4" s="18" customFormat="1" ht="12.75">
      <c r="C682" s="19"/>
      <c r="D682" s="19"/>
    </row>
    <row r="683" spans="3:4" s="18" customFormat="1" ht="12.75">
      <c r="C683" s="19"/>
      <c r="D683" s="19"/>
    </row>
    <row r="684" spans="3:4" s="18" customFormat="1" ht="12.75">
      <c r="C684" s="19"/>
      <c r="D684" s="19"/>
    </row>
    <row r="685" spans="3:4" s="18" customFormat="1" ht="12.75">
      <c r="C685" s="19"/>
      <c r="D685" s="19"/>
    </row>
    <row r="686" spans="3:4" s="18" customFormat="1" ht="12.75">
      <c r="C686" s="19"/>
      <c r="D686" s="19"/>
    </row>
    <row r="687" spans="3:4" s="18" customFormat="1" ht="12.75">
      <c r="C687" s="19"/>
      <c r="D687" s="19"/>
    </row>
    <row r="688" spans="3:4" s="18" customFormat="1" ht="12.75">
      <c r="C688" s="19"/>
      <c r="D688" s="19"/>
    </row>
    <row r="689" spans="3:4" s="18" customFormat="1" ht="12.75">
      <c r="C689" s="19"/>
      <c r="D689" s="19"/>
    </row>
    <row r="690" spans="3:4" s="18" customFormat="1" ht="12.75">
      <c r="C690" s="19"/>
      <c r="D690" s="19"/>
    </row>
    <row r="691" spans="3:4" s="18" customFormat="1" ht="12.75">
      <c r="C691" s="19"/>
      <c r="D691" s="19"/>
    </row>
    <row r="692" spans="3:4" s="18" customFormat="1" ht="12.75">
      <c r="C692" s="19"/>
      <c r="D692" s="19"/>
    </row>
    <row r="693" spans="3:4" s="18" customFormat="1" ht="12.75">
      <c r="C693" s="19"/>
      <c r="D693" s="19"/>
    </row>
    <row r="694" spans="3:4" s="18" customFormat="1" ht="12.75">
      <c r="C694" s="19"/>
      <c r="D694" s="19"/>
    </row>
    <row r="695" spans="3:4" s="18" customFormat="1" ht="12.75">
      <c r="C695" s="19"/>
      <c r="D695" s="19"/>
    </row>
    <row r="696" spans="3:4" s="18" customFormat="1" ht="12.75">
      <c r="C696" s="19"/>
      <c r="D696" s="19"/>
    </row>
    <row r="697" spans="3:4" s="18" customFormat="1" ht="12.75">
      <c r="C697" s="19"/>
      <c r="D697" s="19"/>
    </row>
    <row r="698" spans="3:4" s="18" customFormat="1" ht="12.75">
      <c r="C698" s="19"/>
      <c r="D698" s="19"/>
    </row>
    <row r="699" spans="3:4" s="18" customFormat="1" ht="12.75">
      <c r="C699" s="19"/>
      <c r="D699" s="19"/>
    </row>
    <row r="700" spans="3:4" s="18" customFormat="1" ht="12.75">
      <c r="C700" s="19"/>
      <c r="D700" s="19"/>
    </row>
    <row r="701" spans="3:4" s="18" customFormat="1" ht="12.75">
      <c r="C701" s="19"/>
      <c r="D701" s="19"/>
    </row>
    <row r="702" spans="3:4" s="18" customFormat="1" ht="12.75">
      <c r="C702" s="19"/>
      <c r="D702" s="19"/>
    </row>
    <row r="703" spans="3:4" s="18" customFormat="1" ht="12.75">
      <c r="C703" s="19"/>
      <c r="D703" s="19"/>
    </row>
    <row r="704" spans="3:4" s="18" customFormat="1" ht="12.75">
      <c r="C704" s="19"/>
      <c r="D704" s="19"/>
    </row>
    <row r="705" spans="3:4" s="18" customFormat="1" ht="12.75">
      <c r="C705" s="19"/>
      <c r="D705" s="19"/>
    </row>
    <row r="706" spans="3:4" s="18" customFormat="1" ht="12.75">
      <c r="C706" s="19"/>
      <c r="D706" s="19"/>
    </row>
    <row r="707" spans="3:4" s="18" customFormat="1" ht="12.75">
      <c r="C707" s="19"/>
      <c r="D707" s="19"/>
    </row>
    <row r="708" spans="3:4" s="18" customFormat="1" ht="12.75">
      <c r="C708" s="19"/>
      <c r="D708" s="19"/>
    </row>
    <row r="709" spans="3:4" s="18" customFormat="1" ht="12.75">
      <c r="C709" s="19"/>
      <c r="D709" s="19"/>
    </row>
    <row r="710" spans="3:4" s="18" customFormat="1" ht="12.75">
      <c r="C710" s="19"/>
      <c r="D710" s="19"/>
    </row>
    <row r="711" spans="3:4" s="18" customFormat="1" ht="12.75">
      <c r="C711" s="19"/>
      <c r="D711" s="19"/>
    </row>
    <row r="712" spans="3:4" s="18" customFormat="1" ht="12.75">
      <c r="C712" s="19"/>
      <c r="D712" s="19"/>
    </row>
    <row r="713" spans="3:4" s="18" customFormat="1" ht="12.75">
      <c r="C713" s="19"/>
      <c r="D713" s="19"/>
    </row>
    <row r="714" spans="3:4" s="18" customFormat="1" ht="12.75">
      <c r="C714" s="19"/>
      <c r="D714" s="19"/>
    </row>
    <row r="715" spans="3:4" s="18" customFormat="1" ht="12.75">
      <c r="C715" s="19"/>
      <c r="D715" s="19"/>
    </row>
    <row r="716" spans="3:4" s="18" customFormat="1" ht="12.75">
      <c r="C716" s="19"/>
      <c r="D716" s="19"/>
    </row>
    <row r="717" spans="3:4" s="18" customFormat="1" ht="12.75">
      <c r="C717" s="19"/>
      <c r="D717" s="19"/>
    </row>
    <row r="718" spans="3:4" s="18" customFormat="1" ht="12.75">
      <c r="C718" s="19"/>
      <c r="D718" s="19"/>
    </row>
    <row r="719" spans="3:4" s="18" customFormat="1" ht="12.75">
      <c r="C719" s="19"/>
      <c r="D719" s="19"/>
    </row>
    <row r="720" spans="3:4" s="18" customFormat="1" ht="12.75">
      <c r="C720" s="19"/>
      <c r="D720" s="19"/>
    </row>
    <row r="721" spans="3:4" s="18" customFormat="1" ht="12.75">
      <c r="C721" s="19"/>
      <c r="D721" s="19"/>
    </row>
    <row r="722" spans="3:4" s="18" customFormat="1" ht="12.75">
      <c r="C722" s="19"/>
      <c r="D722" s="19"/>
    </row>
    <row r="723" spans="3:4" s="18" customFormat="1" ht="12.75">
      <c r="C723" s="19"/>
      <c r="D723" s="19"/>
    </row>
    <row r="724" spans="3:4" s="18" customFormat="1" ht="12.75">
      <c r="C724" s="19"/>
      <c r="D724" s="19"/>
    </row>
    <row r="725" spans="3:4" s="18" customFormat="1" ht="12.75">
      <c r="C725" s="19"/>
      <c r="D725" s="19"/>
    </row>
    <row r="726" spans="3:4" s="18" customFormat="1" ht="12.75">
      <c r="C726" s="19"/>
      <c r="D726" s="19"/>
    </row>
    <row r="727" spans="3:4" s="18" customFormat="1" ht="12.75">
      <c r="C727" s="19"/>
      <c r="D727" s="19"/>
    </row>
    <row r="728" spans="3:4" s="18" customFormat="1" ht="12.75">
      <c r="C728" s="19"/>
      <c r="D728" s="19"/>
    </row>
    <row r="729" spans="3:4" s="18" customFormat="1" ht="12.75">
      <c r="C729" s="19"/>
      <c r="D729" s="19"/>
    </row>
    <row r="730" spans="3:4" s="18" customFormat="1" ht="12.75">
      <c r="C730" s="19"/>
      <c r="D730" s="19"/>
    </row>
    <row r="731" spans="3:4" s="18" customFormat="1" ht="12.75">
      <c r="C731" s="19"/>
      <c r="D731" s="19"/>
    </row>
    <row r="732" spans="3:4" s="18" customFormat="1" ht="12.75">
      <c r="C732" s="19"/>
      <c r="D732" s="19"/>
    </row>
    <row r="733" spans="3:4" s="18" customFormat="1" ht="12.75">
      <c r="C733" s="19"/>
      <c r="D733" s="19"/>
    </row>
    <row r="734" spans="3:4" s="18" customFormat="1" ht="12.75">
      <c r="C734" s="19"/>
      <c r="D734" s="19"/>
    </row>
    <row r="735" spans="3:4" s="18" customFormat="1" ht="12.75">
      <c r="C735" s="19"/>
      <c r="D735" s="19"/>
    </row>
    <row r="736" spans="3:4" s="18" customFormat="1" ht="12.75">
      <c r="C736" s="19"/>
      <c r="D736" s="19"/>
    </row>
    <row r="737" spans="3:4" s="18" customFormat="1" ht="12.75">
      <c r="C737" s="19"/>
      <c r="D737" s="19"/>
    </row>
    <row r="738" spans="3:4" s="18" customFormat="1" ht="12.75">
      <c r="C738" s="19"/>
      <c r="D738" s="19"/>
    </row>
    <row r="739" spans="3:4" s="18" customFormat="1" ht="12.75">
      <c r="C739" s="19"/>
      <c r="D739" s="19"/>
    </row>
    <row r="740" spans="3:4" s="18" customFormat="1" ht="12.75">
      <c r="C740" s="19"/>
      <c r="D740" s="19"/>
    </row>
    <row r="741" spans="3:4" s="18" customFormat="1" ht="12.75">
      <c r="C741" s="19"/>
      <c r="D741" s="19"/>
    </row>
    <row r="742" spans="3:4" s="18" customFormat="1" ht="12.75">
      <c r="C742" s="19"/>
      <c r="D742" s="19"/>
    </row>
    <row r="743" spans="3:4" s="18" customFormat="1" ht="12.75">
      <c r="C743" s="19"/>
      <c r="D743" s="19"/>
    </row>
    <row r="744" spans="3:4" s="18" customFormat="1" ht="12.75">
      <c r="C744" s="19"/>
      <c r="D744" s="19"/>
    </row>
    <row r="745" spans="3:4" s="18" customFormat="1" ht="12.75">
      <c r="C745" s="19"/>
      <c r="D745" s="19"/>
    </row>
    <row r="746" spans="3:4" s="18" customFormat="1" ht="12.75">
      <c r="C746" s="19"/>
      <c r="D746" s="19"/>
    </row>
    <row r="747" spans="3:4" s="18" customFormat="1" ht="12.75">
      <c r="C747" s="19"/>
      <c r="D747" s="19"/>
    </row>
    <row r="748" spans="3:4" s="18" customFormat="1" ht="12.75">
      <c r="C748" s="19"/>
      <c r="D748" s="19"/>
    </row>
    <row r="749" spans="3:4" s="18" customFormat="1" ht="12.75">
      <c r="C749" s="19"/>
      <c r="D749" s="19"/>
    </row>
    <row r="750" spans="3:4" s="18" customFormat="1" ht="12.75">
      <c r="C750" s="19"/>
      <c r="D750" s="19"/>
    </row>
    <row r="751" spans="3:4" s="18" customFormat="1" ht="12.75">
      <c r="C751" s="19"/>
      <c r="D751" s="19"/>
    </row>
    <row r="752" spans="3:4" s="18" customFormat="1" ht="12.75">
      <c r="C752" s="19"/>
      <c r="D752" s="19"/>
    </row>
    <row r="753" spans="3:4" s="18" customFormat="1" ht="12.75">
      <c r="C753" s="19"/>
      <c r="D753" s="19"/>
    </row>
    <row r="754" spans="3:4" s="18" customFormat="1" ht="12.75">
      <c r="C754" s="19"/>
      <c r="D754" s="19"/>
    </row>
    <row r="755" spans="3:4" s="18" customFormat="1" ht="12.75">
      <c r="C755" s="19"/>
      <c r="D755" s="19"/>
    </row>
    <row r="756" spans="3:4" s="18" customFormat="1" ht="12.75">
      <c r="C756" s="19"/>
      <c r="D756" s="19"/>
    </row>
    <row r="757" spans="3:4" s="18" customFormat="1" ht="12.75">
      <c r="C757" s="19"/>
      <c r="D757" s="19"/>
    </row>
    <row r="758" spans="3:4" s="18" customFormat="1" ht="12.75">
      <c r="C758" s="19"/>
      <c r="D758" s="19"/>
    </row>
    <row r="759" spans="3:4" s="18" customFormat="1" ht="12.75">
      <c r="C759" s="19"/>
      <c r="D759" s="19"/>
    </row>
    <row r="760" spans="3:4" s="18" customFormat="1" ht="12.75">
      <c r="C760" s="19"/>
      <c r="D760" s="19"/>
    </row>
    <row r="761" spans="3:4" s="18" customFormat="1" ht="12.75">
      <c r="C761" s="19"/>
      <c r="D761" s="19"/>
    </row>
    <row r="762" spans="3:4" s="18" customFormat="1" ht="12.75">
      <c r="C762" s="19"/>
      <c r="D762" s="19"/>
    </row>
    <row r="763" spans="3:4" s="18" customFormat="1" ht="12.75">
      <c r="C763" s="19"/>
      <c r="D763" s="19"/>
    </row>
    <row r="764" spans="3:4" s="18" customFormat="1" ht="12.75">
      <c r="C764" s="19"/>
      <c r="D764" s="19"/>
    </row>
    <row r="765" spans="3:4" s="18" customFormat="1" ht="12.75">
      <c r="C765" s="19"/>
      <c r="D765" s="19"/>
    </row>
    <row r="766" spans="3:4" s="18" customFormat="1" ht="12.75">
      <c r="C766" s="19"/>
      <c r="D766" s="19"/>
    </row>
    <row r="767" spans="3:4" s="18" customFormat="1" ht="12.75">
      <c r="C767" s="19"/>
      <c r="D767" s="19"/>
    </row>
    <row r="768" spans="3:4" s="18" customFormat="1" ht="12.75">
      <c r="C768" s="19"/>
      <c r="D768" s="19"/>
    </row>
    <row r="769" spans="3:4" s="18" customFormat="1" ht="12.75">
      <c r="C769" s="19"/>
      <c r="D769" s="19"/>
    </row>
    <row r="770" spans="3:4" s="18" customFormat="1" ht="12.75">
      <c r="C770" s="19"/>
      <c r="D770" s="19"/>
    </row>
    <row r="771" spans="3:4" s="18" customFormat="1" ht="12.75">
      <c r="C771" s="19"/>
      <c r="D771" s="19"/>
    </row>
    <row r="772" spans="3:4" s="18" customFormat="1" ht="12.75">
      <c r="C772" s="19"/>
      <c r="D772" s="19"/>
    </row>
    <row r="773" spans="3:4" s="18" customFormat="1" ht="12.75">
      <c r="C773" s="19"/>
      <c r="D773" s="19"/>
    </row>
    <row r="774" spans="3:4" s="18" customFormat="1" ht="12.75">
      <c r="C774" s="19"/>
      <c r="D774" s="19"/>
    </row>
    <row r="775" spans="3:4" s="18" customFormat="1" ht="12.75">
      <c r="C775" s="19"/>
      <c r="D775" s="19"/>
    </row>
    <row r="776" spans="3:4" s="18" customFormat="1" ht="12.75">
      <c r="C776" s="19"/>
      <c r="D776" s="19"/>
    </row>
    <row r="777" spans="3:4" s="18" customFormat="1" ht="12.75">
      <c r="C777" s="19"/>
      <c r="D777" s="19"/>
    </row>
    <row r="778" spans="3:4" s="18" customFormat="1" ht="12.75">
      <c r="C778" s="19"/>
      <c r="D778" s="19"/>
    </row>
    <row r="779" spans="3:4" s="18" customFormat="1" ht="12.75">
      <c r="C779" s="19"/>
      <c r="D779" s="19"/>
    </row>
    <row r="780" spans="3:4" s="18" customFormat="1" ht="12.75">
      <c r="C780" s="19"/>
      <c r="D780" s="19"/>
    </row>
    <row r="781" spans="3:4" s="18" customFormat="1" ht="12.75">
      <c r="C781" s="19"/>
      <c r="D781" s="19"/>
    </row>
    <row r="782" spans="3:4" s="18" customFormat="1" ht="12.75">
      <c r="C782" s="19"/>
      <c r="D782" s="19"/>
    </row>
    <row r="783" spans="3:4" s="18" customFormat="1" ht="12.75">
      <c r="C783" s="19"/>
      <c r="D783" s="19"/>
    </row>
    <row r="784" spans="3:4" s="18" customFormat="1" ht="12.75">
      <c r="C784" s="19"/>
      <c r="D784" s="19"/>
    </row>
    <row r="785" spans="3:4" s="18" customFormat="1" ht="12.75">
      <c r="C785" s="19"/>
      <c r="D785" s="19"/>
    </row>
    <row r="786" spans="3:4" s="18" customFormat="1" ht="12.75">
      <c r="C786" s="19"/>
      <c r="D786" s="19"/>
    </row>
    <row r="787" spans="3:4" s="18" customFormat="1" ht="12.75">
      <c r="C787" s="19"/>
      <c r="D787" s="19"/>
    </row>
    <row r="788" spans="3:4" s="18" customFormat="1" ht="12.75">
      <c r="C788" s="19"/>
      <c r="D788" s="19"/>
    </row>
    <row r="789" spans="3:4" s="18" customFormat="1" ht="12.75">
      <c r="C789" s="19"/>
      <c r="D789" s="19"/>
    </row>
    <row r="790" spans="3:4" s="18" customFormat="1" ht="12.75">
      <c r="C790" s="19"/>
      <c r="D790" s="19"/>
    </row>
    <row r="791" spans="3:4" s="18" customFormat="1" ht="12.75">
      <c r="C791" s="19"/>
      <c r="D791" s="19"/>
    </row>
    <row r="792" spans="3:4" s="18" customFormat="1" ht="12.75">
      <c r="C792" s="19"/>
      <c r="D792" s="19"/>
    </row>
    <row r="793" spans="3:4" s="18" customFormat="1" ht="12.75">
      <c r="C793" s="19"/>
      <c r="D793" s="19"/>
    </row>
    <row r="794" spans="3:4" s="18" customFormat="1" ht="12.75">
      <c r="C794" s="19"/>
      <c r="D794" s="19"/>
    </row>
    <row r="795" spans="3:4" s="18" customFormat="1" ht="12.75">
      <c r="C795" s="19"/>
      <c r="D795" s="19"/>
    </row>
    <row r="796" spans="3:4" s="18" customFormat="1" ht="12.75">
      <c r="C796" s="19"/>
      <c r="D796" s="19"/>
    </row>
    <row r="797" spans="3:4" s="18" customFormat="1" ht="12.75">
      <c r="C797" s="19"/>
      <c r="D797" s="19"/>
    </row>
    <row r="798" spans="3:4" s="18" customFormat="1" ht="12.75">
      <c r="C798" s="19"/>
      <c r="D798" s="19"/>
    </row>
    <row r="799" spans="3:4" s="18" customFormat="1" ht="12.75">
      <c r="C799" s="19"/>
      <c r="D799" s="19"/>
    </row>
    <row r="800" spans="3:4" s="18" customFormat="1" ht="12.75">
      <c r="C800" s="19"/>
      <c r="D800" s="19"/>
    </row>
    <row r="801" spans="3:4" s="18" customFormat="1" ht="12.75">
      <c r="C801" s="19"/>
      <c r="D801" s="19"/>
    </row>
    <row r="802" spans="3:4" s="18" customFormat="1" ht="12.75">
      <c r="C802" s="19"/>
      <c r="D802" s="19"/>
    </row>
    <row r="803" spans="3:4" s="18" customFormat="1" ht="12.75">
      <c r="C803" s="19"/>
      <c r="D803" s="19"/>
    </row>
    <row r="804" spans="3:4" s="18" customFormat="1" ht="12.75">
      <c r="C804" s="19"/>
      <c r="D804" s="19"/>
    </row>
    <row r="805" spans="3:4" s="18" customFormat="1" ht="12.75">
      <c r="C805" s="19"/>
      <c r="D805" s="19"/>
    </row>
    <row r="806" spans="3:4" s="18" customFormat="1" ht="12.75">
      <c r="C806" s="19"/>
      <c r="D806" s="19"/>
    </row>
    <row r="807" spans="3:4" s="18" customFormat="1" ht="12.75">
      <c r="C807" s="19"/>
      <c r="D807" s="19"/>
    </row>
    <row r="808" spans="3:4" s="18" customFormat="1" ht="12.75">
      <c r="C808" s="19"/>
      <c r="D808" s="19"/>
    </row>
    <row r="809" spans="3:4" s="18" customFormat="1" ht="12.75">
      <c r="C809" s="19"/>
      <c r="D809" s="19"/>
    </row>
    <row r="810" spans="3:4" s="18" customFormat="1" ht="12.75">
      <c r="C810" s="19"/>
      <c r="D810" s="19"/>
    </row>
    <row r="811" spans="3:4" s="18" customFormat="1" ht="12.75">
      <c r="C811" s="19"/>
      <c r="D811" s="19"/>
    </row>
    <row r="812" spans="3:4" s="18" customFormat="1" ht="12.75">
      <c r="C812" s="19"/>
      <c r="D812" s="19"/>
    </row>
    <row r="813" spans="3:4" s="18" customFormat="1" ht="12.75">
      <c r="C813" s="19"/>
      <c r="D813" s="19"/>
    </row>
    <row r="814" spans="3:4" s="18" customFormat="1" ht="12.75">
      <c r="C814" s="19"/>
      <c r="D814" s="19"/>
    </row>
    <row r="815" spans="3:4" s="18" customFormat="1" ht="12.75">
      <c r="C815" s="19"/>
      <c r="D815" s="19"/>
    </row>
    <row r="816" spans="3:4" s="18" customFormat="1" ht="12.75">
      <c r="C816" s="19"/>
      <c r="D816" s="19"/>
    </row>
    <row r="817" spans="3:4" s="18" customFormat="1" ht="12.75">
      <c r="C817" s="19"/>
      <c r="D817" s="19"/>
    </row>
    <row r="818" spans="3:4" s="18" customFormat="1" ht="12.75">
      <c r="C818" s="19"/>
      <c r="D818" s="19"/>
    </row>
    <row r="819" spans="3:4" s="18" customFormat="1" ht="12.75">
      <c r="C819" s="19"/>
      <c r="D819" s="19"/>
    </row>
    <row r="820" spans="3:4" s="18" customFormat="1" ht="12.75">
      <c r="C820" s="19"/>
      <c r="D820" s="19"/>
    </row>
    <row r="821" spans="3:4" s="18" customFormat="1" ht="12.75">
      <c r="C821" s="19"/>
      <c r="D821" s="19"/>
    </row>
    <row r="822" spans="3:4" s="18" customFormat="1" ht="12.75">
      <c r="C822" s="19"/>
      <c r="D822" s="19"/>
    </row>
    <row r="823" spans="3:4" s="18" customFormat="1" ht="12.75">
      <c r="C823" s="19"/>
      <c r="D823" s="19"/>
    </row>
    <row r="824" spans="3:4" s="18" customFormat="1" ht="12.75">
      <c r="C824" s="19"/>
      <c r="D824" s="19"/>
    </row>
    <row r="825" spans="3:4" s="18" customFormat="1" ht="12.75">
      <c r="C825" s="19"/>
      <c r="D825" s="19"/>
    </row>
    <row r="826" spans="3:4" s="18" customFormat="1" ht="12.75">
      <c r="C826" s="19"/>
      <c r="D826" s="19"/>
    </row>
    <row r="827" spans="3:4" s="18" customFormat="1" ht="12.75">
      <c r="C827" s="19"/>
      <c r="D827" s="19"/>
    </row>
    <row r="828" spans="3:4" s="18" customFormat="1" ht="12.75">
      <c r="C828" s="19"/>
      <c r="D828" s="19"/>
    </row>
    <row r="829" spans="3:4" s="18" customFormat="1" ht="12.75">
      <c r="C829" s="19"/>
      <c r="D829" s="19"/>
    </row>
    <row r="830" spans="3:4" s="18" customFormat="1" ht="12.75">
      <c r="C830" s="19"/>
      <c r="D830" s="19"/>
    </row>
    <row r="831" spans="3:4" s="18" customFormat="1" ht="12.75">
      <c r="C831" s="19"/>
      <c r="D831" s="19"/>
    </row>
    <row r="832" spans="3:4" s="18" customFormat="1" ht="12.75">
      <c r="C832" s="19"/>
      <c r="D832" s="19"/>
    </row>
    <row r="833" spans="3:4" s="18" customFormat="1" ht="12.75">
      <c r="C833" s="19"/>
      <c r="D833" s="19"/>
    </row>
    <row r="834" spans="3:4" s="18" customFormat="1" ht="12.75">
      <c r="C834" s="19"/>
      <c r="D834" s="19"/>
    </row>
    <row r="835" spans="3:4" s="18" customFormat="1" ht="12.75">
      <c r="C835" s="19"/>
      <c r="D835" s="19"/>
    </row>
    <row r="836" spans="3:4" s="18" customFormat="1" ht="12.75">
      <c r="C836" s="19"/>
      <c r="D836" s="19"/>
    </row>
    <row r="837" spans="3:4" s="18" customFormat="1" ht="12.75">
      <c r="C837" s="19"/>
      <c r="D837" s="19"/>
    </row>
    <row r="838" spans="3:4" s="18" customFormat="1" ht="12.75">
      <c r="C838" s="19"/>
      <c r="D838" s="19"/>
    </row>
    <row r="839" spans="3:4" s="18" customFormat="1" ht="12.75">
      <c r="C839" s="19"/>
      <c r="D839" s="19"/>
    </row>
    <row r="840" spans="3:4" s="18" customFormat="1" ht="12.75">
      <c r="C840" s="19"/>
      <c r="D840" s="19"/>
    </row>
    <row r="841" spans="3:4" s="18" customFormat="1" ht="12.75">
      <c r="C841" s="19"/>
      <c r="D841" s="19"/>
    </row>
    <row r="842" spans="3:4" s="18" customFormat="1" ht="12.75">
      <c r="C842" s="19"/>
      <c r="D842" s="19"/>
    </row>
    <row r="843" spans="3:4" s="18" customFormat="1" ht="12.75">
      <c r="C843" s="19"/>
      <c r="D843" s="19"/>
    </row>
    <row r="844" spans="3:4" s="18" customFormat="1" ht="12.75">
      <c r="C844" s="19"/>
      <c r="D844" s="19"/>
    </row>
    <row r="845" spans="3:4" s="18" customFormat="1" ht="12.75">
      <c r="C845" s="19"/>
      <c r="D845" s="19"/>
    </row>
    <row r="846" spans="3:4" s="18" customFormat="1" ht="12.75">
      <c r="C846" s="19"/>
      <c r="D846" s="19"/>
    </row>
    <row r="847" spans="3:4" s="18" customFormat="1" ht="12.75">
      <c r="C847" s="19"/>
      <c r="D847" s="19"/>
    </row>
    <row r="848" spans="3:4" s="18" customFormat="1" ht="12.75">
      <c r="C848" s="19"/>
      <c r="D848" s="19"/>
    </row>
    <row r="849" spans="3:4" s="18" customFormat="1" ht="12.75">
      <c r="C849" s="19"/>
      <c r="D849" s="19"/>
    </row>
    <row r="850" spans="3:4" s="18" customFormat="1" ht="12.75">
      <c r="C850" s="19"/>
      <c r="D850" s="19"/>
    </row>
    <row r="851" spans="3:4" s="18" customFormat="1" ht="12.75">
      <c r="C851" s="19"/>
      <c r="D851" s="19"/>
    </row>
    <row r="852" spans="3:4" s="18" customFormat="1" ht="12.75">
      <c r="C852" s="19"/>
      <c r="D852" s="19"/>
    </row>
    <row r="853" spans="3:4" s="18" customFormat="1" ht="12.75">
      <c r="C853" s="19"/>
      <c r="D853" s="19"/>
    </row>
    <row r="854" spans="3:4" s="18" customFormat="1" ht="12.75">
      <c r="C854" s="19"/>
      <c r="D854" s="19"/>
    </row>
    <row r="855" spans="3:4" s="18" customFormat="1" ht="12.75">
      <c r="C855" s="19"/>
      <c r="D855" s="19"/>
    </row>
    <row r="856" spans="3:4" s="18" customFormat="1" ht="12.75">
      <c r="C856" s="19"/>
      <c r="D856" s="19"/>
    </row>
    <row r="857" spans="3:4" s="18" customFormat="1" ht="12.75">
      <c r="C857" s="19"/>
      <c r="D857" s="19"/>
    </row>
    <row r="858" spans="3:4" s="18" customFormat="1" ht="12.75">
      <c r="C858" s="19"/>
      <c r="D858" s="19"/>
    </row>
    <row r="859" spans="3:4" s="18" customFormat="1" ht="12.75">
      <c r="C859" s="19"/>
      <c r="D859" s="19"/>
    </row>
    <row r="860" spans="3:4" s="18" customFormat="1" ht="12.75">
      <c r="C860" s="19"/>
      <c r="D860" s="19"/>
    </row>
    <row r="861" spans="3:4" s="18" customFormat="1" ht="12.75">
      <c r="C861" s="19"/>
      <c r="D861" s="19"/>
    </row>
    <row r="862" spans="3:4" s="18" customFormat="1" ht="12.75">
      <c r="C862" s="19"/>
      <c r="D862" s="19"/>
    </row>
    <row r="863" spans="3:4" s="18" customFormat="1" ht="12.75">
      <c r="C863" s="19"/>
      <c r="D863" s="19"/>
    </row>
    <row r="864" spans="3:4" s="18" customFormat="1" ht="12.75">
      <c r="C864" s="19"/>
      <c r="D864" s="19"/>
    </row>
    <row r="865" spans="3:4" s="18" customFormat="1" ht="12.75">
      <c r="C865" s="19"/>
      <c r="D865" s="19"/>
    </row>
    <row r="866" spans="3:4" s="18" customFormat="1" ht="12.75">
      <c r="C866" s="19"/>
      <c r="D866" s="19"/>
    </row>
    <row r="867" spans="3:4" s="18" customFormat="1" ht="12.75">
      <c r="C867" s="19"/>
      <c r="D867" s="19"/>
    </row>
    <row r="868" spans="3:4" s="18" customFormat="1" ht="12.75">
      <c r="C868" s="19"/>
      <c r="D868" s="19"/>
    </row>
    <row r="869" spans="3:4" s="18" customFormat="1" ht="12.75">
      <c r="C869" s="19"/>
      <c r="D869" s="19"/>
    </row>
    <row r="870" spans="3:4" s="18" customFormat="1" ht="12.75">
      <c r="C870" s="19"/>
      <c r="D870" s="19"/>
    </row>
    <row r="871" spans="3:4" s="18" customFormat="1" ht="12.75">
      <c r="C871" s="19"/>
      <c r="D871" s="19"/>
    </row>
    <row r="872" spans="3:4" s="18" customFormat="1" ht="12.75">
      <c r="C872" s="19"/>
      <c r="D872" s="19"/>
    </row>
    <row r="873" spans="3:4" s="18" customFormat="1" ht="12.75">
      <c r="C873" s="19"/>
      <c r="D873" s="19"/>
    </row>
    <row r="874" spans="3:4" s="18" customFormat="1" ht="12.75">
      <c r="C874" s="19"/>
      <c r="D874" s="19"/>
    </row>
    <row r="875" spans="3:4" s="18" customFormat="1" ht="12.75">
      <c r="C875" s="19"/>
      <c r="D875" s="19"/>
    </row>
    <row r="876" spans="3:4" s="18" customFormat="1" ht="12.75">
      <c r="C876" s="19"/>
      <c r="D876" s="19"/>
    </row>
    <row r="877" spans="3:4" s="18" customFormat="1" ht="12.75">
      <c r="C877" s="19"/>
      <c r="D877" s="19"/>
    </row>
    <row r="878" spans="3:4" s="18" customFormat="1" ht="12.75">
      <c r="C878" s="19"/>
      <c r="D878" s="19"/>
    </row>
    <row r="879" spans="3:4" s="18" customFormat="1" ht="12.75">
      <c r="C879" s="19"/>
      <c r="D879" s="19"/>
    </row>
    <row r="880" spans="3:4" s="18" customFormat="1" ht="12.75">
      <c r="C880" s="19"/>
      <c r="D880" s="19"/>
    </row>
    <row r="881" spans="3:4" s="18" customFormat="1" ht="12.75">
      <c r="C881" s="19"/>
      <c r="D881" s="19"/>
    </row>
    <row r="882" spans="3:4" s="18" customFormat="1" ht="12.75">
      <c r="C882" s="19"/>
      <c r="D882" s="19"/>
    </row>
    <row r="883" spans="3:4" s="18" customFormat="1" ht="12.75">
      <c r="C883" s="19"/>
      <c r="D883" s="19"/>
    </row>
    <row r="884" spans="3:4" s="18" customFormat="1" ht="12.75">
      <c r="C884" s="19"/>
      <c r="D884" s="19"/>
    </row>
    <row r="885" spans="3:4" s="18" customFormat="1" ht="12.75">
      <c r="C885" s="19"/>
      <c r="D885" s="19"/>
    </row>
    <row r="886" spans="3:4" s="18" customFormat="1" ht="12.75">
      <c r="C886" s="19"/>
      <c r="D886" s="19"/>
    </row>
    <row r="887" spans="3:4" s="18" customFormat="1" ht="12.75">
      <c r="C887" s="19"/>
      <c r="D887" s="19"/>
    </row>
    <row r="888" spans="3:4" s="18" customFormat="1" ht="12.75">
      <c r="C888" s="19"/>
      <c r="D888" s="19"/>
    </row>
    <row r="889" spans="3:4" s="18" customFormat="1" ht="12.75">
      <c r="C889" s="19"/>
      <c r="D889" s="19"/>
    </row>
    <row r="890" spans="3:4" s="18" customFormat="1" ht="12.75">
      <c r="C890" s="19"/>
      <c r="D890" s="19"/>
    </row>
    <row r="891" spans="3:4" s="18" customFormat="1" ht="12.75">
      <c r="C891" s="19"/>
      <c r="D891" s="19"/>
    </row>
    <row r="892" spans="3:4" s="18" customFormat="1" ht="12.75">
      <c r="C892" s="19"/>
      <c r="D892" s="19"/>
    </row>
    <row r="893" spans="3:4" s="18" customFormat="1" ht="12.75">
      <c r="C893" s="19"/>
      <c r="D893" s="19"/>
    </row>
    <row r="894" spans="3:4" s="18" customFormat="1" ht="12.75">
      <c r="C894" s="19"/>
      <c r="D894" s="19"/>
    </row>
    <row r="895" spans="3:4" s="18" customFormat="1" ht="12.75">
      <c r="C895" s="19"/>
      <c r="D895" s="19"/>
    </row>
    <row r="896" spans="3:4" s="18" customFormat="1" ht="12.75">
      <c r="C896" s="19"/>
      <c r="D896" s="19"/>
    </row>
    <row r="897" spans="3:4" s="18" customFormat="1" ht="12.75">
      <c r="C897" s="19"/>
      <c r="D897" s="19"/>
    </row>
    <row r="898" spans="3:4" s="18" customFormat="1" ht="12.75">
      <c r="C898" s="19"/>
      <c r="D898" s="19"/>
    </row>
    <row r="899" spans="3:4" s="18" customFormat="1" ht="12.75">
      <c r="C899" s="19"/>
      <c r="D899" s="19"/>
    </row>
    <row r="900" spans="3:4" s="18" customFormat="1" ht="12.75">
      <c r="C900" s="19"/>
      <c r="D900" s="19"/>
    </row>
    <row r="901" spans="3:4" s="18" customFormat="1" ht="12.75">
      <c r="C901" s="19"/>
      <c r="D901" s="19"/>
    </row>
    <row r="902" spans="3:4" s="18" customFormat="1" ht="12.75">
      <c r="C902" s="19"/>
      <c r="D902" s="19"/>
    </row>
    <row r="903" spans="3:4" s="18" customFormat="1" ht="12.75">
      <c r="C903" s="19"/>
      <c r="D903" s="19"/>
    </row>
    <row r="904" spans="3:4" s="18" customFormat="1" ht="12.75">
      <c r="C904" s="19"/>
      <c r="D904" s="19"/>
    </row>
    <row r="905" spans="3:4" s="18" customFormat="1" ht="12.75">
      <c r="C905" s="19"/>
      <c r="D905" s="19"/>
    </row>
    <row r="906" spans="3:4" s="18" customFormat="1" ht="12.75">
      <c r="C906" s="19"/>
      <c r="D906" s="19"/>
    </row>
    <row r="907" spans="3:4" s="18" customFormat="1" ht="12.75">
      <c r="C907" s="19"/>
      <c r="D907" s="19"/>
    </row>
    <row r="908" spans="3:4" s="18" customFormat="1" ht="12.75">
      <c r="C908" s="19"/>
      <c r="D908" s="19"/>
    </row>
    <row r="909" spans="3:4" s="18" customFormat="1" ht="12.75">
      <c r="C909" s="19"/>
      <c r="D909" s="19"/>
    </row>
    <row r="910" spans="3:4" s="18" customFormat="1" ht="12.75">
      <c r="C910" s="19"/>
      <c r="D910" s="19"/>
    </row>
    <row r="911" spans="3:4" s="18" customFormat="1" ht="12.75">
      <c r="C911" s="19"/>
      <c r="D911" s="19"/>
    </row>
    <row r="912" spans="3:4" s="18" customFormat="1" ht="12.75">
      <c r="C912" s="19"/>
      <c r="D912" s="19"/>
    </row>
    <row r="913" spans="3:4" s="18" customFormat="1" ht="12.75">
      <c r="C913" s="19"/>
      <c r="D913" s="19"/>
    </row>
    <row r="914" spans="3:4" s="18" customFormat="1" ht="12.75">
      <c r="C914" s="19"/>
      <c r="D914" s="19"/>
    </row>
    <row r="915" spans="3:4" s="18" customFormat="1" ht="12.75">
      <c r="C915" s="19"/>
      <c r="D915" s="19"/>
    </row>
    <row r="916" spans="3:4" s="18" customFormat="1" ht="12.75">
      <c r="C916" s="19"/>
      <c r="D916" s="19"/>
    </row>
    <row r="917" spans="3:4" s="18" customFormat="1" ht="12.75">
      <c r="C917" s="19"/>
      <c r="D917" s="19"/>
    </row>
    <row r="918" spans="3:4" s="18" customFormat="1" ht="12.75">
      <c r="C918" s="19"/>
      <c r="D918" s="19"/>
    </row>
    <row r="919" spans="3:4" s="18" customFormat="1" ht="12.75">
      <c r="C919" s="19"/>
      <c r="D919" s="19"/>
    </row>
    <row r="920" spans="3:4" s="18" customFormat="1" ht="12.75">
      <c r="C920" s="19"/>
      <c r="D920" s="19"/>
    </row>
    <row r="921" spans="3:4" s="18" customFormat="1" ht="12.75">
      <c r="C921" s="19"/>
      <c r="D921" s="19"/>
    </row>
    <row r="922" spans="3:4" s="18" customFormat="1" ht="12.75">
      <c r="C922" s="19"/>
      <c r="D922" s="19"/>
    </row>
    <row r="923" spans="3:4" s="18" customFormat="1" ht="12.75">
      <c r="C923" s="19"/>
      <c r="D923" s="19"/>
    </row>
    <row r="924" spans="3:4" s="18" customFormat="1" ht="12.75">
      <c r="C924" s="19"/>
      <c r="D924" s="19"/>
    </row>
    <row r="925" spans="3:4" s="18" customFormat="1" ht="12.75">
      <c r="C925" s="19"/>
      <c r="D925" s="19"/>
    </row>
    <row r="926" spans="3:4" s="18" customFormat="1" ht="12.75">
      <c r="C926" s="19"/>
      <c r="D926" s="19"/>
    </row>
    <row r="927" spans="3:4" s="18" customFormat="1" ht="12.75">
      <c r="C927" s="19"/>
      <c r="D927" s="19"/>
    </row>
    <row r="928" spans="3:4" s="18" customFormat="1" ht="12.75">
      <c r="C928" s="19"/>
      <c r="D928" s="19"/>
    </row>
    <row r="929" spans="3:4" s="18" customFormat="1" ht="12.75">
      <c r="C929" s="19"/>
      <c r="D929" s="19"/>
    </row>
    <row r="930" spans="3:4" s="18" customFormat="1" ht="12.75">
      <c r="C930" s="19"/>
      <c r="D930" s="19"/>
    </row>
    <row r="931" spans="3:4" s="18" customFormat="1" ht="12.75">
      <c r="C931" s="19"/>
      <c r="D931" s="19"/>
    </row>
    <row r="932" spans="3:4" s="18" customFormat="1" ht="12.75">
      <c r="C932" s="19"/>
      <c r="D932" s="19"/>
    </row>
    <row r="933" spans="3:4" s="18" customFormat="1" ht="12.75">
      <c r="C933" s="19"/>
      <c r="D933" s="19"/>
    </row>
    <row r="934" spans="3:4" s="18" customFormat="1" ht="12.75">
      <c r="C934" s="19"/>
      <c r="D934" s="19"/>
    </row>
    <row r="935" spans="3:4" s="18" customFormat="1" ht="12.75">
      <c r="C935" s="19"/>
      <c r="D935" s="19"/>
    </row>
    <row r="936" spans="3:4" s="18" customFormat="1" ht="12.75">
      <c r="C936" s="19"/>
      <c r="D936" s="19"/>
    </row>
    <row r="937" spans="3:4" s="18" customFormat="1" ht="12.75">
      <c r="C937" s="19"/>
      <c r="D937" s="19"/>
    </row>
    <row r="938" spans="3:4" s="18" customFormat="1" ht="12.75">
      <c r="C938" s="19"/>
      <c r="D938" s="19"/>
    </row>
    <row r="939" spans="3:4" s="18" customFormat="1" ht="12.75">
      <c r="C939" s="19"/>
      <c r="D939" s="19"/>
    </row>
    <row r="940" spans="3:4" s="18" customFormat="1" ht="12.75">
      <c r="C940" s="19"/>
      <c r="D940" s="19"/>
    </row>
    <row r="941" spans="3:4" s="18" customFormat="1" ht="12.75">
      <c r="C941" s="19"/>
      <c r="D941" s="19"/>
    </row>
    <row r="942" spans="3:4" s="18" customFormat="1" ht="12.75">
      <c r="C942" s="19"/>
      <c r="D942" s="19"/>
    </row>
    <row r="943" spans="3:4" s="18" customFormat="1" ht="12.75">
      <c r="C943" s="19"/>
      <c r="D943" s="19"/>
    </row>
    <row r="944" spans="3:4" s="18" customFormat="1" ht="12.75">
      <c r="C944" s="19"/>
      <c r="D944" s="19"/>
    </row>
    <row r="945" spans="3:4" s="18" customFormat="1" ht="12.75">
      <c r="C945" s="19"/>
      <c r="D945" s="19"/>
    </row>
    <row r="946" spans="3:4" s="18" customFormat="1" ht="12.75">
      <c r="C946" s="19"/>
      <c r="D946" s="19"/>
    </row>
    <row r="947" spans="3:4" s="18" customFormat="1" ht="12.75">
      <c r="C947" s="19"/>
      <c r="D947" s="19"/>
    </row>
    <row r="948" spans="3:4" s="18" customFormat="1" ht="12.75">
      <c r="C948" s="19"/>
      <c r="D948" s="19"/>
    </row>
    <row r="949" spans="3:4" s="18" customFormat="1" ht="12.75">
      <c r="C949" s="19"/>
      <c r="D949" s="19"/>
    </row>
    <row r="950" spans="3:4" s="18" customFormat="1" ht="12.75">
      <c r="C950" s="19"/>
      <c r="D950" s="19"/>
    </row>
    <row r="951" spans="3:4" s="18" customFormat="1" ht="12.75">
      <c r="C951" s="19"/>
      <c r="D951" s="19"/>
    </row>
    <row r="952" spans="3:4" s="18" customFormat="1" ht="12.75">
      <c r="C952" s="19"/>
      <c r="D952" s="19"/>
    </row>
    <row r="953" spans="3:4" s="18" customFormat="1" ht="12.75">
      <c r="C953" s="19"/>
      <c r="D953" s="19"/>
    </row>
    <row r="954" spans="3:4" s="18" customFormat="1" ht="12.75">
      <c r="C954" s="19"/>
      <c r="D954" s="19"/>
    </row>
    <row r="955" spans="3:4" s="18" customFormat="1" ht="12.75">
      <c r="C955" s="19"/>
      <c r="D955" s="19"/>
    </row>
    <row r="956" spans="3:4" s="18" customFormat="1" ht="12.75">
      <c r="C956" s="19"/>
      <c r="D956" s="19"/>
    </row>
    <row r="957" spans="3:4" s="18" customFormat="1" ht="12.75">
      <c r="C957" s="19"/>
      <c r="D957" s="19"/>
    </row>
    <row r="958" spans="3:4" s="18" customFormat="1" ht="12.75">
      <c r="C958" s="19"/>
      <c r="D958" s="19"/>
    </row>
    <row r="959" spans="3:4" s="18" customFormat="1" ht="12.75">
      <c r="C959" s="19"/>
      <c r="D959" s="19"/>
    </row>
    <row r="960" spans="3:4" s="18" customFormat="1" ht="12.75">
      <c r="C960" s="19"/>
      <c r="D960" s="19"/>
    </row>
    <row r="961" spans="3:4" s="18" customFormat="1" ht="12.75">
      <c r="C961" s="19"/>
      <c r="D961" s="19"/>
    </row>
    <row r="962" spans="3:4" s="18" customFormat="1" ht="12.75">
      <c r="C962" s="19"/>
      <c r="D962" s="19"/>
    </row>
    <row r="963" spans="3:4" s="18" customFormat="1" ht="12.75">
      <c r="C963" s="19"/>
      <c r="D963" s="19"/>
    </row>
    <row r="964" spans="3:4" s="18" customFormat="1" ht="12.75">
      <c r="C964" s="19"/>
      <c r="D964" s="19"/>
    </row>
    <row r="965" spans="3:4" s="18" customFormat="1" ht="12.75">
      <c r="C965" s="19"/>
      <c r="D965" s="19"/>
    </row>
    <row r="966" spans="3:4" s="18" customFormat="1" ht="12.75">
      <c r="C966" s="19"/>
      <c r="D966" s="19"/>
    </row>
    <row r="967" spans="3:4" s="18" customFormat="1" ht="12.75">
      <c r="C967" s="19"/>
      <c r="D967" s="19"/>
    </row>
    <row r="968" spans="3:4" s="18" customFormat="1" ht="12.75">
      <c r="C968" s="19"/>
      <c r="D968" s="19"/>
    </row>
    <row r="969" spans="3:4" s="18" customFormat="1" ht="12.75">
      <c r="C969" s="19"/>
      <c r="D969" s="19"/>
    </row>
    <row r="970" spans="3:4" s="18" customFormat="1" ht="12.75">
      <c r="C970" s="19"/>
      <c r="D970" s="19"/>
    </row>
    <row r="971" spans="3:4" s="18" customFormat="1" ht="12.75">
      <c r="C971" s="19"/>
      <c r="D971" s="19"/>
    </row>
    <row r="972" spans="3:4" s="18" customFormat="1" ht="12.75">
      <c r="C972" s="19"/>
      <c r="D972" s="19"/>
    </row>
    <row r="973" spans="3:4" s="18" customFormat="1" ht="12.75">
      <c r="C973" s="19"/>
      <c r="D973" s="19"/>
    </row>
    <row r="974" spans="3:4" s="18" customFormat="1" ht="12.75">
      <c r="C974" s="19"/>
      <c r="D974" s="19"/>
    </row>
    <row r="975" spans="3:4" s="18" customFormat="1" ht="12.75">
      <c r="C975" s="19"/>
      <c r="D975" s="19"/>
    </row>
    <row r="976" spans="3:4" s="18" customFormat="1" ht="12.75">
      <c r="C976" s="19"/>
      <c r="D976" s="19"/>
    </row>
    <row r="977" spans="3:4" s="18" customFormat="1" ht="12.75">
      <c r="C977" s="19"/>
      <c r="D977" s="19"/>
    </row>
    <row r="978" spans="3:4" s="18" customFormat="1" ht="12.75">
      <c r="C978" s="19"/>
      <c r="D978" s="19"/>
    </row>
    <row r="979" spans="3:4" s="18" customFormat="1" ht="12.75">
      <c r="C979" s="19"/>
      <c r="D979" s="19"/>
    </row>
    <row r="980" spans="3:4" s="18" customFormat="1" ht="12.75">
      <c r="C980" s="19"/>
      <c r="D980" s="19"/>
    </row>
    <row r="981" spans="3:4" s="18" customFormat="1" ht="12.75">
      <c r="C981" s="19"/>
      <c r="D981" s="19"/>
    </row>
    <row r="982" spans="3:4" s="18" customFormat="1" ht="12.75">
      <c r="C982" s="19"/>
      <c r="D982" s="19"/>
    </row>
    <row r="983" spans="3:4" s="18" customFormat="1" ht="12.75">
      <c r="C983" s="19"/>
      <c r="D983" s="19"/>
    </row>
    <row r="984" spans="3:4" s="18" customFormat="1" ht="12.75">
      <c r="C984" s="19"/>
      <c r="D984" s="19"/>
    </row>
    <row r="985" spans="3:4" s="18" customFormat="1" ht="12.75">
      <c r="C985" s="19"/>
      <c r="D985" s="19"/>
    </row>
    <row r="986" spans="3:4" s="18" customFormat="1" ht="12.75">
      <c r="C986" s="19"/>
      <c r="D986" s="19"/>
    </row>
    <row r="987" spans="3:4" s="18" customFormat="1" ht="12.75">
      <c r="C987" s="19"/>
      <c r="D987" s="19"/>
    </row>
    <row r="988" spans="3:4" s="18" customFormat="1" ht="12.75">
      <c r="C988" s="19"/>
      <c r="D988" s="19"/>
    </row>
    <row r="989" spans="3:4" s="18" customFormat="1" ht="12.75">
      <c r="C989" s="19"/>
      <c r="D989" s="19"/>
    </row>
    <row r="990" spans="3:4" s="18" customFormat="1" ht="12.75">
      <c r="C990" s="19"/>
      <c r="D990" s="19"/>
    </row>
    <row r="991" spans="3:4" s="18" customFormat="1" ht="12.75">
      <c r="C991" s="19"/>
      <c r="D991" s="19"/>
    </row>
    <row r="992" spans="3:4" s="18" customFormat="1" ht="12.75">
      <c r="C992" s="19"/>
      <c r="D992" s="19"/>
    </row>
    <row r="993" spans="3:4" s="18" customFormat="1" ht="12.75">
      <c r="C993" s="19"/>
      <c r="D993" s="19"/>
    </row>
    <row r="994" spans="3:4" s="18" customFormat="1" ht="12.75">
      <c r="C994" s="19"/>
      <c r="D994" s="19"/>
    </row>
    <row r="995" spans="3:4" s="18" customFormat="1" ht="12.75">
      <c r="C995" s="19"/>
      <c r="D995" s="19"/>
    </row>
    <row r="996" spans="3:4" s="18" customFormat="1" ht="12.75">
      <c r="C996" s="19"/>
      <c r="D996" s="19"/>
    </row>
    <row r="997" spans="3:4" s="18" customFormat="1" ht="12.75">
      <c r="C997" s="19"/>
      <c r="D997" s="19"/>
    </row>
    <row r="998" spans="3:4" s="18" customFormat="1" ht="12.75">
      <c r="C998" s="19"/>
      <c r="D998" s="19"/>
    </row>
    <row r="999" spans="3:4" s="18" customFormat="1" ht="12.75">
      <c r="C999" s="19"/>
      <c r="D999" s="19"/>
    </row>
    <row r="1000" spans="3:4" s="18" customFormat="1" ht="12.75">
      <c r="C1000" s="19"/>
      <c r="D1000" s="19"/>
    </row>
    <row r="1001" spans="3:4" s="18" customFormat="1" ht="12.75">
      <c r="C1001" s="19"/>
      <c r="D1001" s="19"/>
    </row>
    <row r="1002" spans="3:4" s="18" customFormat="1" ht="12.75">
      <c r="C1002" s="19"/>
      <c r="D1002" s="19"/>
    </row>
    <row r="1003" spans="3:4" s="18" customFormat="1" ht="12.75">
      <c r="C1003" s="19"/>
      <c r="D1003" s="19"/>
    </row>
    <row r="1004" spans="3:4" s="18" customFormat="1" ht="12.75">
      <c r="C1004" s="19"/>
      <c r="D1004" s="19"/>
    </row>
    <row r="1005" spans="3:4" s="18" customFormat="1" ht="12.75">
      <c r="C1005" s="19"/>
      <c r="D1005" s="19"/>
    </row>
    <row r="1006" spans="3:4" s="18" customFormat="1" ht="12.75">
      <c r="C1006" s="19"/>
      <c r="D1006" s="19"/>
    </row>
    <row r="1007" spans="3:4" s="18" customFormat="1" ht="12.75">
      <c r="C1007" s="19"/>
      <c r="D1007" s="19"/>
    </row>
    <row r="1008" spans="3:4" s="18" customFormat="1" ht="12.75">
      <c r="C1008" s="19"/>
      <c r="D1008" s="19"/>
    </row>
    <row r="1009" spans="3:4" s="18" customFormat="1" ht="12.75">
      <c r="C1009" s="19"/>
      <c r="D1009" s="19"/>
    </row>
    <row r="1010" spans="3:4" s="18" customFormat="1" ht="12.75">
      <c r="C1010" s="19"/>
      <c r="D1010" s="19"/>
    </row>
    <row r="1011" spans="3:4" s="18" customFormat="1" ht="12.75">
      <c r="C1011" s="19"/>
      <c r="D1011" s="19"/>
    </row>
    <row r="1012" spans="3:4" s="18" customFormat="1" ht="12.75">
      <c r="C1012" s="19"/>
      <c r="D1012" s="19"/>
    </row>
    <row r="1013" spans="3:4" s="18" customFormat="1" ht="12.75">
      <c r="C1013" s="19"/>
      <c r="D1013" s="19"/>
    </row>
    <row r="1014" spans="3:4" s="18" customFormat="1" ht="12.75">
      <c r="C1014" s="19"/>
      <c r="D1014" s="19"/>
    </row>
    <row r="1015" spans="3:4" s="18" customFormat="1" ht="12.75">
      <c r="C1015" s="19"/>
      <c r="D1015" s="19"/>
    </row>
    <row r="1016" spans="3:4" s="18" customFormat="1" ht="12.75">
      <c r="C1016" s="19"/>
      <c r="D1016" s="19"/>
    </row>
    <row r="1017" spans="3:4" s="18" customFormat="1" ht="12.75">
      <c r="C1017" s="19"/>
      <c r="D1017" s="19"/>
    </row>
    <row r="1018" spans="3:4" s="18" customFormat="1" ht="12.75">
      <c r="C1018" s="19"/>
      <c r="D1018" s="19"/>
    </row>
    <row r="1019" spans="3:4" s="18" customFormat="1" ht="12.75">
      <c r="C1019" s="19"/>
      <c r="D1019" s="19"/>
    </row>
    <row r="1020" spans="3:4" s="18" customFormat="1" ht="12.75">
      <c r="C1020" s="19"/>
      <c r="D1020" s="19"/>
    </row>
    <row r="1021" spans="3:4" s="18" customFormat="1" ht="12.75">
      <c r="C1021" s="19"/>
      <c r="D1021" s="19"/>
    </row>
    <row r="1022" spans="3:4" s="18" customFormat="1" ht="12.75">
      <c r="C1022" s="19"/>
      <c r="D1022" s="19"/>
    </row>
    <row r="1023" spans="3:4" s="18" customFormat="1" ht="12.75">
      <c r="C1023" s="19"/>
      <c r="D1023" s="19"/>
    </row>
    <row r="1024" spans="3:4" s="18" customFormat="1" ht="12.75">
      <c r="C1024" s="19"/>
      <c r="D1024" s="19"/>
    </row>
    <row r="1025" spans="3:4" s="18" customFormat="1" ht="12.75">
      <c r="C1025" s="19"/>
      <c r="D1025" s="19"/>
    </row>
    <row r="1026" spans="3:4" s="18" customFormat="1" ht="12.75">
      <c r="C1026" s="19"/>
      <c r="D1026" s="19"/>
    </row>
    <row r="1027" spans="3:4" s="18" customFormat="1" ht="12.75">
      <c r="C1027" s="19"/>
      <c r="D1027" s="19"/>
    </row>
    <row r="1028" spans="3:4" s="18" customFormat="1" ht="12.75">
      <c r="C1028" s="19"/>
      <c r="D1028" s="19"/>
    </row>
    <row r="1029" spans="3:4" s="18" customFormat="1" ht="12.75">
      <c r="C1029" s="19"/>
      <c r="D1029" s="19"/>
    </row>
    <row r="1030" spans="3:4" s="18" customFormat="1" ht="12.75">
      <c r="C1030" s="19"/>
      <c r="D1030" s="19"/>
    </row>
    <row r="1031" spans="3:4" s="18" customFormat="1" ht="12.75">
      <c r="C1031" s="19"/>
      <c r="D1031" s="19"/>
    </row>
    <row r="1032" spans="3:4" s="18" customFormat="1" ht="12.75">
      <c r="C1032" s="19"/>
      <c r="D1032" s="19"/>
    </row>
    <row r="1033" spans="3:4" s="18" customFormat="1" ht="12.75">
      <c r="C1033" s="19"/>
      <c r="D1033" s="19"/>
    </row>
    <row r="1034" spans="3:4" s="18" customFormat="1" ht="12.75">
      <c r="C1034" s="19"/>
      <c r="D1034" s="19"/>
    </row>
    <row r="1035" spans="3:4" s="18" customFormat="1" ht="12.75">
      <c r="C1035" s="19"/>
      <c r="D1035" s="19"/>
    </row>
    <row r="1036" spans="3:4" s="18" customFormat="1" ht="12.75">
      <c r="C1036" s="19"/>
      <c r="D1036" s="19"/>
    </row>
    <row r="1037" spans="3:4" s="18" customFormat="1" ht="12.75">
      <c r="C1037" s="19"/>
      <c r="D1037" s="19"/>
    </row>
    <row r="1038" spans="3:4" s="18" customFormat="1" ht="12.75">
      <c r="C1038" s="19"/>
      <c r="D1038" s="19"/>
    </row>
    <row r="1039" spans="3:4" s="18" customFormat="1" ht="12.75">
      <c r="C1039" s="19"/>
      <c r="D1039" s="19"/>
    </row>
    <row r="1040" spans="3:4" s="18" customFormat="1" ht="12.75">
      <c r="C1040" s="19"/>
      <c r="D1040" s="19"/>
    </row>
    <row r="1041" spans="3:4" s="18" customFormat="1" ht="12.75">
      <c r="C1041" s="19"/>
      <c r="D1041" s="19"/>
    </row>
    <row r="1042" spans="3:4" s="18" customFormat="1" ht="12.75">
      <c r="C1042" s="19"/>
      <c r="D1042" s="19"/>
    </row>
    <row r="1043" spans="3:4" s="18" customFormat="1" ht="12.75">
      <c r="C1043" s="19"/>
      <c r="D1043" s="19"/>
    </row>
    <row r="1044" spans="3:4" s="18" customFormat="1" ht="12.75">
      <c r="C1044" s="19"/>
      <c r="D1044" s="19"/>
    </row>
    <row r="1045" spans="3:4" s="18" customFormat="1" ht="12.75">
      <c r="C1045" s="19"/>
      <c r="D1045" s="19"/>
    </row>
    <row r="1046" spans="3:4" s="18" customFormat="1" ht="12.75">
      <c r="C1046" s="19"/>
      <c r="D1046" s="19"/>
    </row>
    <row r="1047" spans="3:4" s="18" customFormat="1" ht="12.75">
      <c r="C1047" s="19"/>
      <c r="D1047" s="19"/>
    </row>
    <row r="1048" spans="3:4" s="18" customFormat="1" ht="12.75">
      <c r="C1048" s="19"/>
      <c r="D1048" s="19"/>
    </row>
    <row r="1049" spans="3:4" s="18" customFormat="1" ht="12.75">
      <c r="C1049" s="19"/>
      <c r="D1049" s="19"/>
    </row>
    <row r="1050" spans="3:4" s="18" customFormat="1" ht="12.75">
      <c r="C1050" s="19"/>
      <c r="D1050" s="19"/>
    </row>
    <row r="1051" spans="3:4" s="18" customFormat="1" ht="12.75">
      <c r="C1051" s="19"/>
      <c r="D1051" s="19"/>
    </row>
    <row r="1052" spans="3:4" s="18" customFormat="1" ht="12.75">
      <c r="C1052" s="19"/>
      <c r="D1052" s="19"/>
    </row>
    <row r="1053" spans="3:4" s="18" customFormat="1" ht="12.75">
      <c r="C1053" s="19"/>
      <c r="D1053" s="19"/>
    </row>
    <row r="1054" spans="3:4" s="18" customFormat="1" ht="12.75">
      <c r="C1054" s="19"/>
      <c r="D1054" s="19"/>
    </row>
    <row r="1055" spans="3:4" s="18" customFormat="1" ht="12.75">
      <c r="C1055" s="19"/>
      <c r="D1055" s="19"/>
    </row>
    <row r="1056" spans="3:4" s="18" customFormat="1" ht="12.75">
      <c r="C1056" s="19"/>
      <c r="D1056" s="19"/>
    </row>
    <row r="1057" spans="3:4" s="18" customFormat="1" ht="12.75">
      <c r="C1057" s="19"/>
      <c r="D1057" s="19"/>
    </row>
    <row r="1058" spans="3:4" s="18" customFormat="1" ht="12.75">
      <c r="C1058" s="19"/>
      <c r="D1058" s="19"/>
    </row>
    <row r="1059" spans="3:4" s="18" customFormat="1" ht="12.75">
      <c r="C1059" s="19"/>
      <c r="D1059" s="19"/>
    </row>
    <row r="1060" spans="3:4" s="18" customFormat="1" ht="12.75">
      <c r="C1060" s="19"/>
      <c r="D1060" s="19"/>
    </row>
    <row r="1061" spans="3:4" s="18" customFormat="1" ht="12.75">
      <c r="C1061" s="19"/>
      <c r="D1061" s="19"/>
    </row>
    <row r="1062" spans="3:4" s="18" customFormat="1" ht="12.75">
      <c r="C1062" s="19"/>
      <c r="D1062" s="19"/>
    </row>
    <row r="1063" spans="3:4" s="18" customFormat="1" ht="12.75">
      <c r="C1063" s="19"/>
      <c r="D1063" s="19"/>
    </row>
    <row r="1064" spans="3:4" s="18" customFormat="1" ht="12.75">
      <c r="C1064" s="19"/>
      <c r="D1064" s="19"/>
    </row>
    <row r="1065" spans="3:4" s="18" customFormat="1" ht="12.75">
      <c r="C1065" s="19"/>
      <c r="D1065" s="19"/>
    </row>
    <row r="1066" spans="3:4" s="18" customFormat="1" ht="12.75">
      <c r="C1066" s="19"/>
      <c r="D1066" s="19"/>
    </row>
    <row r="1067" spans="3:4" s="18" customFormat="1" ht="12.75">
      <c r="C1067" s="19"/>
      <c r="D1067" s="19"/>
    </row>
    <row r="1068" spans="3:4" s="18" customFormat="1" ht="12.75">
      <c r="C1068" s="19"/>
      <c r="D1068" s="19"/>
    </row>
    <row r="1069" spans="3:4" s="18" customFormat="1" ht="12.75">
      <c r="C1069" s="19"/>
      <c r="D1069" s="19"/>
    </row>
    <row r="1070" spans="3:4" s="18" customFormat="1" ht="12.75">
      <c r="C1070" s="19"/>
      <c r="D1070" s="19"/>
    </row>
    <row r="1071" spans="3:4" s="18" customFormat="1" ht="12.75">
      <c r="C1071" s="19"/>
      <c r="D1071" s="19"/>
    </row>
    <row r="1072" spans="3:4" s="18" customFormat="1" ht="12.75">
      <c r="C1072" s="19"/>
      <c r="D1072" s="19"/>
    </row>
    <row r="1073" spans="3:4" s="18" customFormat="1" ht="12.75">
      <c r="C1073" s="19"/>
      <c r="D1073" s="19"/>
    </row>
    <row r="1074" spans="3:4" s="18" customFormat="1" ht="12.75">
      <c r="C1074" s="19"/>
      <c r="D1074" s="19"/>
    </row>
    <row r="1075" spans="3:4" s="18" customFormat="1" ht="12.75">
      <c r="C1075" s="19"/>
      <c r="D1075" s="19"/>
    </row>
    <row r="1076" spans="3:4" s="18" customFormat="1" ht="12.75">
      <c r="C1076" s="19"/>
      <c r="D1076" s="19"/>
    </row>
    <row r="1077" spans="3:4" s="18" customFormat="1" ht="12.75">
      <c r="C1077" s="19"/>
      <c r="D1077" s="19"/>
    </row>
    <row r="1078" spans="3:4" s="18" customFormat="1" ht="12.75">
      <c r="C1078" s="19"/>
      <c r="D1078" s="19"/>
    </row>
    <row r="1079" spans="3:4" s="18" customFormat="1" ht="12.75">
      <c r="C1079" s="19"/>
      <c r="D1079" s="19"/>
    </row>
    <row r="1080" spans="3:4" s="18" customFormat="1" ht="12.75">
      <c r="C1080" s="19"/>
      <c r="D1080" s="19"/>
    </row>
    <row r="1081" spans="3:4" s="18" customFormat="1" ht="12.75">
      <c r="C1081" s="19"/>
      <c r="D1081" s="19"/>
    </row>
    <row r="1082" spans="3:4" s="18" customFormat="1" ht="12.75">
      <c r="C1082" s="19"/>
      <c r="D1082" s="19"/>
    </row>
    <row r="1083" spans="3:4" s="18" customFormat="1" ht="12.75">
      <c r="C1083" s="19"/>
      <c r="D1083" s="19"/>
    </row>
    <row r="1084" spans="3:4" s="18" customFormat="1" ht="12.75">
      <c r="C1084" s="19"/>
      <c r="D1084" s="19"/>
    </row>
    <row r="1085" spans="3:4" s="18" customFormat="1" ht="12.75">
      <c r="C1085" s="19"/>
      <c r="D1085" s="19"/>
    </row>
    <row r="1086" spans="3:4" s="18" customFormat="1" ht="12.75">
      <c r="C1086" s="19"/>
      <c r="D1086" s="19"/>
    </row>
    <row r="1087" spans="3:4" s="18" customFormat="1" ht="12.75">
      <c r="C1087" s="19"/>
      <c r="D1087" s="19"/>
    </row>
    <row r="1088" spans="3:4" s="18" customFormat="1" ht="12.75">
      <c r="C1088" s="19"/>
      <c r="D1088" s="19"/>
    </row>
    <row r="1089" spans="3:4" s="18" customFormat="1" ht="12.75">
      <c r="C1089" s="19"/>
      <c r="D1089" s="19"/>
    </row>
    <row r="1090" spans="3:4" s="18" customFormat="1" ht="12.75">
      <c r="C1090" s="19"/>
      <c r="D1090" s="19"/>
    </row>
    <row r="1091" spans="3:4" s="18" customFormat="1" ht="12.75">
      <c r="C1091" s="19"/>
      <c r="D1091" s="19"/>
    </row>
    <row r="1092" spans="3:4" s="18" customFormat="1" ht="12.75">
      <c r="C1092" s="19"/>
      <c r="D1092" s="19"/>
    </row>
    <row r="1093" spans="3:4" s="18" customFormat="1" ht="12.75">
      <c r="C1093" s="19"/>
      <c r="D1093" s="19"/>
    </row>
    <row r="1094" spans="3:4" s="18" customFormat="1" ht="12.75">
      <c r="C1094" s="19"/>
      <c r="D1094" s="19"/>
    </row>
    <row r="1095" spans="3:4" s="18" customFormat="1" ht="12.75">
      <c r="C1095" s="19"/>
      <c r="D1095" s="19"/>
    </row>
    <row r="1096" spans="3:4" s="18" customFormat="1" ht="12.75">
      <c r="C1096" s="19"/>
      <c r="D1096" s="19"/>
    </row>
    <row r="1097" spans="3:4" s="18" customFormat="1" ht="12.75">
      <c r="C1097" s="19"/>
      <c r="D1097" s="19"/>
    </row>
    <row r="1098" spans="3:4" s="18" customFormat="1" ht="12.75">
      <c r="C1098" s="19"/>
      <c r="D1098" s="19"/>
    </row>
    <row r="1099" spans="3:4" s="18" customFormat="1" ht="12.75">
      <c r="C1099" s="19"/>
      <c r="D1099" s="19"/>
    </row>
    <row r="1100" spans="3:4" s="18" customFormat="1" ht="12.75">
      <c r="C1100" s="19"/>
      <c r="D1100" s="19"/>
    </row>
    <row r="1101" spans="3:4" s="18" customFormat="1" ht="12.75">
      <c r="C1101" s="19"/>
      <c r="D1101" s="19"/>
    </row>
    <row r="1102" spans="3:4" s="18" customFormat="1" ht="12.75">
      <c r="C1102" s="19"/>
      <c r="D1102" s="19"/>
    </row>
    <row r="1103" spans="3:4" s="18" customFormat="1" ht="12.75">
      <c r="C1103" s="19"/>
      <c r="D1103" s="19"/>
    </row>
    <row r="1104" spans="3:4" s="18" customFormat="1" ht="12.75">
      <c r="C1104" s="19"/>
      <c r="D1104" s="19"/>
    </row>
    <row r="1105" spans="3:4" s="18" customFormat="1" ht="12.75">
      <c r="C1105" s="19"/>
      <c r="D1105" s="19"/>
    </row>
    <row r="1106" spans="3:4" s="18" customFormat="1" ht="12.75">
      <c r="C1106" s="19"/>
      <c r="D1106" s="19"/>
    </row>
    <row r="1107" spans="3:4" s="18" customFormat="1" ht="12.75">
      <c r="C1107" s="19"/>
      <c r="D1107" s="19"/>
    </row>
    <row r="1108" spans="3:4" s="18" customFormat="1" ht="12.75">
      <c r="C1108" s="19"/>
      <c r="D1108" s="19"/>
    </row>
    <row r="1109" spans="3:4" s="18" customFormat="1" ht="12.75">
      <c r="C1109" s="19"/>
      <c r="D1109" s="19"/>
    </row>
    <row r="1110" spans="3:4" s="18" customFormat="1" ht="12.75">
      <c r="C1110" s="19"/>
      <c r="D1110" s="19"/>
    </row>
    <row r="1111" spans="3:4" s="18" customFormat="1" ht="12.75">
      <c r="C1111" s="19"/>
      <c r="D1111" s="19"/>
    </row>
    <row r="1112" spans="3:4" s="18" customFormat="1" ht="12.75">
      <c r="C1112" s="19"/>
      <c r="D1112" s="19"/>
    </row>
    <row r="1113" spans="3:4" s="18" customFormat="1" ht="12.75">
      <c r="C1113" s="19"/>
      <c r="D1113" s="19"/>
    </row>
    <row r="1114" spans="3:4" s="18" customFormat="1" ht="12.75">
      <c r="C1114" s="19"/>
      <c r="D1114" s="19"/>
    </row>
    <row r="1115" spans="3:4" s="18" customFormat="1" ht="12.75">
      <c r="C1115" s="19"/>
      <c r="D1115" s="19"/>
    </row>
    <row r="1116" spans="3:4" s="18" customFormat="1" ht="12.75">
      <c r="C1116" s="19"/>
      <c r="D1116" s="19"/>
    </row>
    <row r="1117" spans="3:4" s="18" customFormat="1" ht="12.75">
      <c r="C1117" s="19"/>
      <c r="D1117" s="19"/>
    </row>
    <row r="1118" spans="3:4" s="18" customFormat="1" ht="12.75">
      <c r="C1118" s="19"/>
      <c r="D1118" s="19"/>
    </row>
    <row r="1119" spans="3:4" s="18" customFormat="1" ht="12.75">
      <c r="C1119" s="19"/>
      <c r="D1119" s="19"/>
    </row>
    <row r="1120" spans="3:4" s="18" customFormat="1" ht="12.75">
      <c r="C1120" s="19"/>
      <c r="D1120" s="19"/>
    </row>
    <row r="1121" spans="3:4" s="18" customFormat="1" ht="12.75">
      <c r="C1121" s="19"/>
      <c r="D1121" s="19"/>
    </row>
    <row r="1122" spans="3:4" s="18" customFormat="1" ht="12.75">
      <c r="C1122" s="19"/>
      <c r="D1122" s="19"/>
    </row>
    <row r="1123" spans="3:4" s="18" customFormat="1" ht="12.75">
      <c r="C1123" s="19"/>
      <c r="D1123" s="19"/>
    </row>
    <row r="1124" spans="3:4" s="18" customFormat="1" ht="12.75">
      <c r="C1124" s="19"/>
      <c r="D1124" s="19"/>
    </row>
    <row r="1125" spans="3:4" s="18" customFormat="1" ht="12.75">
      <c r="C1125" s="19"/>
      <c r="D1125" s="19"/>
    </row>
    <row r="1126" spans="3:4" s="18" customFormat="1" ht="12.75">
      <c r="C1126" s="19"/>
      <c r="D1126" s="19"/>
    </row>
    <row r="1127" spans="3:4" s="18" customFormat="1" ht="12.75">
      <c r="C1127" s="19"/>
      <c r="D1127" s="19"/>
    </row>
    <row r="1128" spans="3:4" s="18" customFormat="1" ht="12.75">
      <c r="C1128" s="19"/>
      <c r="D1128" s="19"/>
    </row>
    <row r="1129" spans="3:4" s="18" customFormat="1" ht="12.75">
      <c r="C1129" s="19"/>
      <c r="D1129" s="19"/>
    </row>
    <row r="1130" spans="3:4" s="18" customFormat="1" ht="12.75">
      <c r="C1130" s="19"/>
      <c r="D1130" s="19"/>
    </row>
    <row r="1131" spans="3:4" s="18" customFormat="1" ht="12.75">
      <c r="C1131" s="19"/>
      <c r="D1131" s="19"/>
    </row>
    <row r="1132" spans="3:4" s="18" customFormat="1" ht="12.75">
      <c r="C1132" s="19"/>
      <c r="D1132" s="19"/>
    </row>
    <row r="1133" spans="3:4" s="18" customFormat="1" ht="12.75">
      <c r="C1133" s="19"/>
      <c r="D1133" s="19"/>
    </row>
    <row r="1134" spans="3:4" s="18" customFormat="1" ht="12.75">
      <c r="C1134" s="19"/>
      <c r="D1134" s="19"/>
    </row>
    <row r="1135" spans="3:4" s="18" customFormat="1" ht="12.75">
      <c r="C1135" s="19"/>
      <c r="D1135" s="19"/>
    </row>
    <row r="1136" spans="3:4" s="18" customFormat="1" ht="12.75">
      <c r="C1136" s="19"/>
      <c r="D1136" s="19"/>
    </row>
    <row r="1137" spans="3:4" s="18" customFormat="1" ht="12.75">
      <c r="C1137" s="19"/>
      <c r="D1137" s="19"/>
    </row>
    <row r="1138" spans="3:4" s="18" customFormat="1" ht="12.75">
      <c r="C1138" s="19"/>
      <c r="D1138" s="19"/>
    </row>
    <row r="1139" spans="3:4" s="18" customFormat="1" ht="12.75">
      <c r="C1139" s="19"/>
      <c r="D1139" s="19"/>
    </row>
    <row r="1140" spans="3:4" s="18" customFormat="1" ht="12.75">
      <c r="C1140" s="19"/>
      <c r="D1140" s="19"/>
    </row>
    <row r="1141" spans="3:4" s="18" customFormat="1" ht="12.75">
      <c r="C1141" s="19"/>
      <c r="D1141" s="19"/>
    </row>
    <row r="1142" spans="3:4" s="18" customFormat="1" ht="12.75">
      <c r="C1142" s="19"/>
      <c r="D1142" s="19"/>
    </row>
    <row r="1143" spans="3:4" s="18" customFormat="1" ht="12.75">
      <c r="C1143" s="19"/>
      <c r="D1143" s="19"/>
    </row>
    <row r="1144" spans="3:4" s="18" customFormat="1" ht="12.75">
      <c r="C1144" s="19"/>
      <c r="D1144" s="19"/>
    </row>
    <row r="1145" spans="3:4" s="18" customFormat="1" ht="12.75">
      <c r="C1145" s="19"/>
      <c r="D1145" s="19"/>
    </row>
    <row r="1146" spans="3:4" s="18" customFormat="1" ht="12.75">
      <c r="C1146" s="19"/>
      <c r="D1146" s="19"/>
    </row>
    <row r="1147" spans="3:4" s="18" customFormat="1" ht="12.75">
      <c r="C1147" s="19"/>
      <c r="D1147" s="19"/>
    </row>
    <row r="1148" spans="3:4" s="18" customFormat="1" ht="12.75">
      <c r="C1148" s="19"/>
      <c r="D1148" s="19"/>
    </row>
    <row r="1149" spans="3:4" s="18" customFormat="1" ht="12.75">
      <c r="C1149" s="19"/>
      <c r="D1149" s="19"/>
    </row>
    <row r="1150" spans="3:4" s="18" customFormat="1" ht="12.75">
      <c r="C1150" s="19"/>
      <c r="D1150" s="19"/>
    </row>
    <row r="1151" spans="3:4" s="18" customFormat="1" ht="12.75">
      <c r="C1151" s="19"/>
      <c r="D1151" s="19"/>
    </row>
    <row r="1152" spans="3:4" s="18" customFormat="1" ht="12.75">
      <c r="C1152" s="19"/>
      <c r="D1152" s="19"/>
    </row>
    <row r="1153" spans="3:4" s="18" customFormat="1" ht="12.75">
      <c r="C1153" s="19"/>
      <c r="D1153" s="19"/>
    </row>
    <row r="1154" spans="3:4" s="18" customFormat="1" ht="12.75">
      <c r="C1154" s="19"/>
      <c r="D1154" s="19"/>
    </row>
    <row r="1155" spans="3:4" s="18" customFormat="1" ht="12.75">
      <c r="C1155" s="19"/>
      <c r="D1155" s="19"/>
    </row>
    <row r="1156" spans="3:4" s="18" customFormat="1" ht="12.75">
      <c r="C1156" s="19"/>
      <c r="D1156" s="19"/>
    </row>
    <row r="1157" spans="3:4" s="18" customFormat="1" ht="12.75">
      <c r="C1157" s="19"/>
      <c r="D1157" s="19"/>
    </row>
    <row r="1158" spans="3:4" s="18" customFormat="1" ht="12.75">
      <c r="C1158" s="19"/>
      <c r="D1158" s="19"/>
    </row>
    <row r="1159" spans="3:4" s="18" customFormat="1" ht="12.75">
      <c r="C1159" s="19"/>
      <c r="D1159" s="19"/>
    </row>
    <row r="1160" spans="3:4" s="18" customFormat="1" ht="12.75">
      <c r="C1160" s="19"/>
      <c r="D1160" s="19"/>
    </row>
    <row r="1161" spans="3:4" s="18" customFormat="1" ht="12.75">
      <c r="C1161" s="19"/>
      <c r="D1161" s="19"/>
    </row>
    <row r="1162" spans="3:4" s="18" customFormat="1" ht="12.75">
      <c r="C1162" s="19"/>
      <c r="D1162" s="19"/>
    </row>
    <row r="1163" spans="3:4" s="18" customFormat="1" ht="12.75">
      <c r="C1163" s="19"/>
      <c r="D1163" s="19"/>
    </row>
    <row r="1164" spans="3:4" s="18" customFormat="1" ht="12.75">
      <c r="C1164" s="19"/>
      <c r="D1164" s="19"/>
    </row>
    <row r="1165" spans="3:4" s="18" customFormat="1" ht="12.75">
      <c r="C1165" s="19"/>
      <c r="D1165" s="19"/>
    </row>
    <row r="1166" spans="3:4" s="18" customFormat="1" ht="12.75">
      <c r="C1166" s="19"/>
      <c r="D1166" s="19"/>
    </row>
    <row r="1167" spans="3:4" s="18" customFormat="1" ht="12.75">
      <c r="C1167" s="19"/>
      <c r="D1167" s="19"/>
    </row>
    <row r="1168" spans="3:4" s="18" customFormat="1" ht="12.75">
      <c r="C1168" s="19"/>
      <c r="D1168" s="19"/>
    </row>
    <row r="1169" spans="3:4" s="18" customFormat="1" ht="12.75">
      <c r="C1169" s="19"/>
      <c r="D1169" s="19"/>
    </row>
    <row r="1170" spans="3:4" s="18" customFormat="1" ht="12.75">
      <c r="C1170" s="19"/>
      <c r="D1170" s="19"/>
    </row>
    <row r="1171" spans="3:4" s="18" customFormat="1" ht="12.75">
      <c r="C1171" s="19"/>
      <c r="D1171" s="19"/>
    </row>
    <row r="1172" spans="3:4" s="18" customFormat="1" ht="12.75">
      <c r="C1172" s="19"/>
      <c r="D1172" s="19"/>
    </row>
    <row r="1173" spans="3:4" s="18" customFormat="1" ht="12.75">
      <c r="C1173" s="19"/>
      <c r="D1173" s="19"/>
    </row>
    <row r="1174" spans="3:4" s="18" customFormat="1" ht="12.75">
      <c r="C1174" s="19"/>
      <c r="D1174" s="19"/>
    </row>
    <row r="1175" spans="3:4" s="18" customFormat="1" ht="12.75">
      <c r="C1175" s="19"/>
      <c r="D1175" s="19"/>
    </row>
    <row r="1176" spans="3:4" s="18" customFormat="1" ht="12.75">
      <c r="C1176" s="19"/>
      <c r="D1176" s="19"/>
    </row>
    <row r="1177" spans="3:4" s="18" customFormat="1" ht="12.75">
      <c r="C1177" s="19"/>
      <c r="D1177" s="19"/>
    </row>
    <row r="1178" spans="3:4" s="18" customFormat="1" ht="12.75">
      <c r="C1178" s="19"/>
      <c r="D1178" s="19"/>
    </row>
    <row r="1179" spans="3:4" s="18" customFormat="1" ht="12.75">
      <c r="C1179" s="19"/>
      <c r="D1179" s="19"/>
    </row>
    <row r="1180" spans="3:4" s="18" customFormat="1" ht="12.75">
      <c r="C1180" s="19"/>
      <c r="D1180" s="19"/>
    </row>
    <row r="1181" spans="3:4" s="18" customFormat="1" ht="12.75">
      <c r="C1181" s="19"/>
      <c r="D1181" s="19"/>
    </row>
    <row r="1182" spans="3:4" s="18" customFormat="1" ht="12.75">
      <c r="C1182" s="19"/>
      <c r="D1182" s="19"/>
    </row>
    <row r="1183" spans="3:4" s="18" customFormat="1" ht="12.75">
      <c r="C1183" s="19"/>
      <c r="D1183" s="19"/>
    </row>
    <row r="1184" spans="3:4" s="18" customFormat="1" ht="12.75">
      <c r="C1184" s="19"/>
      <c r="D1184" s="19"/>
    </row>
    <row r="1185" spans="3:4" s="18" customFormat="1" ht="12.75">
      <c r="C1185" s="19"/>
      <c r="D1185" s="19"/>
    </row>
    <row r="1186" spans="3:4" s="18" customFormat="1" ht="12.75">
      <c r="C1186" s="19"/>
      <c r="D1186" s="19"/>
    </row>
    <row r="1187" spans="3:4" s="18" customFormat="1" ht="12.75">
      <c r="C1187" s="19"/>
      <c r="D1187" s="19"/>
    </row>
    <row r="1188" spans="3:4" s="18" customFormat="1" ht="12.75">
      <c r="C1188" s="19"/>
      <c r="D1188" s="19"/>
    </row>
    <row r="1189" spans="3:4" s="18" customFormat="1" ht="12.75">
      <c r="C1189" s="19"/>
      <c r="D1189" s="19"/>
    </row>
    <row r="1190" spans="3:4" s="18" customFormat="1" ht="12.75">
      <c r="C1190" s="19"/>
      <c r="D1190" s="19"/>
    </row>
    <row r="1191" spans="3:4" s="18" customFormat="1" ht="12.75">
      <c r="C1191" s="19"/>
      <c r="D1191" s="19"/>
    </row>
    <row r="1192" spans="3:4" s="18" customFormat="1" ht="12.75">
      <c r="C1192" s="19"/>
      <c r="D1192" s="19"/>
    </row>
    <row r="1193" spans="3:4" s="18" customFormat="1" ht="12.75">
      <c r="C1193" s="19"/>
      <c r="D1193" s="19"/>
    </row>
    <row r="1194" spans="3:4" s="18" customFormat="1" ht="12.75">
      <c r="C1194" s="19"/>
      <c r="D1194" s="19"/>
    </row>
    <row r="1195" spans="3:4" s="18" customFormat="1" ht="12.75">
      <c r="C1195" s="19"/>
      <c r="D1195" s="19"/>
    </row>
    <row r="1196" spans="3:4" s="18" customFormat="1" ht="12.75">
      <c r="C1196" s="19"/>
      <c r="D1196" s="19"/>
    </row>
    <row r="1197" spans="3:4" s="18" customFormat="1" ht="12.75">
      <c r="C1197" s="19"/>
      <c r="D1197" s="19"/>
    </row>
    <row r="1198" spans="3:4" s="18" customFormat="1" ht="12.75">
      <c r="C1198" s="19"/>
      <c r="D1198" s="19"/>
    </row>
    <row r="1199" spans="3:4" s="18" customFormat="1" ht="12.75">
      <c r="C1199" s="19"/>
      <c r="D1199" s="19"/>
    </row>
    <row r="1200" spans="3:4" s="18" customFormat="1" ht="12.75">
      <c r="C1200" s="19"/>
      <c r="D1200" s="19"/>
    </row>
    <row r="1201" spans="3:4" s="18" customFormat="1" ht="12.75">
      <c r="C1201" s="19"/>
      <c r="D1201" s="19"/>
    </row>
    <row r="1202" spans="3:4" s="18" customFormat="1" ht="12.75">
      <c r="C1202" s="19"/>
      <c r="D1202" s="19"/>
    </row>
    <row r="1203" spans="3:4" s="18" customFormat="1" ht="12.75">
      <c r="C1203" s="19"/>
      <c r="D1203" s="19"/>
    </row>
    <row r="1204" spans="3:4" s="18" customFormat="1" ht="12.75">
      <c r="C1204" s="19"/>
      <c r="D1204" s="19"/>
    </row>
    <row r="1205" spans="3:4" s="18" customFormat="1" ht="12.75">
      <c r="C1205" s="19"/>
      <c r="D1205" s="19"/>
    </row>
    <row r="1206" spans="3:4" s="18" customFormat="1" ht="12.75">
      <c r="C1206" s="19"/>
      <c r="D1206" s="19"/>
    </row>
    <row r="1207" spans="3:4" s="18" customFormat="1" ht="12.75">
      <c r="C1207" s="19"/>
      <c r="D1207" s="19"/>
    </row>
    <row r="1208" spans="3:4" s="18" customFormat="1" ht="12.75">
      <c r="C1208" s="19"/>
      <c r="D1208" s="19"/>
    </row>
    <row r="1209" spans="3:4" s="18" customFormat="1" ht="12.75">
      <c r="C1209" s="19"/>
      <c r="D1209" s="19"/>
    </row>
    <row r="1210" spans="3:4" s="18" customFormat="1" ht="12.75">
      <c r="C1210" s="19"/>
      <c r="D1210" s="19"/>
    </row>
    <row r="1211" spans="3:4" s="18" customFormat="1" ht="12.75">
      <c r="C1211" s="19"/>
      <c r="D1211" s="19"/>
    </row>
    <row r="1212" spans="3:4" s="18" customFormat="1" ht="12.75">
      <c r="C1212" s="19"/>
      <c r="D1212" s="19"/>
    </row>
    <row r="1213" spans="3:4" s="18" customFormat="1" ht="12.75">
      <c r="C1213" s="19"/>
      <c r="D1213" s="19"/>
    </row>
    <row r="1214" spans="3:4" s="18" customFormat="1" ht="12.75">
      <c r="C1214" s="19"/>
      <c r="D1214" s="19"/>
    </row>
    <row r="1215" spans="3:4" s="18" customFormat="1" ht="12.75">
      <c r="C1215" s="19"/>
      <c r="D1215" s="19"/>
    </row>
    <row r="1216" spans="3:4" s="18" customFormat="1" ht="12.75">
      <c r="C1216" s="19"/>
      <c r="D1216" s="19"/>
    </row>
    <row r="1217" spans="3:4" s="18" customFormat="1" ht="12.75">
      <c r="C1217" s="19"/>
      <c r="D1217" s="19"/>
    </row>
    <row r="1218" spans="3:4" s="18" customFormat="1" ht="12.75">
      <c r="C1218" s="19"/>
      <c r="D1218" s="19"/>
    </row>
    <row r="1219" spans="3:4" s="18" customFormat="1" ht="12.75">
      <c r="C1219" s="19"/>
      <c r="D1219" s="19"/>
    </row>
    <row r="1220" spans="3:4" s="18" customFormat="1" ht="12.75">
      <c r="C1220" s="19"/>
      <c r="D1220" s="19"/>
    </row>
    <row r="1221" spans="3:4" s="18" customFormat="1" ht="12.75">
      <c r="C1221" s="19"/>
      <c r="D1221" s="19"/>
    </row>
    <row r="1222" spans="3:4" s="18" customFormat="1" ht="12.75">
      <c r="C1222" s="19"/>
      <c r="D1222" s="19"/>
    </row>
    <row r="1223" spans="3:4" s="18" customFormat="1" ht="12.75">
      <c r="C1223" s="19"/>
      <c r="D1223" s="19"/>
    </row>
    <row r="1224" spans="3:4" s="18" customFormat="1" ht="12.75">
      <c r="C1224" s="19"/>
      <c r="D1224" s="19"/>
    </row>
    <row r="1225" spans="3:4" s="18" customFormat="1" ht="12.75">
      <c r="C1225" s="19"/>
      <c r="D1225" s="19"/>
    </row>
    <row r="1226" spans="3:4" s="18" customFormat="1" ht="12.75">
      <c r="C1226" s="19"/>
      <c r="D1226" s="19"/>
    </row>
    <row r="1227" spans="3:4" s="18" customFormat="1" ht="12.75">
      <c r="C1227" s="19"/>
      <c r="D1227" s="19"/>
    </row>
    <row r="1228" spans="3:4" s="18" customFormat="1" ht="12.75">
      <c r="C1228" s="19"/>
      <c r="D1228" s="19"/>
    </row>
    <row r="1229" spans="3:4" s="18" customFormat="1" ht="12.75">
      <c r="C1229" s="19"/>
      <c r="D1229" s="19"/>
    </row>
    <row r="1230" spans="3:4" s="18" customFormat="1" ht="12.75">
      <c r="C1230" s="19"/>
      <c r="D1230" s="19"/>
    </row>
    <row r="1231" spans="3:4" s="18" customFormat="1" ht="12.75">
      <c r="C1231" s="19"/>
      <c r="D1231" s="19"/>
    </row>
    <row r="1232" spans="3:4" s="18" customFormat="1" ht="12.75">
      <c r="C1232" s="19"/>
      <c r="D1232" s="19"/>
    </row>
    <row r="1233" spans="3:4" s="18" customFormat="1" ht="12.75">
      <c r="C1233" s="19"/>
      <c r="D1233" s="19"/>
    </row>
    <row r="1234" spans="3:4" s="18" customFormat="1" ht="12.75">
      <c r="C1234" s="19"/>
      <c r="D1234" s="19"/>
    </row>
    <row r="1235" spans="3:4" s="18" customFormat="1" ht="12.75">
      <c r="C1235" s="19"/>
      <c r="D1235" s="19"/>
    </row>
    <row r="1236" spans="3:4" s="18" customFormat="1" ht="12.75">
      <c r="C1236" s="19"/>
      <c r="D1236" s="19"/>
    </row>
    <row r="1237" spans="3:4" s="18" customFormat="1" ht="12.75">
      <c r="C1237" s="19"/>
      <c r="D1237" s="19"/>
    </row>
    <row r="1238" spans="3:4" s="18" customFormat="1" ht="12.75">
      <c r="C1238" s="19"/>
      <c r="D1238" s="19"/>
    </row>
    <row r="1239" spans="3:4" s="18" customFormat="1" ht="12.75">
      <c r="C1239" s="19"/>
      <c r="D1239" s="19"/>
    </row>
    <row r="1240" spans="3:4" s="18" customFormat="1" ht="12.75">
      <c r="C1240" s="19"/>
      <c r="D1240" s="19"/>
    </row>
    <row r="1241" spans="3:4" s="18" customFormat="1" ht="12.75">
      <c r="C1241" s="19"/>
      <c r="D1241" s="19"/>
    </row>
    <row r="1242" spans="3:4" s="18" customFormat="1" ht="12.75">
      <c r="C1242" s="19"/>
      <c r="D1242" s="19"/>
    </row>
    <row r="1243" spans="3:4" s="18" customFormat="1" ht="12.75">
      <c r="C1243" s="19"/>
      <c r="D1243" s="19"/>
    </row>
    <row r="1244" spans="3:4" s="18" customFormat="1" ht="12.75">
      <c r="C1244" s="19"/>
      <c r="D1244" s="19"/>
    </row>
    <row r="1245" spans="3:4" s="18" customFormat="1" ht="12.75">
      <c r="C1245" s="19"/>
      <c r="D1245" s="19"/>
    </row>
    <row r="1246" s="18" customFormat="1" ht="12.75"/>
    <row r="1247" s="18" customFormat="1" ht="12.75"/>
    <row r="1248" s="18" customFormat="1" ht="12.75"/>
    <row r="1249" s="18" customFormat="1" ht="12.75"/>
    <row r="1250" s="18" customFormat="1" ht="12.75"/>
    <row r="1251" s="18" customFormat="1" ht="12.75"/>
    <row r="1252" s="18" customFormat="1" ht="12.75"/>
    <row r="1253" s="18" customFormat="1" ht="12.75"/>
    <row r="1254" s="18" customFormat="1" ht="12.75"/>
    <row r="1255" s="18" customFormat="1" ht="12.75"/>
    <row r="1256" s="18" customFormat="1" ht="12.75"/>
    <row r="1257" s="18" customFormat="1" ht="12.75"/>
    <row r="1258" s="18" customFormat="1" ht="12.75"/>
    <row r="1259" s="18" customFormat="1" ht="12.75"/>
    <row r="1260" s="18" customFormat="1" ht="12.75"/>
    <row r="1261" s="18" customFormat="1" ht="12.75"/>
    <row r="1262" s="18" customFormat="1" ht="12.75"/>
    <row r="1263" s="18" customFormat="1" ht="12.75"/>
    <row r="1264" s="18" customFormat="1" ht="12.75"/>
    <row r="1265" s="18" customFormat="1" ht="12.75"/>
    <row r="1266" s="18" customFormat="1" ht="12.75"/>
    <row r="1267" s="18" customFormat="1" ht="12.75"/>
    <row r="1268" s="18" customFormat="1" ht="12.75"/>
    <row r="1269" s="18" customFormat="1" ht="12.75"/>
    <row r="1270" s="18" customFormat="1" ht="12.75"/>
    <row r="1271" s="18" customFormat="1" ht="12.75"/>
    <row r="1272" s="18" customFormat="1" ht="12.75"/>
    <row r="1273" s="18" customFormat="1" ht="12.75"/>
    <row r="1274" s="18" customFormat="1" ht="12.75"/>
    <row r="1275" s="18" customFormat="1" ht="12.75"/>
    <row r="1276" s="18" customFormat="1" ht="12.75"/>
    <row r="1277" s="18" customFormat="1" ht="12.75"/>
    <row r="1278" s="18" customFormat="1" ht="12.75"/>
    <row r="1279" s="18" customFormat="1" ht="12.75"/>
    <row r="1280" s="18" customFormat="1" ht="12.75"/>
    <row r="1281" s="18" customFormat="1" ht="12.75"/>
    <row r="1282" s="18" customFormat="1" ht="12.75"/>
    <row r="1283" s="18" customFormat="1" ht="12.75"/>
    <row r="1284" s="18" customFormat="1" ht="12.75"/>
    <row r="1285" s="18" customFormat="1" ht="12.75"/>
    <row r="1286" s="18" customFormat="1" ht="12.75"/>
    <row r="1287" s="18" customFormat="1" ht="12.75"/>
    <row r="1288" s="18" customFormat="1" ht="12.75"/>
    <row r="1289" s="18" customFormat="1" ht="12.75"/>
    <row r="1290" s="18" customFormat="1" ht="12.75"/>
    <row r="1291" s="18" customFormat="1" ht="12.75"/>
    <row r="1292" s="18" customFormat="1" ht="12.75"/>
    <row r="1293" s="18" customFormat="1" ht="12.75"/>
    <row r="1294" s="18" customFormat="1" ht="12.75"/>
    <row r="1295" s="18" customFormat="1" ht="12.75"/>
    <row r="1296" s="18" customFormat="1" ht="12.75"/>
    <row r="1297" s="18" customFormat="1" ht="12.75"/>
    <row r="1298" s="18" customFormat="1" ht="12.75"/>
    <row r="1299" s="18" customFormat="1" ht="12.75"/>
    <row r="1300" s="18" customFormat="1" ht="12.75"/>
    <row r="1301" s="18" customFormat="1" ht="12.75"/>
    <row r="1302" s="18" customFormat="1" ht="12.75"/>
    <row r="1303" s="18" customFormat="1" ht="12.75"/>
    <row r="1304" s="18" customFormat="1" ht="12.75"/>
    <row r="1305" s="18" customFormat="1" ht="12.75"/>
    <row r="1306" s="18" customFormat="1" ht="12.75"/>
    <row r="1307" s="18" customFormat="1" ht="12.75"/>
    <row r="1308" s="18" customFormat="1" ht="12.75"/>
    <row r="1309" s="18" customFormat="1" ht="12.75"/>
    <row r="1310" s="18" customFormat="1" ht="12.75"/>
    <row r="1311" s="18" customFormat="1" ht="12.75"/>
    <row r="1312" s="18" customFormat="1" ht="12.75"/>
    <row r="1313" s="18" customFormat="1" ht="12.75"/>
    <row r="1314" s="18" customFormat="1" ht="12.75"/>
    <row r="1315" s="18" customFormat="1" ht="12.75"/>
    <row r="1316" s="18" customFormat="1" ht="12.75"/>
    <row r="1317" s="18" customFormat="1" ht="12.75"/>
    <row r="1318" s="18" customFormat="1" ht="12.75"/>
    <row r="1319" s="18" customFormat="1" ht="12.75"/>
    <row r="1320" s="18" customFormat="1" ht="12.75"/>
    <row r="1321" s="18" customFormat="1" ht="12.75"/>
    <row r="1322" s="18" customFormat="1" ht="12.75"/>
    <row r="1323" s="18" customFormat="1" ht="12.75"/>
    <row r="1324" s="18" customFormat="1" ht="12.75"/>
    <row r="1325" s="18" customFormat="1" ht="12.75"/>
    <row r="1326" s="18" customFormat="1" ht="12.75"/>
    <row r="1327" s="18" customFormat="1" ht="12.75"/>
    <row r="1328" s="18" customFormat="1" ht="12.75"/>
    <row r="1329" s="18" customFormat="1" ht="12.75"/>
    <row r="1330" s="18" customFormat="1" ht="12.75"/>
    <row r="1331" s="18" customFormat="1" ht="12.75"/>
    <row r="1332" s="18" customFormat="1" ht="12.75"/>
    <row r="1333" s="18" customFormat="1" ht="12.75"/>
    <row r="1334" s="18" customFormat="1" ht="12.75"/>
    <row r="1335" s="18" customFormat="1" ht="12.75"/>
    <row r="1336" s="18" customFormat="1" ht="12.75"/>
    <row r="1337" s="18" customFormat="1" ht="12.75"/>
    <row r="1338" s="18" customFormat="1" ht="12.75"/>
    <row r="1339" s="18" customFormat="1" ht="12.75"/>
    <row r="1340" s="18" customFormat="1" ht="12.75"/>
    <row r="1341" s="18" customFormat="1" ht="12.75"/>
    <row r="1342" s="18" customFormat="1" ht="12.75"/>
    <row r="1343" s="18" customFormat="1" ht="12.75"/>
    <row r="1344" s="18" customFormat="1" ht="12.75"/>
    <row r="1345" s="18" customFormat="1" ht="12.75"/>
    <row r="1346" s="18" customFormat="1" ht="12.75"/>
    <row r="1347" s="18" customFormat="1" ht="12.75"/>
    <row r="1348" s="18" customFormat="1" ht="12.75"/>
    <row r="1349" s="18" customFormat="1" ht="12.75"/>
    <row r="1350" s="18" customFormat="1" ht="12.75"/>
    <row r="1351" s="18" customFormat="1" ht="12.75"/>
    <row r="1352" s="18" customFormat="1" ht="12.75"/>
    <row r="1353" s="18" customFormat="1" ht="12.75"/>
    <row r="1354" s="18" customFormat="1" ht="12.75"/>
    <row r="1355" s="18" customFormat="1" ht="12.75"/>
    <row r="1356" s="18" customFormat="1" ht="12.75"/>
    <row r="1357" s="18" customFormat="1" ht="12.75"/>
    <row r="1358" s="18" customFormat="1" ht="12.75"/>
    <row r="1359" s="18" customFormat="1" ht="12.75"/>
    <row r="1360" s="18" customFormat="1" ht="12.75"/>
    <row r="1361" s="18" customFormat="1" ht="12.75"/>
    <row r="1362" s="18" customFormat="1" ht="12.75"/>
    <row r="1363" s="18" customFormat="1" ht="12.75"/>
    <row r="1364" s="18" customFormat="1" ht="12.75"/>
    <row r="1365" s="18" customFormat="1" ht="12.75"/>
    <row r="1366" s="18" customFormat="1" ht="12.75"/>
    <row r="1367" s="18" customFormat="1" ht="12.75"/>
    <row r="1368" s="18" customFormat="1" ht="12.75"/>
    <row r="1369" s="18" customFormat="1" ht="12.75"/>
    <row r="1370" s="18" customFormat="1" ht="12.75"/>
    <row r="1371" s="18" customFormat="1" ht="12.75"/>
    <row r="1372" s="18" customFormat="1" ht="12.75"/>
    <row r="1373" s="18" customFormat="1" ht="12.75"/>
    <row r="1374" s="18" customFormat="1" ht="12.75"/>
    <row r="1375" s="18" customFormat="1" ht="12.75"/>
    <row r="1376" s="18" customFormat="1" ht="12.75"/>
    <row r="1377" s="18" customFormat="1" ht="12.75"/>
    <row r="1378" s="18" customFormat="1" ht="12.75"/>
    <row r="1379" s="18" customFormat="1" ht="12.75"/>
    <row r="1380" s="18" customFormat="1" ht="12.75"/>
    <row r="1381" s="18" customFormat="1" ht="12.75"/>
    <row r="1382" s="18" customFormat="1" ht="12.75"/>
    <row r="1383" s="18" customFormat="1" ht="12.75"/>
    <row r="1384" s="18" customFormat="1" ht="12.75"/>
    <row r="1385" s="18" customFormat="1" ht="12.75"/>
    <row r="1386" s="18" customFormat="1" ht="12.75"/>
    <row r="1387" s="18" customFormat="1" ht="12.75"/>
    <row r="1388" s="18" customFormat="1" ht="12.75"/>
    <row r="1389" s="18" customFormat="1" ht="12.75"/>
    <row r="1390" s="18" customFormat="1" ht="12.75"/>
    <row r="1391" s="18" customFormat="1" ht="12.75"/>
    <row r="1392" s="18" customFormat="1" ht="12.75"/>
    <row r="1393" s="18" customFormat="1" ht="12.75"/>
    <row r="1394" s="18" customFormat="1" ht="12.75"/>
    <row r="1395" s="18" customFormat="1" ht="12.75"/>
    <row r="1396" s="18" customFormat="1" ht="12.75"/>
    <row r="1397" s="18" customFormat="1" ht="12.75"/>
    <row r="1398" s="18" customFormat="1" ht="12.75"/>
    <row r="1399" s="18" customFormat="1" ht="12.75"/>
    <row r="1400" s="18" customFormat="1" ht="12.75"/>
    <row r="1401" s="18" customFormat="1" ht="12.75"/>
    <row r="1402" s="18" customFormat="1" ht="12.75"/>
    <row r="1403" s="18" customFormat="1" ht="12.75"/>
    <row r="1404" s="18" customFormat="1" ht="12.75"/>
    <row r="1405" s="18" customFormat="1" ht="12.75"/>
    <row r="1406" s="18" customFormat="1" ht="12.75"/>
    <row r="1407" s="18" customFormat="1" ht="12.75"/>
    <row r="1408" s="18" customFormat="1" ht="12.75"/>
    <row r="1409" s="18" customFormat="1" ht="12.75"/>
    <row r="1410" s="18" customFormat="1" ht="12.75"/>
    <row r="1411" s="18" customFormat="1" ht="12.75"/>
    <row r="1412" s="18" customFormat="1" ht="12.75"/>
    <row r="1413" s="18" customFormat="1" ht="12.75"/>
    <row r="1414" s="18" customFormat="1" ht="12.75"/>
    <row r="1415" s="18" customFormat="1" ht="12.75"/>
    <row r="1416" s="18" customFormat="1" ht="12.75"/>
    <row r="1417" s="18" customFormat="1" ht="12.75"/>
    <row r="1418" s="18" customFormat="1" ht="12.75"/>
    <row r="1419" s="18" customFormat="1" ht="12.75"/>
    <row r="1420" s="18" customFormat="1" ht="12.75"/>
    <row r="1421" s="18" customFormat="1" ht="12.75"/>
    <row r="1422" s="18" customFormat="1" ht="12.75"/>
    <row r="1423" s="18" customFormat="1" ht="12.75"/>
    <row r="1424" s="18" customFormat="1" ht="12.75"/>
    <row r="1425" s="18" customFormat="1" ht="12.75"/>
    <row r="1426" s="18" customFormat="1" ht="12.75"/>
    <row r="1427" s="18" customFormat="1" ht="12.75"/>
    <row r="1428" s="18" customFormat="1" ht="12.75"/>
    <row r="1429" s="18" customFormat="1" ht="12.75"/>
    <row r="1430" s="18" customFormat="1" ht="12.75"/>
    <row r="1431" s="18" customFormat="1" ht="12.75"/>
    <row r="1432" s="18" customFormat="1" ht="12.75"/>
    <row r="1433" s="18" customFormat="1" ht="12.75"/>
    <row r="1434" s="18" customFormat="1" ht="12.75"/>
    <row r="1435" s="18" customFormat="1" ht="12.75"/>
    <row r="1436" s="18" customFormat="1" ht="12.75"/>
    <row r="1437" s="18" customFormat="1" ht="12.75"/>
    <row r="1438" s="18" customFormat="1" ht="12.75"/>
    <row r="1439" s="18" customFormat="1" ht="12.75"/>
    <row r="1440" s="18" customFormat="1" ht="12.75"/>
    <row r="1441" s="18" customFormat="1" ht="12.75"/>
    <row r="1442" s="18" customFormat="1" ht="12.75"/>
    <row r="1443" s="18" customFormat="1" ht="12.75"/>
    <row r="1444" s="18" customFormat="1" ht="12.75"/>
    <row r="1445" s="18" customFormat="1" ht="12.75"/>
    <row r="1446" s="18" customFormat="1" ht="12.75"/>
    <row r="1447" s="18" customFormat="1" ht="12.75"/>
    <row r="1448" s="18" customFormat="1" ht="12.75"/>
    <row r="1449" s="18" customFormat="1" ht="12.75"/>
    <row r="1450" s="18" customFormat="1" ht="12.75"/>
    <row r="1451" s="18" customFormat="1" ht="12.75"/>
    <row r="1452" s="18" customFormat="1" ht="12.75"/>
    <row r="1453" s="18" customFormat="1" ht="12.75"/>
    <row r="1454" s="18" customFormat="1" ht="12.75"/>
    <row r="1455" s="18" customFormat="1" ht="12.75"/>
    <row r="1456" s="18" customFormat="1" ht="12.75"/>
    <row r="1457" s="18" customFormat="1" ht="12.75"/>
    <row r="1458" s="18" customFormat="1" ht="12.75"/>
    <row r="1459" s="18" customFormat="1" ht="12.75"/>
    <row r="1460" s="18" customFormat="1" ht="12.75"/>
    <row r="1461" s="18" customFormat="1" ht="12.75"/>
    <row r="1462" s="18" customFormat="1" ht="12.75"/>
    <row r="1463" s="18" customFormat="1" ht="12.75"/>
    <row r="1464" s="18" customFormat="1" ht="12.75"/>
    <row r="1465" s="18" customFormat="1" ht="12.75"/>
    <row r="1466" s="18" customFormat="1" ht="12.75"/>
    <row r="1467" s="18" customFormat="1" ht="12.75"/>
    <row r="1468" s="18" customFormat="1" ht="12.75"/>
    <row r="1469" s="18" customFormat="1" ht="12.75"/>
    <row r="1470" s="18" customFormat="1" ht="12.75"/>
    <row r="1471" s="18" customFormat="1" ht="12.75"/>
    <row r="1472" s="18" customFormat="1" ht="12.75"/>
    <row r="1473" s="18" customFormat="1" ht="12.75"/>
    <row r="1474" s="18" customFormat="1" ht="12.75"/>
    <row r="1475" s="18" customFormat="1" ht="12.75"/>
    <row r="1476" s="18" customFormat="1" ht="12.75"/>
    <row r="1477" s="18" customFormat="1" ht="12.75"/>
    <row r="1478" s="18" customFormat="1" ht="12.75"/>
    <row r="1479" s="18" customFormat="1" ht="12.75"/>
    <row r="1480" s="18" customFormat="1" ht="12.75"/>
    <row r="1481" s="18" customFormat="1" ht="12.75"/>
    <row r="1482" s="18" customFormat="1" ht="12.75"/>
    <row r="1483" s="18" customFormat="1" ht="12.75"/>
    <row r="1484" s="18" customFormat="1" ht="12.75"/>
    <row r="1485" s="18" customFormat="1" ht="12.75"/>
    <row r="1486" s="18" customFormat="1" ht="12.75"/>
    <row r="1487" s="18" customFormat="1" ht="12.75"/>
    <row r="1488" s="18" customFormat="1" ht="12.75"/>
    <row r="1489" s="18" customFormat="1" ht="12.75"/>
    <row r="1490" s="18" customFormat="1" ht="12.75"/>
    <row r="1491" s="18" customFormat="1" ht="12.75"/>
    <row r="1492" s="18" customFormat="1" ht="12.75"/>
    <row r="1493" s="18" customFormat="1" ht="12.75"/>
    <row r="1494" s="18" customFormat="1" ht="12.75"/>
    <row r="1495" s="18" customFormat="1" ht="12.75"/>
    <row r="1496" s="18" customFormat="1" ht="12.75"/>
    <row r="1497" s="18" customFormat="1" ht="12.75"/>
    <row r="1498" s="18" customFormat="1" ht="12.75"/>
    <row r="1499" s="18" customFormat="1" ht="12.75"/>
    <row r="1500" s="18" customFormat="1" ht="12.75"/>
    <row r="1501" s="18" customFormat="1" ht="12.75"/>
    <row r="1502" s="18" customFormat="1" ht="12.75"/>
    <row r="1503" s="18" customFormat="1" ht="12.75"/>
    <row r="1504" s="18" customFormat="1" ht="12.75"/>
    <row r="1505" s="18" customFormat="1" ht="12.75"/>
    <row r="1506" s="18" customFormat="1" ht="12.75"/>
    <row r="1507" s="18" customFormat="1" ht="12.75"/>
    <row r="1508" s="18" customFormat="1" ht="12.75"/>
    <row r="1509" s="18" customFormat="1" ht="12.75"/>
    <row r="1510" s="18" customFormat="1" ht="12.75"/>
    <row r="1511" s="18" customFormat="1" ht="12.75"/>
    <row r="1512" s="18" customFormat="1" ht="12.75"/>
    <row r="1513" s="18" customFormat="1" ht="12.75"/>
    <row r="1514" s="18" customFormat="1" ht="12.75"/>
    <row r="1515" s="18" customFormat="1" ht="12.75"/>
    <row r="1516" s="18" customFormat="1" ht="12.75"/>
    <row r="1517" s="18" customFormat="1" ht="12.75"/>
    <row r="1518" s="18" customFormat="1" ht="12.75"/>
    <row r="1519" s="18" customFormat="1" ht="12.75"/>
    <row r="1520" s="18" customFormat="1" ht="12.75"/>
    <row r="1521" s="18" customFormat="1" ht="12.75"/>
    <row r="1522" s="18" customFormat="1" ht="12.75"/>
    <row r="1523" s="18" customFormat="1" ht="12.75"/>
    <row r="1524" s="18" customFormat="1" ht="12.75"/>
    <row r="1525" s="18" customFormat="1" ht="12.75"/>
    <row r="1526" s="18" customFormat="1" ht="12.75"/>
    <row r="1527" s="18" customFormat="1" ht="12.75"/>
    <row r="1528" s="18" customFormat="1" ht="12.75"/>
    <row r="1529" s="18" customFormat="1" ht="12.75"/>
    <row r="1530" s="18" customFormat="1" ht="12.75"/>
    <row r="1531" s="18" customFormat="1" ht="12.75"/>
    <row r="1532" s="18" customFormat="1" ht="12.75"/>
    <row r="1533" s="18" customFormat="1" ht="12.75"/>
    <row r="1534" s="18" customFormat="1" ht="12.75"/>
    <row r="1535" s="18" customFormat="1" ht="12.75"/>
    <row r="1536" s="18" customFormat="1" ht="12.75"/>
    <row r="1537" s="18" customFormat="1" ht="12.75"/>
    <row r="1538" s="18" customFormat="1" ht="12.75"/>
    <row r="1539" s="18" customFormat="1" ht="12.75"/>
    <row r="1540" s="18" customFormat="1" ht="12.75"/>
    <row r="1541" s="18" customFormat="1" ht="12.75"/>
    <row r="1542" s="18" customFormat="1" ht="12.75"/>
    <row r="1543" s="18" customFormat="1" ht="12.75"/>
    <row r="1544" s="18" customFormat="1" ht="12.75"/>
    <row r="1545" s="18" customFormat="1" ht="12.75"/>
    <row r="1546" s="18" customFormat="1" ht="12.75"/>
    <row r="1547" s="18" customFormat="1" ht="12.75"/>
    <row r="1548" s="18" customFormat="1" ht="12.75"/>
    <row r="1549" s="18" customFormat="1" ht="12.75"/>
    <row r="1550" s="18" customFormat="1" ht="12.75"/>
    <row r="1551" s="18" customFormat="1" ht="12.75"/>
    <row r="1552" s="18" customFormat="1" ht="12.75"/>
    <row r="1553" s="18" customFormat="1" ht="12.75"/>
    <row r="1554" s="18" customFormat="1" ht="12.75"/>
    <row r="1555" s="18" customFormat="1" ht="12.75"/>
    <row r="1556" s="18" customFormat="1" ht="12.75"/>
    <row r="1557" s="18" customFormat="1" ht="12.75"/>
    <row r="1558" s="18" customFormat="1" ht="12.75"/>
    <row r="1559" s="18" customFormat="1" ht="12.75"/>
    <row r="1560" s="18" customFormat="1" ht="12.75"/>
    <row r="1561" s="18" customFormat="1" ht="12.75"/>
    <row r="1562" s="18" customFormat="1" ht="12.75"/>
    <row r="1563" s="18" customFormat="1" ht="12.75"/>
    <row r="1564" s="18" customFormat="1" ht="12.75"/>
    <row r="1565" s="18" customFormat="1" ht="12.75"/>
    <row r="1566" s="18" customFormat="1" ht="12.75"/>
    <row r="1567" s="18" customFormat="1" ht="12.75"/>
    <row r="1568" s="18" customFormat="1" ht="12.75"/>
    <row r="1569" s="18" customFormat="1" ht="12.75"/>
    <row r="1570" s="18" customFormat="1" ht="12.75"/>
    <row r="1571" s="18" customFormat="1" ht="12.75"/>
    <row r="1572" s="18" customFormat="1" ht="12.75"/>
    <row r="1573" s="18" customFormat="1" ht="12.75"/>
    <row r="1574" s="18" customFormat="1" ht="12.75"/>
    <row r="1575" s="18" customFormat="1" ht="12.75"/>
    <row r="1576" s="18" customFormat="1" ht="12.75"/>
    <row r="1577" s="18" customFormat="1" ht="12.75"/>
    <row r="1578" s="18" customFormat="1" ht="12.75"/>
    <row r="1579" s="18" customFormat="1" ht="12.75"/>
    <row r="1580" s="18" customFormat="1" ht="12.75"/>
    <row r="1581" s="18" customFormat="1" ht="12.75"/>
    <row r="1582" s="18" customFormat="1" ht="12.75"/>
    <row r="1583" s="18" customFormat="1" ht="12.75"/>
    <row r="1584" s="18" customFormat="1" ht="12.75"/>
    <row r="1585" s="18" customFormat="1" ht="12.75"/>
    <row r="1586" s="18" customFormat="1" ht="12.75"/>
    <row r="1587" s="18" customFormat="1" ht="12.75"/>
    <row r="1588" s="18" customFormat="1" ht="12.75"/>
    <row r="1589" s="18" customFormat="1" ht="12.75"/>
    <row r="1590" s="18" customFormat="1" ht="12.75"/>
    <row r="1591" s="18" customFormat="1" ht="12.75"/>
    <row r="1592" s="18" customFormat="1" ht="12.75"/>
    <row r="1593" s="18" customFormat="1" ht="12.75"/>
    <row r="1594" s="18" customFormat="1" ht="12.75"/>
    <row r="1595" s="18" customFormat="1" ht="12.75"/>
    <row r="1596" s="18" customFormat="1" ht="12.75"/>
    <row r="1597" s="18" customFormat="1" ht="12.75"/>
    <row r="1598" s="18" customFormat="1" ht="12.75"/>
    <row r="1599" s="18" customFormat="1" ht="12.75"/>
    <row r="1600" s="18" customFormat="1" ht="12.75"/>
    <row r="1601" s="18" customFormat="1" ht="12.75"/>
    <row r="1602" s="18" customFormat="1" ht="12.75"/>
    <row r="1603" s="18" customFormat="1" ht="12.75"/>
    <row r="1604" s="18" customFormat="1" ht="12.75"/>
    <row r="1605" s="18" customFormat="1" ht="12.75"/>
    <row r="1606" s="18" customFormat="1" ht="12.75"/>
    <row r="1607" s="18" customFormat="1" ht="12.75"/>
    <row r="1608" s="18" customFormat="1" ht="12.75"/>
    <row r="1609" s="18" customFormat="1" ht="12.75"/>
    <row r="1610" s="18" customFormat="1" ht="12.75"/>
    <row r="1611" s="18" customFormat="1" ht="12.75"/>
    <row r="1612" s="18" customFormat="1" ht="12.75"/>
    <row r="1613" s="18" customFormat="1" ht="12.75"/>
    <row r="1614" s="18" customFormat="1" ht="12.75"/>
    <row r="1615" s="18" customFormat="1" ht="12.75"/>
    <row r="1616" s="18" customFormat="1" ht="12.75"/>
    <row r="1617" s="18" customFormat="1" ht="12.75"/>
    <row r="1618" s="18" customFormat="1" ht="12.75"/>
    <row r="1619" s="18" customFormat="1" ht="12.75"/>
    <row r="1620" s="18" customFormat="1" ht="12.75"/>
    <row r="1621" s="18" customFormat="1" ht="12.75"/>
    <row r="1622" s="18" customFormat="1" ht="12.75"/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07"/>
  <sheetViews>
    <sheetView zoomScalePageLayoutView="0" workbookViewId="0" topLeftCell="A6">
      <selection activeCell="A17" sqref="A17:C29"/>
    </sheetView>
  </sheetViews>
  <sheetFormatPr defaultColWidth="9.140625" defaultRowHeight="12.75"/>
  <cols>
    <col min="1" max="1" width="19.7109375" style="47" customWidth="1"/>
    <col min="2" max="2" width="4.421875" style="23" customWidth="1"/>
    <col min="3" max="3" width="12.7109375" style="47" customWidth="1"/>
    <col min="4" max="4" width="5.421875" style="23" customWidth="1"/>
    <col min="5" max="5" width="14.8515625" style="23" customWidth="1"/>
    <col min="6" max="6" width="9.140625" style="23" customWidth="1"/>
    <col min="7" max="7" width="12.00390625" style="23" customWidth="1"/>
    <col min="8" max="8" width="14.140625" style="47" customWidth="1"/>
    <col min="9" max="9" width="22.57421875" style="23" customWidth="1"/>
    <col min="10" max="10" width="25.140625" style="23" customWidth="1"/>
    <col min="11" max="11" width="15.7109375" style="23" customWidth="1"/>
    <col min="12" max="12" width="14.140625" style="23" customWidth="1"/>
    <col min="13" max="13" width="9.57421875" style="23" customWidth="1"/>
    <col min="14" max="14" width="14.140625" style="23" customWidth="1"/>
    <col min="15" max="15" width="23.421875" style="23" customWidth="1"/>
    <col min="16" max="16" width="16.57421875" style="23" customWidth="1"/>
    <col min="17" max="17" width="41.00390625" style="23" customWidth="1"/>
    <col min="18" max="16384" width="9.140625" style="23" customWidth="1"/>
  </cols>
  <sheetData>
    <row r="1" spans="1:10" ht="15.75">
      <c r="A1" s="46" t="s">
        <v>164</v>
      </c>
      <c r="I1" s="48" t="s">
        <v>165</v>
      </c>
      <c r="J1" s="49" t="s">
        <v>166</v>
      </c>
    </row>
    <row r="2" spans="9:10" ht="12.75">
      <c r="I2" s="50" t="s">
        <v>144</v>
      </c>
      <c r="J2" s="51" t="s">
        <v>167</v>
      </c>
    </row>
    <row r="3" spans="1:10" ht="12.75">
      <c r="A3" s="52" t="s">
        <v>168</v>
      </c>
      <c r="I3" s="50" t="s">
        <v>169</v>
      </c>
      <c r="J3" s="51" t="s">
        <v>170</v>
      </c>
    </row>
    <row r="4" spans="9:10" ht="12.75">
      <c r="I4" s="50" t="s">
        <v>171</v>
      </c>
      <c r="J4" s="51" t="s">
        <v>170</v>
      </c>
    </row>
    <row r="5" spans="9:10" ht="13.5" thickBot="1">
      <c r="I5" s="53" t="s">
        <v>172</v>
      </c>
      <c r="J5" s="54" t="s">
        <v>173</v>
      </c>
    </row>
    <row r="10" ht="13.5" thickBot="1"/>
    <row r="11" spans="1:16" ht="12.75" customHeight="1" thickBot="1">
      <c r="A11" s="47" t="str">
        <f aca="true" t="shared" si="0" ref="A11:A29">P11</f>
        <v> BBS 116 </v>
      </c>
      <c r="B11" s="3" t="str">
        <f aca="true" t="shared" si="1" ref="B11:B29">IF(H11=INT(H11),"I","II")</f>
        <v>I</v>
      </c>
      <c r="C11" s="47">
        <f aca="true" t="shared" si="2" ref="C11:C29">1*G11</f>
        <v>50790.411</v>
      </c>
      <c r="D11" s="23" t="str">
        <f aca="true" t="shared" si="3" ref="D11:D29">VLOOKUP(F11,I$1:J$5,2,FALSE)</f>
        <v>vis</v>
      </c>
      <c r="E11" s="55">
        <f>VLOOKUP(C11,'Active A'!C$21:E$973,3,FALSE)</f>
        <v>3980.446548128906</v>
      </c>
      <c r="F11" s="3" t="s">
        <v>172</v>
      </c>
      <c r="G11" s="23" t="str">
        <f aca="true" t="shared" si="4" ref="G11:G29">MID(I11,3,LEN(I11)-3)</f>
        <v>50790.411</v>
      </c>
      <c r="H11" s="47">
        <f aca="true" t="shared" si="5" ref="H11:H29">1*K11</f>
        <v>-792</v>
      </c>
      <c r="I11" s="56" t="s">
        <v>213</v>
      </c>
      <c r="J11" s="57" t="s">
        <v>214</v>
      </c>
      <c r="K11" s="56">
        <v>-792</v>
      </c>
      <c r="L11" s="56" t="s">
        <v>215</v>
      </c>
      <c r="M11" s="57" t="s">
        <v>216</v>
      </c>
      <c r="N11" s="57" t="s">
        <v>217</v>
      </c>
      <c r="O11" s="58" t="s">
        <v>218</v>
      </c>
      <c r="P11" s="58" t="s">
        <v>219</v>
      </c>
    </row>
    <row r="12" spans="1:16" ht="12.75" customHeight="1" thickBot="1">
      <c r="A12" s="47" t="str">
        <f t="shared" si="0"/>
        <v> BBS 117 </v>
      </c>
      <c r="B12" s="3" t="str">
        <f t="shared" si="1"/>
        <v>I</v>
      </c>
      <c r="C12" s="47">
        <f t="shared" si="2"/>
        <v>50844.41</v>
      </c>
      <c r="D12" s="23" t="str">
        <f t="shared" si="3"/>
        <v>vis</v>
      </c>
      <c r="E12" s="55">
        <f>VLOOKUP(C12,'Active A'!C$21:E$973,3,FALSE)</f>
        <v>3999.2778559474796</v>
      </c>
      <c r="F12" s="3" t="s">
        <v>172</v>
      </c>
      <c r="G12" s="23" t="str">
        <f t="shared" si="4"/>
        <v>50844.410</v>
      </c>
      <c r="H12" s="47">
        <f t="shared" si="5"/>
        <v>-767</v>
      </c>
      <c r="I12" s="56" t="s">
        <v>220</v>
      </c>
      <c r="J12" s="57" t="s">
        <v>221</v>
      </c>
      <c r="K12" s="56">
        <v>-767</v>
      </c>
      <c r="L12" s="56" t="s">
        <v>222</v>
      </c>
      <c r="M12" s="57" t="s">
        <v>216</v>
      </c>
      <c r="N12" s="57" t="s">
        <v>217</v>
      </c>
      <c r="O12" s="58" t="s">
        <v>218</v>
      </c>
      <c r="P12" s="58" t="s">
        <v>223</v>
      </c>
    </row>
    <row r="13" spans="1:16" ht="12.75" customHeight="1" thickBot="1">
      <c r="A13" s="47" t="str">
        <f t="shared" si="0"/>
        <v>IBVS 5920 </v>
      </c>
      <c r="B13" s="3" t="str">
        <f t="shared" si="1"/>
        <v>I</v>
      </c>
      <c r="C13" s="47">
        <f t="shared" si="2"/>
        <v>55121.869</v>
      </c>
      <c r="D13" s="23" t="str">
        <f t="shared" si="3"/>
        <v>vis</v>
      </c>
      <c r="E13" s="55">
        <f>VLOOKUP(C13,'Active A'!C$21:E$973,3,FALSE)</f>
        <v>5490.974870898174</v>
      </c>
      <c r="F13" s="3" t="s">
        <v>172</v>
      </c>
      <c r="G13" s="23" t="str">
        <f t="shared" si="4"/>
        <v>55121.869</v>
      </c>
      <c r="H13" s="47">
        <f t="shared" si="5"/>
        <v>1214</v>
      </c>
      <c r="I13" s="56" t="s">
        <v>228</v>
      </c>
      <c r="J13" s="57" t="s">
        <v>229</v>
      </c>
      <c r="K13" s="56">
        <v>1214</v>
      </c>
      <c r="L13" s="56" t="s">
        <v>226</v>
      </c>
      <c r="M13" s="57" t="s">
        <v>230</v>
      </c>
      <c r="N13" s="57" t="s">
        <v>172</v>
      </c>
      <c r="O13" s="58" t="s">
        <v>218</v>
      </c>
      <c r="P13" s="59" t="s">
        <v>231</v>
      </c>
    </row>
    <row r="14" spans="1:16" ht="12.75" customHeight="1" thickBot="1">
      <c r="A14" s="47" t="str">
        <f t="shared" si="0"/>
        <v>IBVS 5992 </v>
      </c>
      <c r="B14" s="3" t="str">
        <f t="shared" si="1"/>
        <v>I</v>
      </c>
      <c r="C14" s="47">
        <f t="shared" si="2"/>
        <v>55579.6344</v>
      </c>
      <c r="D14" s="23" t="str">
        <f t="shared" si="3"/>
        <v>vis</v>
      </c>
      <c r="E14" s="55">
        <f>VLOOKUP(C14,'Active A'!C$21:E$973,3,FALSE)</f>
        <v>5650.613404131975</v>
      </c>
      <c r="F14" s="3" t="s">
        <v>172</v>
      </c>
      <c r="G14" s="23" t="str">
        <f t="shared" si="4"/>
        <v>55579.6344</v>
      </c>
      <c r="H14" s="47">
        <f t="shared" si="5"/>
        <v>1426</v>
      </c>
      <c r="I14" s="56" t="s">
        <v>232</v>
      </c>
      <c r="J14" s="57" t="s">
        <v>233</v>
      </c>
      <c r="K14" s="56">
        <v>1426</v>
      </c>
      <c r="L14" s="56" t="s">
        <v>234</v>
      </c>
      <c r="M14" s="57" t="s">
        <v>230</v>
      </c>
      <c r="N14" s="57" t="s">
        <v>172</v>
      </c>
      <c r="O14" s="58" t="s">
        <v>218</v>
      </c>
      <c r="P14" s="59" t="s">
        <v>235</v>
      </c>
    </row>
    <row r="15" spans="1:16" ht="12.75" customHeight="1" thickBot="1">
      <c r="A15" s="47" t="str">
        <f t="shared" si="0"/>
        <v>IBVS 6011 </v>
      </c>
      <c r="B15" s="3" t="str">
        <f t="shared" si="1"/>
        <v>I</v>
      </c>
      <c r="C15" s="47">
        <f t="shared" si="2"/>
        <v>55853.8672</v>
      </c>
      <c r="D15" s="23" t="str">
        <f t="shared" si="3"/>
        <v>vis</v>
      </c>
      <c r="E15" s="55">
        <f>VLOOKUP(C15,'Active A'!C$21:E$973,3,FALSE)</f>
        <v>5746.247809782985</v>
      </c>
      <c r="F15" s="3" t="s">
        <v>172</v>
      </c>
      <c r="G15" s="23" t="str">
        <f t="shared" si="4"/>
        <v>55853.8672</v>
      </c>
      <c r="H15" s="47">
        <f t="shared" si="5"/>
        <v>1553</v>
      </c>
      <c r="I15" s="56" t="s">
        <v>236</v>
      </c>
      <c r="J15" s="57" t="s">
        <v>237</v>
      </c>
      <c r="K15" s="56">
        <v>1553</v>
      </c>
      <c r="L15" s="56" t="s">
        <v>238</v>
      </c>
      <c r="M15" s="57" t="s">
        <v>230</v>
      </c>
      <c r="N15" s="57" t="s">
        <v>172</v>
      </c>
      <c r="O15" s="58" t="s">
        <v>218</v>
      </c>
      <c r="P15" s="59" t="s">
        <v>239</v>
      </c>
    </row>
    <row r="16" spans="1:16" ht="12.75" customHeight="1" thickBot="1">
      <c r="A16" s="47" t="str">
        <f t="shared" si="0"/>
        <v>IBVS 6042 </v>
      </c>
      <c r="B16" s="3" t="str">
        <f t="shared" si="1"/>
        <v>I</v>
      </c>
      <c r="C16" s="47">
        <f t="shared" si="2"/>
        <v>56233.9018</v>
      </c>
      <c r="D16" s="23" t="str">
        <f t="shared" si="3"/>
        <v>vis</v>
      </c>
      <c r="E16" s="55">
        <f>VLOOKUP(C16,'Active A'!C$21:E$973,3,FALSE)</f>
        <v>5878.778940624446</v>
      </c>
      <c r="F16" s="3" t="s">
        <v>172</v>
      </c>
      <c r="G16" s="23" t="str">
        <f t="shared" si="4"/>
        <v>56233.9018</v>
      </c>
      <c r="H16" s="47">
        <f t="shared" si="5"/>
        <v>1729</v>
      </c>
      <c r="I16" s="56" t="s">
        <v>240</v>
      </c>
      <c r="J16" s="57" t="s">
        <v>241</v>
      </c>
      <c r="K16" s="56">
        <v>1729</v>
      </c>
      <c r="L16" s="56" t="s">
        <v>242</v>
      </c>
      <c r="M16" s="57" t="s">
        <v>230</v>
      </c>
      <c r="N16" s="57" t="s">
        <v>172</v>
      </c>
      <c r="O16" s="58" t="s">
        <v>218</v>
      </c>
      <c r="P16" s="59" t="s">
        <v>243</v>
      </c>
    </row>
    <row r="17" spans="1:16" ht="12.75" customHeight="1" thickBot="1">
      <c r="A17" s="47" t="str">
        <f t="shared" si="0"/>
        <v> MVS 11.38 </v>
      </c>
      <c r="B17" s="3" t="str">
        <f t="shared" si="1"/>
        <v>I</v>
      </c>
      <c r="C17" s="47">
        <f t="shared" si="2"/>
        <v>25624.356</v>
      </c>
      <c r="D17" s="23" t="str">
        <f t="shared" si="3"/>
        <v>vis</v>
      </c>
      <c r="E17" s="55">
        <f>VLOOKUP(C17,'Active A'!C$21:E$973,3,FALSE)</f>
        <v>-4795.822054699325</v>
      </c>
      <c r="F17" s="3" t="s">
        <v>172</v>
      </c>
      <c r="G17" s="23" t="str">
        <f t="shared" si="4"/>
        <v>25624.356</v>
      </c>
      <c r="H17" s="47">
        <f t="shared" si="5"/>
        <v>-12447</v>
      </c>
      <c r="I17" s="56" t="s">
        <v>174</v>
      </c>
      <c r="J17" s="57" t="s">
        <v>175</v>
      </c>
      <c r="K17" s="56">
        <v>-12447</v>
      </c>
      <c r="L17" s="56" t="s">
        <v>176</v>
      </c>
      <c r="M17" s="57" t="s">
        <v>177</v>
      </c>
      <c r="N17" s="57"/>
      <c r="O17" s="58" t="s">
        <v>178</v>
      </c>
      <c r="P17" s="58" t="s">
        <v>179</v>
      </c>
    </row>
    <row r="18" spans="1:16" ht="12.75" customHeight="1" thickBot="1">
      <c r="A18" s="47" t="str">
        <f t="shared" si="0"/>
        <v> MVS 11.38 </v>
      </c>
      <c r="B18" s="3" t="str">
        <f t="shared" si="1"/>
        <v>I</v>
      </c>
      <c r="C18" s="47">
        <f t="shared" si="2"/>
        <v>26954.452</v>
      </c>
      <c r="D18" s="23" t="str">
        <f t="shared" si="3"/>
        <v>vis</v>
      </c>
      <c r="E18" s="55">
        <f>VLOOKUP(C18,'Active A'!C$21:E$973,3,FALSE)</f>
        <v>-4331.971849987168</v>
      </c>
      <c r="F18" s="3" t="s">
        <v>172</v>
      </c>
      <c r="G18" s="23" t="str">
        <f t="shared" si="4"/>
        <v>26954.452</v>
      </c>
      <c r="H18" s="47">
        <f t="shared" si="5"/>
        <v>-11831</v>
      </c>
      <c r="I18" s="56" t="s">
        <v>180</v>
      </c>
      <c r="J18" s="57" t="s">
        <v>181</v>
      </c>
      <c r="K18" s="56">
        <v>-11831</v>
      </c>
      <c r="L18" s="56" t="s">
        <v>182</v>
      </c>
      <c r="M18" s="57" t="s">
        <v>177</v>
      </c>
      <c r="N18" s="57"/>
      <c r="O18" s="58" t="s">
        <v>178</v>
      </c>
      <c r="P18" s="58" t="s">
        <v>179</v>
      </c>
    </row>
    <row r="19" spans="1:16" ht="12.75" customHeight="1" thickBot="1">
      <c r="A19" s="47" t="str">
        <f t="shared" si="0"/>
        <v> MVS 11.38 </v>
      </c>
      <c r="B19" s="3" t="str">
        <f t="shared" si="1"/>
        <v>I</v>
      </c>
      <c r="C19" s="47">
        <f t="shared" si="2"/>
        <v>27306.468</v>
      </c>
      <c r="D19" s="23" t="str">
        <f t="shared" si="3"/>
        <v>vis</v>
      </c>
      <c r="E19" s="55">
        <f>VLOOKUP(C19,'Active A'!C$21:E$973,3,FALSE)</f>
        <v>-4209.211768262274</v>
      </c>
      <c r="F19" s="3" t="s">
        <v>172</v>
      </c>
      <c r="G19" s="23" t="str">
        <f t="shared" si="4"/>
        <v>27306.468</v>
      </c>
      <c r="H19" s="47">
        <f t="shared" si="5"/>
        <v>-11668</v>
      </c>
      <c r="I19" s="56" t="s">
        <v>183</v>
      </c>
      <c r="J19" s="57" t="s">
        <v>184</v>
      </c>
      <c r="K19" s="56">
        <v>-11668</v>
      </c>
      <c r="L19" s="56" t="s">
        <v>185</v>
      </c>
      <c r="M19" s="57" t="s">
        <v>177</v>
      </c>
      <c r="N19" s="57"/>
      <c r="O19" s="58" t="s">
        <v>178</v>
      </c>
      <c r="P19" s="58" t="s">
        <v>179</v>
      </c>
    </row>
    <row r="20" spans="1:16" ht="12.75" customHeight="1" thickBot="1">
      <c r="A20" s="47" t="str">
        <f t="shared" si="0"/>
        <v> MVS 11.38 </v>
      </c>
      <c r="B20" s="3" t="str">
        <f t="shared" si="1"/>
        <v>I</v>
      </c>
      <c r="C20" s="47">
        <f t="shared" si="2"/>
        <v>36608.45</v>
      </c>
      <c r="D20" s="23" t="str">
        <f t="shared" si="3"/>
        <v>vis</v>
      </c>
      <c r="E20" s="55">
        <f>VLOOKUP(C20,'Active A'!C$21:E$973,3,FALSE)</f>
        <v>-965.2908370446738</v>
      </c>
      <c r="F20" s="3" t="s">
        <v>172</v>
      </c>
      <c r="G20" s="23" t="str">
        <f t="shared" si="4"/>
        <v>36608.450</v>
      </c>
      <c r="H20" s="47">
        <f t="shared" si="5"/>
        <v>-7360</v>
      </c>
      <c r="I20" s="56" t="s">
        <v>186</v>
      </c>
      <c r="J20" s="57" t="s">
        <v>187</v>
      </c>
      <c r="K20" s="56">
        <v>-7360</v>
      </c>
      <c r="L20" s="56" t="s">
        <v>188</v>
      </c>
      <c r="M20" s="57" t="s">
        <v>177</v>
      </c>
      <c r="N20" s="57"/>
      <c r="O20" s="58" t="s">
        <v>178</v>
      </c>
      <c r="P20" s="58" t="s">
        <v>179</v>
      </c>
    </row>
    <row r="21" spans="1:16" ht="12.75" customHeight="1" thickBot="1">
      <c r="A21" s="47" t="str">
        <f t="shared" si="0"/>
        <v> MVS 11.38 </v>
      </c>
      <c r="B21" s="3" t="str">
        <f t="shared" si="1"/>
        <v>I</v>
      </c>
      <c r="C21" s="47">
        <f t="shared" si="2"/>
        <v>36839.457</v>
      </c>
      <c r="D21" s="23" t="str">
        <f t="shared" si="3"/>
        <v>vis</v>
      </c>
      <c r="E21" s="55">
        <f>VLOOKUP(C21,'Active A'!C$21:E$973,3,FALSE)</f>
        <v>-884.7307539830424</v>
      </c>
      <c r="F21" s="3" t="s">
        <v>172</v>
      </c>
      <c r="G21" s="23" t="str">
        <f t="shared" si="4"/>
        <v>36839.457</v>
      </c>
      <c r="H21" s="47">
        <f t="shared" si="5"/>
        <v>-7253</v>
      </c>
      <c r="I21" s="56" t="s">
        <v>189</v>
      </c>
      <c r="J21" s="57" t="s">
        <v>190</v>
      </c>
      <c r="K21" s="56">
        <v>-7253</v>
      </c>
      <c r="L21" s="56" t="s">
        <v>191</v>
      </c>
      <c r="M21" s="57" t="s">
        <v>177</v>
      </c>
      <c r="N21" s="57"/>
      <c r="O21" s="58" t="s">
        <v>178</v>
      </c>
      <c r="P21" s="58" t="s">
        <v>179</v>
      </c>
    </row>
    <row r="22" spans="1:16" ht="12.75" customHeight="1" thickBot="1">
      <c r="A22" s="47" t="str">
        <f t="shared" si="0"/>
        <v> MVS 11.38 </v>
      </c>
      <c r="B22" s="3" t="str">
        <f t="shared" si="1"/>
        <v>I</v>
      </c>
      <c r="C22" s="47">
        <f t="shared" si="2"/>
        <v>36904.245</v>
      </c>
      <c r="D22" s="23" t="str">
        <f t="shared" si="3"/>
        <v>vis</v>
      </c>
      <c r="E22" s="55">
        <f>VLOOKUP(C22,'Active A'!C$21:E$973,3,FALSE)</f>
        <v>-862.1369509320659</v>
      </c>
      <c r="F22" s="3" t="s">
        <v>172</v>
      </c>
      <c r="G22" s="23" t="str">
        <f t="shared" si="4"/>
        <v>36904.245</v>
      </c>
      <c r="H22" s="47">
        <f t="shared" si="5"/>
        <v>-7223</v>
      </c>
      <c r="I22" s="56" t="s">
        <v>192</v>
      </c>
      <c r="J22" s="57" t="s">
        <v>193</v>
      </c>
      <c r="K22" s="56">
        <v>-7223</v>
      </c>
      <c r="L22" s="56" t="s">
        <v>194</v>
      </c>
      <c r="M22" s="57" t="s">
        <v>177</v>
      </c>
      <c r="N22" s="57"/>
      <c r="O22" s="58" t="s">
        <v>178</v>
      </c>
      <c r="P22" s="58" t="s">
        <v>179</v>
      </c>
    </row>
    <row r="23" spans="1:16" ht="12.75" customHeight="1" thickBot="1">
      <c r="A23" s="47" t="str">
        <f t="shared" si="0"/>
        <v> MVS 11.38 </v>
      </c>
      <c r="B23" s="3" t="str">
        <f t="shared" si="1"/>
        <v>I</v>
      </c>
      <c r="C23" s="47">
        <f t="shared" si="2"/>
        <v>37705.365</v>
      </c>
      <c r="D23" s="23" t="str">
        <f t="shared" si="3"/>
        <v>vis</v>
      </c>
      <c r="E23" s="55">
        <f>VLOOKUP(C23,'Active A'!C$21:E$973,3,FALSE)</f>
        <v>-582.7588639375922</v>
      </c>
      <c r="F23" s="3" t="s">
        <v>172</v>
      </c>
      <c r="G23" s="23" t="str">
        <f t="shared" si="4"/>
        <v>37705.365</v>
      </c>
      <c r="H23" s="47">
        <f t="shared" si="5"/>
        <v>-6852</v>
      </c>
      <c r="I23" s="56" t="s">
        <v>195</v>
      </c>
      <c r="J23" s="57" t="s">
        <v>196</v>
      </c>
      <c r="K23" s="56">
        <v>-6852</v>
      </c>
      <c r="L23" s="56" t="s">
        <v>197</v>
      </c>
      <c r="M23" s="57" t="s">
        <v>177</v>
      </c>
      <c r="N23" s="57"/>
      <c r="O23" s="58" t="s">
        <v>178</v>
      </c>
      <c r="P23" s="58" t="s">
        <v>179</v>
      </c>
    </row>
    <row r="24" spans="1:16" ht="12.75" customHeight="1" thickBot="1">
      <c r="A24" s="47" t="str">
        <f t="shared" si="0"/>
        <v> MVS 11.38 </v>
      </c>
      <c r="B24" s="3" t="str">
        <f t="shared" si="1"/>
        <v>I</v>
      </c>
      <c r="C24" s="47">
        <f t="shared" si="2"/>
        <v>37731.282</v>
      </c>
      <c r="D24" s="23" t="str">
        <f t="shared" si="3"/>
        <v>vis</v>
      </c>
      <c r="E24" s="55">
        <f>VLOOKUP(C24,'Active A'!C$21:E$973,3,FALSE)</f>
        <v>-573.7207149953161</v>
      </c>
      <c r="F24" s="3" t="s">
        <v>172</v>
      </c>
      <c r="G24" s="23" t="str">
        <f t="shared" si="4"/>
        <v>37731.282</v>
      </c>
      <c r="H24" s="47">
        <f t="shared" si="5"/>
        <v>-6840</v>
      </c>
      <c r="I24" s="56" t="s">
        <v>198</v>
      </c>
      <c r="J24" s="57" t="s">
        <v>199</v>
      </c>
      <c r="K24" s="56">
        <v>-6840</v>
      </c>
      <c r="L24" s="56" t="s">
        <v>200</v>
      </c>
      <c r="M24" s="57" t="s">
        <v>177</v>
      </c>
      <c r="N24" s="57"/>
      <c r="O24" s="58" t="s">
        <v>178</v>
      </c>
      <c r="P24" s="58" t="s">
        <v>179</v>
      </c>
    </row>
    <row r="25" spans="1:16" ht="12.75" customHeight="1" thickBot="1">
      <c r="A25" s="47" t="str">
        <f t="shared" si="0"/>
        <v> MVS 11.38 </v>
      </c>
      <c r="B25" s="3" t="str">
        <f t="shared" si="1"/>
        <v>I</v>
      </c>
      <c r="C25" s="47">
        <f t="shared" si="2"/>
        <v>37936.385</v>
      </c>
      <c r="D25" s="23" t="str">
        <f t="shared" si="3"/>
        <v>vis</v>
      </c>
      <c r="E25" s="55">
        <f>VLOOKUP(C25,'Active A'!C$21:E$973,3,FALSE)</f>
        <v>-502.19424732901314</v>
      </c>
      <c r="F25" s="3" t="s">
        <v>172</v>
      </c>
      <c r="G25" s="23" t="str">
        <f t="shared" si="4"/>
        <v>37936.385</v>
      </c>
      <c r="H25" s="47">
        <f t="shared" si="5"/>
        <v>-6745</v>
      </c>
      <c r="I25" s="56" t="s">
        <v>201</v>
      </c>
      <c r="J25" s="57" t="s">
        <v>202</v>
      </c>
      <c r="K25" s="56">
        <v>-6745</v>
      </c>
      <c r="L25" s="56" t="s">
        <v>203</v>
      </c>
      <c r="M25" s="57" t="s">
        <v>177</v>
      </c>
      <c r="N25" s="57"/>
      <c r="O25" s="58" t="s">
        <v>178</v>
      </c>
      <c r="P25" s="58" t="s">
        <v>179</v>
      </c>
    </row>
    <row r="26" spans="1:16" ht="12.75" customHeight="1" thickBot="1">
      <c r="A26" s="47" t="str">
        <f t="shared" si="0"/>
        <v> MVS 11.38 </v>
      </c>
      <c r="B26" s="3" t="str">
        <f t="shared" si="1"/>
        <v>I</v>
      </c>
      <c r="C26" s="47">
        <f t="shared" si="2"/>
        <v>39037.588</v>
      </c>
      <c r="D26" s="23" t="str">
        <f t="shared" si="3"/>
        <v>vis</v>
      </c>
      <c r="E26" s="55">
        <f>VLOOKUP(C26,'Active A'!C$21:E$973,3,FALSE)</f>
        <v>-118.16690119787462</v>
      </c>
      <c r="F26" s="3" t="s">
        <v>172</v>
      </c>
      <c r="G26" s="23" t="str">
        <f t="shared" si="4"/>
        <v>39037.588</v>
      </c>
      <c r="H26" s="47">
        <f t="shared" si="5"/>
        <v>-6235</v>
      </c>
      <c r="I26" s="56" t="s">
        <v>204</v>
      </c>
      <c r="J26" s="57" t="s">
        <v>205</v>
      </c>
      <c r="K26" s="56">
        <v>-6235</v>
      </c>
      <c r="L26" s="56" t="s">
        <v>206</v>
      </c>
      <c r="M26" s="57" t="s">
        <v>177</v>
      </c>
      <c r="N26" s="57"/>
      <c r="O26" s="58" t="s">
        <v>178</v>
      </c>
      <c r="P26" s="58" t="s">
        <v>179</v>
      </c>
    </row>
    <row r="27" spans="1:16" ht="12.75" customHeight="1" thickBot="1">
      <c r="A27" s="47" t="str">
        <f t="shared" si="0"/>
        <v> MVS 11.38 </v>
      </c>
      <c r="B27" s="3" t="str">
        <f t="shared" si="1"/>
        <v>I</v>
      </c>
      <c r="C27" s="47">
        <f t="shared" si="2"/>
        <v>39739.428</v>
      </c>
      <c r="D27" s="23" t="str">
        <f t="shared" si="3"/>
        <v>vis</v>
      </c>
      <c r="E27" s="55">
        <f>VLOOKUP(C27,'Active A'!C$21:E$973,3,FALSE)</f>
        <v>126.58883648961496</v>
      </c>
      <c r="F27" s="3" t="s">
        <v>172</v>
      </c>
      <c r="G27" s="23" t="str">
        <f t="shared" si="4"/>
        <v>39739.428</v>
      </c>
      <c r="H27" s="47">
        <f t="shared" si="5"/>
        <v>-5910</v>
      </c>
      <c r="I27" s="56" t="s">
        <v>207</v>
      </c>
      <c r="J27" s="57" t="s">
        <v>208</v>
      </c>
      <c r="K27" s="56">
        <v>-5910</v>
      </c>
      <c r="L27" s="56" t="s">
        <v>209</v>
      </c>
      <c r="M27" s="57" t="s">
        <v>177</v>
      </c>
      <c r="N27" s="57"/>
      <c r="O27" s="58" t="s">
        <v>178</v>
      </c>
      <c r="P27" s="58" t="s">
        <v>179</v>
      </c>
    </row>
    <row r="28" spans="1:16" ht="12.75" customHeight="1" thickBot="1">
      <c r="A28" s="47" t="str">
        <f t="shared" si="0"/>
        <v> MVS 11.38 </v>
      </c>
      <c r="B28" s="3" t="str">
        <f t="shared" si="1"/>
        <v>I</v>
      </c>
      <c r="C28" s="47">
        <f t="shared" si="2"/>
        <v>45759.355</v>
      </c>
      <c r="D28" s="23" t="str">
        <f t="shared" si="3"/>
        <v>vis</v>
      </c>
      <c r="E28" s="55">
        <f>VLOOKUP(C28,'Active A'!C$21:E$973,3,FALSE)</f>
        <v>2225.944350153476</v>
      </c>
      <c r="F28" s="3" t="s">
        <v>172</v>
      </c>
      <c r="G28" s="23" t="str">
        <f t="shared" si="4"/>
        <v>45759.355</v>
      </c>
      <c r="H28" s="47">
        <f t="shared" si="5"/>
        <v>-3122</v>
      </c>
      <c r="I28" s="56" t="s">
        <v>210</v>
      </c>
      <c r="J28" s="57" t="s">
        <v>211</v>
      </c>
      <c r="K28" s="56">
        <v>-3122</v>
      </c>
      <c r="L28" s="56" t="s">
        <v>212</v>
      </c>
      <c r="M28" s="57" t="s">
        <v>177</v>
      </c>
      <c r="N28" s="57"/>
      <c r="O28" s="58" t="s">
        <v>178</v>
      </c>
      <c r="P28" s="58" t="s">
        <v>179</v>
      </c>
    </row>
    <row r="29" spans="1:16" ht="12.75" customHeight="1" thickBot="1">
      <c r="A29" s="47" t="str">
        <f t="shared" si="0"/>
        <v> BBS 119 </v>
      </c>
      <c r="B29" s="3" t="str">
        <f t="shared" si="1"/>
        <v>I</v>
      </c>
      <c r="C29" s="47">
        <f t="shared" si="2"/>
        <v>51129.41</v>
      </c>
      <c r="D29" s="23" t="str">
        <f t="shared" si="3"/>
        <v>vis</v>
      </c>
      <c r="E29" s="55">
        <f>VLOOKUP(C29,'Active A'!C$21:E$973,3,FALSE)</f>
        <v>4098.667154421398</v>
      </c>
      <c r="F29" s="3" t="s">
        <v>172</v>
      </c>
      <c r="G29" s="23" t="str">
        <f t="shared" si="4"/>
        <v>51129.410</v>
      </c>
      <c r="H29" s="47">
        <f t="shared" si="5"/>
        <v>-635</v>
      </c>
      <c r="I29" s="56" t="s">
        <v>224</v>
      </c>
      <c r="J29" s="57" t="s">
        <v>225</v>
      </c>
      <c r="K29" s="56">
        <v>-635</v>
      </c>
      <c r="L29" s="56" t="s">
        <v>226</v>
      </c>
      <c r="M29" s="57" t="s">
        <v>216</v>
      </c>
      <c r="N29" s="57" t="s">
        <v>217</v>
      </c>
      <c r="O29" s="58" t="s">
        <v>218</v>
      </c>
      <c r="P29" s="58" t="s">
        <v>227</v>
      </c>
    </row>
    <row r="30" spans="2:6" ht="12.75">
      <c r="B30" s="3"/>
      <c r="F30" s="3"/>
    </row>
    <row r="31" spans="2:6" ht="12.75">
      <c r="B31" s="3"/>
      <c r="F31" s="3"/>
    </row>
    <row r="32" spans="2:6" ht="12.75">
      <c r="B32" s="3"/>
      <c r="F32" s="3"/>
    </row>
    <row r="33" spans="2:6" ht="12.75">
      <c r="B33" s="3"/>
      <c r="F33" s="3"/>
    </row>
    <row r="34" spans="2:6" ht="12.75">
      <c r="B34" s="3"/>
      <c r="F34" s="3"/>
    </row>
    <row r="35" spans="2:6" ht="12.75">
      <c r="B35" s="3"/>
      <c r="F35" s="3"/>
    </row>
    <row r="36" spans="2:6" ht="12.75">
      <c r="B36" s="3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  <row r="791" spans="2:6" ht="12.75">
      <c r="B791" s="3"/>
      <c r="F791" s="3"/>
    </row>
    <row r="792" spans="2:6" ht="12.75">
      <c r="B792" s="3"/>
      <c r="F792" s="3"/>
    </row>
    <row r="793" spans="2:6" ht="12.75">
      <c r="B793" s="3"/>
      <c r="F793" s="3"/>
    </row>
    <row r="794" spans="2:6" ht="12.75">
      <c r="B794" s="3"/>
      <c r="F794" s="3"/>
    </row>
    <row r="795" spans="2:6" ht="12.75">
      <c r="B795" s="3"/>
      <c r="F795" s="3"/>
    </row>
    <row r="796" spans="2:6" ht="12.75">
      <c r="B796" s="3"/>
      <c r="F796" s="3"/>
    </row>
    <row r="797" spans="2:6" ht="12.75">
      <c r="B797" s="3"/>
      <c r="F797" s="3"/>
    </row>
    <row r="798" spans="2:6" ht="12.75">
      <c r="B798" s="3"/>
      <c r="F798" s="3"/>
    </row>
    <row r="799" spans="2:6" ht="12.75">
      <c r="B799" s="3"/>
      <c r="F799" s="3"/>
    </row>
    <row r="800" spans="2:6" ht="12.75">
      <c r="B800" s="3"/>
      <c r="F800" s="3"/>
    </row>
    <row r="801" spans="2:6" ht="12.75">
      <c r="B801" s="3"/>
      <c r="F801" s="3"/>
    </row>
    <row r="802" spans="2:6" ht="12.75">
      <c r="B802" s="3"/>
      <c r="F802" s="3"/>
    </row>
    <row r="803" spans="2:6" ht="12.75">
      <c r="B803" s="3"/>
      <c r="F803" s="3"/>
    </row>
    <row r="804" spans="2:6" ht="12.75">
      <c r="B804" s="3"/>
      <c r="F804" s="3"/>
    </row>
    <row r="805" spans="2:6" ht="12.75">
      <c r="B805" s="3"/>
      <c r="F805" s="3"/>
    </row>
    <row r="806" spans="2:6" ht="12.75">
      <c r="B806" s="3"/>
      <c r="F806" s="3"/>
    </row>
    <row r="807" spans="2:6" ht="12.75">
      <c r="B807" s="3"/>
      <c r="F807" s="3"/>
    </row>
  </sheetData>
  <sheetProtection/>
  <hyperlinks>
    <hyperlink ref="P13" r:id="rId1" display="http://www.konkoly.hu/cgi-bin/IBVS?5920"/>
    <hyperlink ref="P14" r:id="rId2" display="http://www.konkoly.hu/cgi-bin/IBVS?5992"/>
    <hyperlink ref="P15" r:id="rId3" display="http://www.konkoly.hu/cgi-bin/IBVS?6011"/>
    <hyperlink ref="P16" r:id="rId4" display="http://www.konkoly.hu/cgi-bin/IBVS?6042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88"/>
  <sheetViews>
    <sheetView zoomScalePageLayoutView="0" workbookViewId="0" topLeftCell="A1">
      <pane xSplit="15" ySplit="22" topLeftCell="P173" activePane="bottomRight" state="frozen"/>
      <selection pane="topLeft" activeCell="A1" sqref="A1"/>
      <selection pane="topRight" activeCell="P1" sqref="P1"/>
      <selection pane="bottomLeft" activeCell="A23" sqref="A23"/>
      <selection pane="bottomRight" activeCell="E183" sqref="E183:R188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30</v>
      </c>
    </row>
    <row r="2" ht="12.75">
      <c r="A2" t="s">
        <v>26</v>
      </c>
    </row>
    <row r="4" spans="1:4" ht="12.75">
      <c r="A4" s="5" t="s">
        <v>0</v>
      </c>
      <c r="C4" s="9" t="s">
        <v>140</v>
      </c>
      <c r="D4" s="11" t="s">
        <v>140</v>
      </c>
    </row>
    <row r="6" ht="12.75">
      <c r="A6" s="5" t="s">
        <v>1</v>
      </c>
    </row>
    <row r="7" spans="1:3" ht="12.75">
      <c r="A7" t="s">
        <v>2</v>
      </c>
      <c r="C7" s="8">
        <v>39376.433</v>
      </c>
    </row>
    <row r="8" spans="1:3" ht="12.75">
      <c r="A8" t="s">
        <v>3</v>
      </c>
      <c r="C8">
        <v>2.8673164000236655</v>
      </c>
    </row>
    <row r="9" spans="1:5" ht="12.75">
      <c r="A9" s="22" t="s">
        <v>147</v>
      </c>
      <c r="B9" s="23"/>
      <c r="C9" s="24">
        <v>-9.5</v>
      </c>
      <c r="D9" s="23" t="s">
        <v>148</v>
      </c>
      <c r="E9" s="23"/>
    </row>
    <row r="10" spans="1:5" ht="13.5" thickBot="1">
      <c r="A10" s="23"/>
      <c r="B10" s="23"/>
      <c r="C10" s="4" t="s">
        <v>22</v>
      </c>
      <c r="D10" s="4" t="s">
        <v>23</v>
      </c>
      <c r="E10" s="23"/>
    </row>
    <row r="11" spans="1:7" ht="12.75">
      <c r="A11" s="23" t="s">
        <v>16</v>
      </c>
      <c r="B11" s="23"/>
      <c r="C11" s="25">
        <f ca="1">INTERCEPT(INDIRECT($G$11):G992,INDIRECT($F$11):F992)</f>
        <v>0.0004141771741694987</v>
      </c>
      <c r="D11" s="3"/>
      <c r="E11" s="23"/>
      <c r="F11" s="26" t="str">
        <f>"F"&amp;E19</f>
        <v>F21</v>
      </c>
      <c r="G11" s="10" t="str">
        <f>"G"&amp;E19</f>
        <v>G21</v>
      </c>
    </row>
    <row r="12" spans="1:5" ht="12.75">
      <c r="A12" s="23" t="s">
        <v>17</v>
      </c>
      <c r="B12" s="23"/>
      <c r="C12" s="25">
        <f ca="1">SLOPE(INDIRECT($G$11):G992,INDIRECT($F$11):F992)</f>
        <v>-2.305399015550054E-16</v>
      </c>
      <c r="D12" s="3"/>
      <c r="E12" s="23"/>
    </row>
    <row r="13" spans="1:5" ht="12.75">
      <c r="A13" s="23" t="s">
        <v>21</v>
      </c>
      <c r="B13" s="23"/>
      <c r="C13" s="3" t="s">
        <v>14</v>
      </c>
      <c r="D13" s="29" t="s">
        <v>159</v>
      </c>
      <c r="E13" s="24">
        <v>1</v>
      </c>
    </row>
    <row r="14" spans="1:5" ht="12.75">
      <c r="A14" s="23"/>
      <c r="B14" s="23"/>
      <c r="C14" s="23"/>
      <c r="D14" s="29" t="s">
        <v>149</v>
      </c>
      <c r="E14" s="30">
        <f ca="1">NOW()+15018.5+$C$9/24</f>
        <v>59906.555917129626</v>
      </c>
    </row>
    <row r="15" spans="1:5" ht="12.75">
      <c r="A15" s="27" t="s">
        <v>18</v>
      </c>
      <c r="B15" s="23"/>
      <c r="C15" s="28">
        <f>(C7+C11)+(C8+C12)*INT(MAX(F21:F3533))</f>
        <v>56233.3865299163</v>
      </c>
      <c r="D15" s="29" t="s">
        <v>160</v>
      </c>
      <c r="E15" s="30">
        <f>ROUND(2*(E14-$C$7)/$C$8,0)/2+E13</f>
        <v>7161</v>
      </c>
    </row>
    <row r="16" spans="1:5" ht="12.75">
      <c r="A16" s="31" t="s">
        <v>4</v>
      </c>
      <c r="B16" s="23"/>
      <c r="C16" s="32">
        <f>+C8+C12</f>
        <v>2.867316400023665</v>
      </c>
      <c r="D16" s="29" t="s">
        <v>150</v>
      </c>
      <c r="E16" s="10">
        <f>ROUND(2*(E14-$C$15)/$C$16,0)/2+E13</f>
        <v>1282</v>
      </c>
    </row>
    <row r="17" spans="1:5" ht="13.5" thickBot="1">
      <c r="A17" s="29" t="s">
        <v>151</v>
      </c>
      <c r="B17" s="23"/>
      <c r="C17" s="23">
        <f>COUNT(C21:C2191)</f>
        <v>168</v>
      </c>
      <c r="D17" s="29" t="s">
        <v>152</v>
      </c>
      <c r="E17" s="33">
        <f>+$C$15+$C$16*E16-15018.5-$C$9/24</f>
        <v>44891.181988079974</v>
      </c>
    </row>
    <row r="18" spans="1:5" ht="12.75">
      <c r="A18" s="31" t="s">
        <v>5</v>
      </c>
      <c r="B18" s="23"/>
      <c r="C18" s="34">
        <f>+C15</f>
        <v>56233.3865299163</v>
      </c>
      <c r="D18" s="35">
        <f>+C16</f>
        <v>2.867316400023665</v>
      </c>
      <c r="E18" s="36" t="s">
        <v>153</v>
      </c>
    </row>
    <row r="19" spans="1:5" ht="13.5" thickTop="1">
      <c r="A19" s="37" t="s">
        <v>154</v>
      </c>
      <c r="E19" s="38">
        <v>21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12</v>
      </c>
      <c r="I20" s="7" t="s">
        <v>139</v>
      </c>
      <c r="J20" s="7" t="s">
        <v>19</v>
      </c>
      <c r="K20" s="7" t="s">
        <v>20</v>
      </c>
      <c r="L20" s="7" t="s">
        <v>27</v>
      </c>
      <c r="M20" s="7" t="s">
        <v>28</v>
      </c>
      <c r="N20" s="7" t="s">
        <v>29</v>
      </c>
      <c r="O20" s="7" t="s">
        <v>25</v>
      </c>
      <c r="P20" s="6" t="s">
        <v>24</v>
      </c>
      <c r="Q20" s="4" t="s">
        <v>15</v>
      </c>
    </row>
    <row r="21" spans="1:17" ht="12.75">
      <c r="A21" t="s">
        <v>32</v>
      </c>
      <c r="C21" s="8">
        <v>39376.433</v>
      </c>
      <c r="D21" s="3"/>
      <c r="E21">
        <f aca="true" t="shared" si="0" ref="E21:E52">+(C21-C$7)/C$8</f>
        <v>0</v>
      </c>
      <c r="F21">
        <f aca="true" t="shared" si="1" ref="F21:F52">ROUND(2*E21,0)/2</f>
        <v>0</v>
      </c>
      <c r="G21">
        <f aca="true" t="shared" si="2" ref="G21:G52">+C21-(C$7+F21*C$8)</f>
        <v>0</v>
      </c>
      <c r="I21">
        <f aca="true" t="shared" si="3" ref="I21:I52">+G21</f>
        <v>0</v>
      </c>
      <c r="O21">
        <f aca="true" t="shared" si="4" ref="O21:O52">+C$11+C$12*$F21</f>
        <v>0.0004141771741694987</v>
      </c>
      <c r="Q21" s="2">
        <f aca="true" t="shared" si="5" ref="Q21:Q52">+C21-15018.5</f>
        <v>24357.932999999997</v>
      </c>
    </row>
    <row r="22" spans="1:31" ht="12.75">
      <c r="A22" t="s">
        <v>32</v>
      </c>
      <c r="C22" s="8">
        <v>39422.295</v>
      </c>
      <c r="D22" s="3"/>
      <c r="E22">
        <f t="shared" si="0"/>
        <v>15.994746864916081</v>
      </c>
      <c r="F22">
        <f t="shared" si="1"/>
        <v>16</v>
      </c>
      <c r="G22">
        <f t="shared" si="2"/>
        <v>-0.01506240037997486</v>
      </c>
      <c r="I22">
        <f t="shared" si="3"/>
        <v>-0.01506240037997486</v>
      </c>
      <c r="O22">
        <f t="shared" si="4"/>
        <v>0.0004141771741658101</v>
      </c>
      <c r="Q22" s="2">
        <f t="shared" si="5"/>
        <v>24403.795</v>
      </c>
      <c r="R22">
        <v>45.86200000000099</v>
      </c>
      <c r="AA22">
        <v>14</v>
      </c>
      <c r="AC22" t="s">
        <v>31</v>
      </c>
      <c r="AE22" t="s">
        <v>33</v>
      </c>
    </row>
    <row r="23" spans="1:31" ht="12.75">
      <c r="A23" t="s">
        <v>32</v>
      </c>
      <c r="C23" s="8">
        <v>39488.253</v>
      </c>
      <c r="D23" s="3"/>
      <c r="E23">
        <f t="shared" si="0"/>
        <v>38.998137770591626</v>
      </c>
      <c r="F23">
        <f t="shared" si="1"/>
        <v>39</v>
      </c>
      <c r="G23">
        <f t="shared" si="2"/>
        <v>-0.005339600924344268</v>
      </c>
      <c r="I23">
        <f t="shared" si="3"/>
        <v>-0.005339600924344268</v>
      </c>
      <c r="O23">
        <f t="shared" si="4"/>
        <v>0.00041417717416050763</v>
      </c>
      <c r="Q23" s="2">
        <f t="shared" si="5"/>
        <v>24469.752999999997</v>
      </c>
      <c r="R23">
        <v>65.95799999999872</v>
      </c>
      <c r="AA23">
        <v>15</v>
      </c>
      <c r="AC23" t="s">
        <v>31</v>
      </c>
      <c r="AE23" t="s">
        <v>33</v>
      </c>
    </row>
    <row r="24" spans="1:31" ht="12.75">
      <c r="A24" t="s">
        <v>35</v>
      </c>
      <c r="C24" s="8">
        <v>39941.282</v>
      </c>
      <c r="D24" s="3"/>
      <c r="E24">
        <f t="shared" si="0"/>
        <v>196.9956995312202</v>
      </c>
      <c r="F24">
        <f t="shared" si="1"/>
        <v>197</v>
      </c>
      <c r="G24">
        <f t="shared" si="2"/>
        <v>-0.012330804660450667</v>
      </c>
      <c r="I24">
        <f t="shared" si="3"/>
        <v>-0.012330804660450667</v>
      </c>
      <c r="O24">
        <f t="shared" si="4"/>
        <v>0.00041417717412408234</v>
      </c>
      <c r="Q24" s="2">
        <f t="shared" si="5"/>
        <v>24922.782</v>
      </c>
      <c r="R24">
        <v>453.02900000000227</v>
      </c>
      <c r="AA24">
        <v>5</v>
      </c>
      <c r="AC24" t="s">
        <v>34</v>
      </c>
      <c r="AE24" t="s">
        <v>33</v>
      </c>
    </row>
    <row r="25" spans="1:31" ht="12.75">
      <c r="A25" t="s">
        <v>36</v>
      </c>
      <c r="C25" s="8">
        <v>40064.587</v>
      </c>
      <c r="D25" s="3"/>
      <c r="E25">
        <f t="shared" si="0"/>
        <v>239.99932480221665</v>
      </c>
      <c r="F25">
        <f t="shared" si="1"/>
        <v>240</v>
      </c>
      <c r="G25">
        <f t="shared" si="2"/>
        <v>-0.0019360056758159772</v>
      </c>
      <c r="I25">
        <f t="shared" si="3"/>
        <v>-0.0019360056758159772</v>
      </c>
      <c r="O25">
        <f t="shared" si="4"/>
        <v>0.0004141771741141691</v>
      </c>
      <c r="Q25" s="2">
        <f t="shared" si="5"/>
        <v>25046.087</v>
      </c>
      <c r="R25">
        <v>123.305</v>
      </c>
      <c r="AA25">
        <v>17</v>
      </c>
      <c r="AC25" t="s">
        <v>31</v>
      </c>
      <c r="AE25" t="s">
        <v>33</v>
      </c>
    </row>
    <row r="26" spans="1:31" ht="12.75">
      <c r="A26" t="s">
        <v>37</v>
      </c>
      <c r="C26" s="8">
        <v>40090.384</v>
      </c>
      <c r="D26" s="3"/>
      <c r="E26">
        <f t="shared" si="0"/>
        <v>248.99623912942022</v>
      </c>
      <c r="F26">
        <f t="shared" si="1"/>
        <v>249</v>
      </c>
      <c r="G26">
        <f t="shared" si="2"/>
        <v>-0.01078360588871874</v>
      </c>
      <c r="I26">
        <f t="shared" si="3"/>
        <v>-0.01078360588871874</v>
      </c>
      <c r="O26">
        <f t="shared" si="4"/>
        <v>0.00041417717411209426</v>
      </c>
      <c r="Q26" s="2">
        <f t="shared" si="5"/>
        <v>25071.884</v>
      </c>
      <c r="R26">
        <v>25.79699999999866</v>
      </c>
      <c r="AA26">
        <v>15</v>
      </c>
      <c r="AC26" t="s">
        <v>31</v>
      </c>
      <c r="AE26" t="s">
        <v>33</v>
      </c>
    </row>
    <row r="27" spans="1:31" ht="12.75">
      <c r="A27" t="s">
        <v>37</v>
      </c>
      <c r="C27" s="8">
        <v>40113.356</v>
      </c>
      <c r="D27" s="3"/>
      <c r="E27">
        <f t="shared" si="0"/>
        <v>257.0079116465557</v>
      </c>
      <c r="F27">
        <f t="shared" si="1"/>
        <v>257</v>
      </c>
      <c r="G27">
        <f t="shared" si="2"/>
        <v>0.022685193922370672</v>
      </c>
      <c r="I27">
        <f t="shared" si="3"/>
        <v>0.022685193922370672</v>
      </c>
      <c r="O27">
        <f t="shared" si="4"/>
        <v>0.00041417717411024993</v>
      </c>
      <c r="Q27" s="2">
        <f t="shared" si="5"/>
        <v>25094.856</v>
      </c>
      <c r="R27">
        <v>22.97200000000157</v>
      </c>
      <c r="AA27">
        <v>11</v>
      </c>
      <c r="AC27" t="s">
        <v>31</v>
      </c>
      <c r="AE27" t="s">
        <v>33</v>
      </c>
    </row>
    <row r="28" spans="1:31" ht="12.75">
      <c r="A28" t="s">
        <v>38</v>
      </c>
      <c r="C28" s="8">
        <v>40153.469</v>
      </c>
      <c r="D28" s="3"/>
      <c r="E28">
        <f t="shared" si="0"/>
        <v>270.9976478332097</v>
      </c>
      <c r="F28">
        <f t="shared" si="1"/>
        <v>271</v>
      </c>
      <c r="G28">
        <f t="shared" si="2"/>
        <v>-0.006744406411598902</v>
      </c>
      <c r="I28">
        <f t="shared" si="3"/>
        <v>-0.006744406411598902</v>
      </c>
      <c r="O28">
        <f t="shared" si="4"/>
        <v>0.00041417717410702237</v>
      </c>
      <c r="Q28" s="2">
        <f t="shared" si="5"/>
        <v>25134.968999999997</v>
      </c>
      <c r="R28">
        <v>40.112999999997555</v>
      </c>
      <c r="AA28">
        <v>22</v>
      </c>
      <c r="AC28" t="s">
        <v>31</v>
      </c>
      <c r="AE28" t="s">
        <v>33</v>
      </c>
    </row>
    <row r="29" spans="1:31" ht="12.75">
      <c r="A29" t="s">
        <v>40</v>
      </c>
      <c r="C29" s="8">
        <v>40242.329</v>
      </c>
      <c r="D29" s="3"/>
      <c r="E29">
        <f t="shared" si="0"/>
        <v>301.988298184621</v>
      </c>
      <c r="F29">
        <f t="shared" si="1"/>
        <v>302</v>
      </c>
      <c r="G29">
        <f t="shared" si="2"/>
        <v>-0.03355280714458786</v>
      </c>
      <c r="I29">
        <f t="shared" si="3"/>
        <v>-0.03355280714458786</v>
      </c>
      <c r="O29">
        <f t="shared" si="4"/>
        <v>0.00041417717409987563</v>
      </c>
      <c r="Q29" s="2">
        <f t="shared" si="5"/>
        <v>25223.828999999998</v>
      </c>
      <c r="R29">
        <v>88.86000000000058</v>
      </c>
      <c r="AA29">
        <v>12</v>
      </c>
      <c r="AC29" t="s">
        <v>39</v>
      </c>
      <c r="AE29" t="s">
        <v>33</v>
      </c>
    </row>
    <row r="30" spans="1:31" ht="12.75">
      <c r="A30" t="s">
        <v>41</v>
      </c>
      <c r="C30" s="8">
        <v>40477.472</v>
      </c>
      <c r="D30" s="3"/>
      <c r="E30">
        <f t="shared" si="0"/>
        <v>383.9963388731417</v>
      </c>
      <c r="F30">
        <f t="shared" si="1"/>
        <v>384</v>
      </c>
      <c r="G30">
        <f t="shared" si="2"/>
        <v>-0.010497609080630355</v>
      </c>
      <c r="I30">
        <f t="shared" si="3"/>
        <v>-0.010497609080630355</v>
      </c>
      <c r="O30">
        <f t="shared" si="4"/>
        <v>0.0004141771740809714</v>
      </c>
      <c r="Q30" s="2">
        <f t="shared" si="5"/>
        <v>25458.972</v>
      </c>
      <c r="R30">
        <v>235.14300000000367</v>
      </c>
      <c r="AA30">
        <v>15</v>
      </c>
      <c r="AC30" t="s">
        <v>31</v>
      </c>
      <c r="AE30" t="s">
        <v>33</v>
      </c>
    </row>
    <row r="31" spans="1:31" ht="12.75">
      <c r="A31" t="s">
        <v>42</v>
      </c>
      <c r="C31" s="8">
        <v>40523.359</v>
      </c>
      <c r="D31" s="3"/>
      <c r="E31">
        <f t="shared" si="0"/>
        <v>399.9998046921272</v>
      </c>
      <c r="F31">
        <f t="shared" si="1"/>
        <v>400</v>
      </c>
      <c r="G31">
        <f t="shared" si="2"/>
        <v>-0.0005600094664259814</v>
      </c>
      <c r="I31">
        <f t="shared" si="3"/>
        <v>-0.0005600094664259814</v>
      </c>
      <c r="O31">
        <f t="shared" si="4"/>
        <v>0.00041417717407728276</v>
      </c>
      <c r="Q31" s="2">
        <f t="shared" si="5"/>
        <v>25504.858999999997</v>
      </c>
      <c r="R31">
        <v>45.88699999999517</v>
      </c>
      <c r="AA31">
        <v>10</v>
      </c>
      <c r="AC31" t="s">
        <v>39</v>
      </c>
      <c r="AE31" t="s">
        <v>33</v>
      </c>
    </row>
    <row r="32" spans="1:31" ht="12.75">
      <c r="A32" t="s">
        <v>42</v>
      </c>
      <c r="C32" s="8">
        <v>40523.368</v>
      </c>
      <c r="D32" s="3"/>
      <c r="E32">
        <f t="shared" si="0"/>
        <v>400.00294351559484</v>
      </c>
      <c r="F32">
        <f t="shared" si="1"/>
        <v>400</v>
      </c>
      <c r="G32">
        <f t="shared" si="2"/>
        <v>0.008439990539045539</v>
      </c>
      <c r="I32">
        <f t="shared" si="3"/>
        <v>0.008439990539045539</v>
      </c>
      <c r="O32">
        <f t="shared" si="4"/>
        <v>0.00041417717407728276</v>
      </c>
      <c r="Q32" s="2">
        <f t="shared" si="5"/>
        <v>25504.868000000002</v>
      </c>
      <c r="R32">
        <v>0.00900000000547152</v>
      </c>
      <c r="AA32">
        <v>19</v>
      </c>
      <c r="AC32" t="s">
        <v>31</v>
      </c>
      <c r="AE32" t="s">
        <v>33</v>
      </c>
    </row>
    <row r="33" spans="1:31" ht="12.75">
      <c r="A33" t="s">
        <v>44</v>
      </c>
      <c r="C33" s="8">
        <v>40629.456</v>
      </c>
      <c r="D33" s="3"/>
      <c r="E33">
        <f t="shared" si="0"/>
        <v>437.00199949669286</v>
      </c>
      <c r="F33">
        <f t="shared" si="1"/>
        <v>437</v>
      </c>
      <c r="G33">
        <f t="shared" si="2"/>
        <v>0.005733189660531934</v>
      </c>
      <c r="I33">
        <f t="shared" si="3"/>
        <v>0.005733189660531934</v>
      </c>
      <c r="O33">
        <f t="shared" si="4"/>
        <v>0.00041417717406875274</v>
      </c>
      <c r="Q33" s="2">
        <f t="shared" si="5"/>
        <v>25610.956</v>
      </c>
      <c r="R33">
        <v>106.0879999999961</v>
      </c>
      <c r="AA33">
        <v>17</v>
      </c>
      <c r="AC33" t="s">
        <v>43</v>
      </c>
      <c r="AE33" t="s">
        <v>33</v>
      </c>
    </row>
    <row r="34" spans="1:31" ht="12.75">
      <c r="A34" t="s">
        <v>46</v>
      </c>
      <c r="C34" s="8">
        <v>40801.495</v>
      </c>
      <c r="D34" s="3"/>
      <c r="E34">
        <f t="shared" si="0"/>
        <v>497.00200507632974</v>
      </c>
      <c r="F34">
        <f t="shared" si="1"/>
        <v>497</v>
      </c>
      <c r="G34">
        <f t="shared" si="2"/>
        <v>0.005749188239860814</v>
      </c>
      <c r="I34">
        <f t="shared" si="3"/>
        <v>0.005749188239860814</v>
      </c>
      <c r="O34">
        <f t="shared" si="4"/>
        <v>0.0004141771740549204</v>
      </c>
      <c r="Q34" s="2">
        <f t="shared" si="5"/>
        <v>25782.995000000003</v>
      </c>
      <c r="R34">
        <v>172.0390000000043</v>
      </c>
      <c r="AA34">
        <v>9</v>
      </c>
      <c r="AC34" t="s">
        <v>45</v>
      </c>
      <c r="AE34" t="s">
        <v>33</v>
      </c>
    </row>
    <row r="35" spans="1:31" ht="12.75">
      <c r="A35" t="s">
        <v>48</v>
      </c>
      <c r="C35" s="8">
        <v>40824.445</v>
      </c>
      <c r="D35" s="3"/>
      <c r="E35">
        <f t="shared" si="0"/>
        <v>505.0060049138809</v>
      </c>
      <c r="F35">
        <f t="shared" si="1"/>
        <v>505</v>
      </c>
      <c r="G35">
        <f t="shared" si="2"/>
        <v>0.017217988053744193</v>
      </c>
      <c r="I35">
        <f t="shared" si="3"/>
        <v>0.017217988053744193</v>
      </c>
      <c r="O35">
        <f t="shared" si="4"/>
        <v>0.00041417717405307604</v>
      </c>
      <c r="Q35" s="2">
        <f t="shared" si="5"/>
        <v>25805.945</v>
      </c>
      <c r="R35">
        <v>22.94999999999709</v>
      </c>
      <c r="AA35">
        <v>9</v>
      </c>
      <c r="AC35" t="s">
        <v>47</v>
      </c>
      <c r="AE35" t="s">
        <v>33</v>
      </c>
    </row>
    <row r="36" spans="1:31" ht="12.75">
      <c r="A36" t="s">
        <v>49</v>
      </c>
      <c r="C36" s="8">
        <v>40890.357</v>
      </c>
      <c r="D36" s="3"/>
      <c r="E36">
        <f t="shared" si="0"/>
        <v>527.9933529440668</v>
      </c>
      <c r="F36">
        <f t="shared" si="1"/>
        <v>528</v>
      </c>
      <c r="G36">
        <f t="shared" si="2"/>
        <v>-0.019059212485444732</v>
      </c>
      <c r="I36">
        <f t="shared" si="3"/>
        <v>-0.019059212485444732</v>
      </c>
      <c r="O36">
        <f t="shared" si="4"/>
        <v>0.00041417717404777365</v>
      </c>
      <c r="Q36" s="2">
        <f t="shared" si="5"/>
        <v>25871.857000000004</v>
      </c>
      <c r="R36">
        <v>65.9120000000039</v>
      </c>
      <c r="AA36">
        <v>8</v>
      </c>
      <c r="AC36" t="s">
        <v>39</v>
      </c>
      <c r="AE36" t="s">
        <v>33</v>
      </c>
    </row>
    <row r="37" spans="1:31" ht="12.75">
      <c r="A37" t="s">
        <v>49</v>
      </c>
      <c r="C37" s="8">
        <v>40890.389</v>
      </c>
      <c r="D37" s="3"/>
      <c r="E37">
        <f t="shared" si="0"/>
        <v>528.0045132052779</v>
      </c>
      <c r="F37">
        <f t="shared" si="1"/>
        <v>528</v>
      </c>
      <c r="G37">
        <f t="shared" si="2"/>
        <v>0.012940787513798568</v>
      </c>
      <c r="I37">
        <f t="shared" si="3"/>
        <v>0.012940787513798568</v>
      </c>
      <c r="O37">
        <f t="shared" si="4"/>
        <v>0.00041417717404777365</v>
      </c>
      <c r="Q37" s="2">
        <f t="shared" si="5"/>
        <v>25871.889000000003</v>
      </c>
      <c r="R37">
        <v>0.0319999999992433</v>
      </c>
      <c r="AA37">
        <v>22</v>
      </c>
      <c r="AC37" t="s">
        <v>31</v>
      </c>
      <c r="AE37" t="s">
        <v>33</v>
      </c>
    </row>
    <row r="38" spans="1:31" ht="12.75">
      <c r="A38" t="s">
        <v>50</v>
      </c>
      <c r="C38" s="8">
        <v>40933.371</v>
      </c>
      <c r="D38" s="3"/>
      <c r="E38">
        <f t="shared" si="0"/>
        <v>542.9948365611663</v>
      </c>
      <c r="F38">
        <f t="shared" si="1"/>
        <v>543</v>
      </c>
      <c r="G38">
        <f t="shared" si="2"/>
        <v>-0.014805212849751115</v>
      </c>
      <c r="I38">
        <f t="shared" si="3"/>
        <v>-0.014805212849751115</v>
      </c>
      <c r="O38">
        <f t="shared" si="4"/>
        <v>0.00041417717404431553</v>
      </c>
      <c r="Q38" s="2">
        <f t="shared" si="5"/>
        <v>25914.871</v>
      </c>
      <c r="R38">
        <v>42.98199999999633</v>
      </c>
      <c r="AA38">
        <v>10</v>
      </c>
      <c r="AC38" t="s">
        <v>39</v>
      </c>
      <c r="AE38" t="s">
        <v>33</v>
      </c>
    </row>
    <row r="39" spans="1:31" ht="12.75">
      <c r="A39" t="s">
        <v>50</v>
      </c>
      <c r="C39" s="8">
        <v>40956.322</v>
      </c>
      <c r="D39" s="3"/>
      <c r="E39">
        <f t="shared" si="0"/>
        <v>550.9991851568816</v>
      </c>
      <c r="F39">
        <f t="shared" si="1"/>
        <v>551</v>
      </c>
      <c r="G39">
        <f t="shared" si="2"/>
        <v>-0.0023364130393019877</v>
      </c>
      <c r="I39">
        <f t="shared" si="3"/>
        <v>-0.0023364130393019877</v>
      </c>
      <c r="O39">
        <f t="shared" si="4"/>
        <v>0.0004141771740424712</v>
      </c>
      <c r="Q39" s="2">
        <f t="shared" si="5"/>
        <v>25937.822</v>
      </c>
      <c r="R39">
        <v>22.95100000000093</v>
      </c>
      <c r="AA39">
        <v>8</v>
      </c>
      <c r="AC39" t="s">
        <v>43</v>
      </c>
      <c r="AE39" t="s">
        <v>33</v>
      </c>
    </row>
    <row r="40" spans="1:31" ht="12.75">
      <c r="A40" t="s">
        <v>51</v>
      </c>
      <c r="C40" s="8">
        <v>41042.349</v>
      </c>
      <c r="D40" s="3"/>
      <c r="E40">
        <f t="shared" si="0"/>
        <v>581.0018036329213</v>
      </c>
      <c r="F40">
        <f t="shared" si="1"/>
        <v>581</v>
      </c>
      <c r="G40">
        <f t="shared" si="2"/>
        <v>0.005171586257347371</v>
      </c>
      <c r="I40">
        <f t="shared" si="3"/>
        <v>0.005171586257347371</v>
      </c>
      <c r="O40">
        <f t="shared" si="4"/>
        <v>0.000414177174035555</v>
      </c>
      <c r="Q40" s="2">
        <f t="shared" si="5"/>
        <v>26023.849000000002</v>
      </c>
      <c r="R40">
        <v>86.02700000000186</v>
      </c>
      <c r="AA40">
        <v>14</v>
      </c>
      <c r="AC40" t="s">
        <v>31</v>
      </c>
      <c r="AE40" t="s">
        <v>33</v>
      </c>
    </row>
    <row r="41" spans="1:31" ht="12.75">
      <c r="A41" t="s">
        <v>51</v>
      </c>
      <c r="C41" s="8">
        <v>41042.359</v>
      </c>
      <c r="D41" s="3"/>
      <c r="E41">
        <f t="shared" si="0"/>
        <v>581.0052912145482</v>
      </c>
      <c r="F41">
        <f t="shared" si="1"/>
        <v>581</v>
      </c>
      <c r="G41">
        <f t="shared" si="2"/>
        <v>0.015171586252108682</v>
      </c>
      <c r="I41">
        <f t="shared" si="3"/>
        <v>0.015171586252108682</v>
      </c>
      <c r="O41">
        <f t="shared" si="4"/>
        <v>0.000414177174035555</v>
      </c>
      <c r="Q41" s="2">
        <f t="shared" si="5"/>
        <v>26023.858999999997</v>
      </c>
      <c r="R41">
        <v>0.00999999999476131</v>
      </c>
      <c r="AA41">
        <v>9</v>
      </c>
      <c r="AC41" t="s">
        <v>43</v>
      </c>
      <c r="AE41" t="s">
        <v>33</v>
      </c>
    </row>
    <row r="42" spans="1:31" ht="12.75">
      <c r="A42" t="s">
        <v>52</v>
      </c>
      <c r="C42" s="8">
        <v>41214.379</v>
      </c>
      <c r="D42" s="3"/>
      <c r="E42">
        <f t="shared" si="0"/>
        <v>640.9986703890906</v>
      </c>
      <c r="F42">
        <f t="shared" si="1"/>
        <v>641</v>
      </c>
      <c r="G42">
        <f t="shared" si="2"/>
        <v>-0.003812415168795269</v>
      </c>
      <c r="I42">
        <f t="shared" si="3"/>
        <v>-0.003812415168795269</v>
      </c>
      <c r="O42">
        <f t="shared" si="4"/>
        <v>0.00041417717402172265</v>
      </c>
      <c r="Q42" s="2">
        <f t="shared" si="5"/>
        <v>26195.879</v>
      </c>
      <c r="R42">
        <v>172.02000000000407</v>
      </c>
      <c r="AA42">
        <v>6</v>
      </c>
      <c r="AC42" t="s">
        <v>43</v>
      </c>
      <c r="AE42" t="s">
        <v>33</v>
      </c>
    </row>
    <row r="43" spans="1:31" ht="12.75">
      <c r="A43" t="s">
        <v>53</v>
      </c>
      <c r="C43" s="8">
        <v>41214.389</v>
      </c>
      <c r="D43" s="3"/>
      <c r="E43">
        <f t="shared" si="0"/>
        <v>641.00215797072</v>
      </c>
      <c r="F43">
        <f t="shared" si="1"/>
        <v>641</v>
      </c>
      <c r="G43">
        <f t="shared" si="2"/>
        <v>0.006187584833241999</v>
      </c>
      <c r="I43">
        <f t="shared" si="3"/>
        <v>0.006187584833241999</v>
      </c>
      <c r="O43">
        <f t="shared" si="4"/>
        <v>0.00041417717402172265</v>
      </c>
      <c r="Q43" s="2">
        <f t="shared" si="5"/>
        <v>26195.889000000003</v>
      </c>
      <c r="R43">
        <v>0.010000000002037268</v>
      </c>
      <c r="AA43">
        <v>11</v>
      </c>
      <c r="AC43" t="s">
        <v>31</v>
      </c>
      <c r="AE43" t="s">
        <v>33</v>
      </c>
    </row>
    <row r="44" spans="1:31" ht="12.75">
      <c r="A44" t="s">
        <v>54</v>
      </c>
      <c r="C44" s="8">
        <v>41257.408</v>
      </c>
      <c r="D44" s="3"/>
      <c r="E44">
        <f t="shared" si="0"/>
        <v>656.0053853786353</v>
      </c>
      <c r="F44">
        <f t="shared" si="1"/>
        <v>656</v>
      </c>
      <c r="G44">
        <f t="shared" si="2"/>
        <v>0.015441584480868187</v>
      </c>
      <c r="I44">
        <f t="shared" si="3"/>
        <v>0.015441584480868187</v>
      </c>
      <c r="O44">
        <f t="shared" si="4"/>
        <v>0.00041417717401826454</v>
      </c>
      <c r="Q44" s="2">
        <f t="shared" si="5"/>
        <v>26238.908000000003</v>
      </c>
      <c r="R44">
        <v>43.01900000000023</v>
      </c>
      <c r="AA44">
        <v>19</v>
      </c>
      <c r="AC44" t="s">
        <v>31</v>
      </c>
      <c r="AE44" t="s">
        <v>33</v>
      </c>
    </row>
    <row r="45" spans="1:31" ht="12.75">
      <c r="A45" t="s">
        <v>54</v>
      </c>
      <c r="C45" s="8">
        <v>41303.278</v>
      </c>
      <c r="D45" s="3"/>
      <c r="E45">
        <f t="shared" si="0"/>
        <v>672.0029223088522</v>
      </c>
      <c r="F45">
        <f t="shared" si="1"/>
        <v>672</v>
      </c>
      <c r="G45">
        <f t="shared" si="2"/>
        <v>0.008379184095247183</v>
      </c>
      <c r="I45">
        <f t="shared" si="3"/>
        <v>0.008379184095247183</v>
      </c>
      <c r="O45">
        <f t="shared" si="4"/>
        <v>0.0004141771740145759</v>
      </c>
      <c r="Q45" s="2">
        <f t="shared" si="5"/>
        <v>26284.778</v>
      </c>
      <c r="R45">
        <v>45.86999999999534</v>
      </c>
      <c r="AA45">
        <v>11</v>
      </c>
      <c r="AC45" t="s">
        <v>39</v>
      </c>
      <c r="AE45" t="s">
        <v>33</v>
      </c>
    </row>
    <row r="46" spans="1:31" ht="12.75">
      <c r="A46" t="s">
        <v>55</v>
      </c>
      <c r="C46" s="8">
        <v>41366.355</v>
      </c>
      <c r="E46">
        <f t="shared" si="0"/>
        <v>694.0015409473409</v>
      </c>
      <c r="F46">
        <f t="shared" si="1"/>
        <v>694</v>
      </c>
      <c r="G46">
        <f t="shared" si="2"/>
        <v>0.004418383585289121</v>
      </c>
      <c r="I46">
        <f t="shared" si="3"/>
        <v>0.004418383585289121</v>
      </c>
      <c r="O46">
        <f t="shared" si="4"/>
        <v>0.000414177174009504</v>
      </c>
      <c r="Q46" s="2">
        <f t="shared" si="5"/>
        <v>26347.855000000003</v>
      </c>
      <c r="R46">
        <v>63.07700000000477</v>
      </c>
      <c r="AA46">
        <v>8</v>
      </c>
      <c r="AC46" t="s">
        <v>43</v>
      </c>
      <c r="AE46" t="s">
        <v>33</v>
      </c>
    </row>
    <row r="47" spans="1:31" ht="12.75">
      <c r="A47" t="s">
        <v>56</v>
      </c>
      <c r="C47" s="8">
        <v>41512.592</v>
      </c>
      <c r="E47">
        <f t="shared" si="0"/>
        <v>745.0028884089558</v>
      </c>
      <c r="F47">
        <f t="shared" si="1"/>
        <v>745</v>
      </c>
      <c r="G47">
        <f t="shared" si="2"/>
        <v>0.008281982365588192</v>
      </c>
      <c r="I47">
        <f t="shared" si="3"/>
        <v>0.008281982365588192</v>
      </c>
      <c r="O47">
        <f t="shared" si="4"/>
        <v>0.0004141771739977465</v>
      </c>
      <c r="Q47" s="2">
        <f t="shared" si="5"/>
        <v>26494.091999999997</v>
      </c>
      <c r="R47">
        <v>146.2369999999937</v>
      </c>
      <c r="AA47">
        <v>18</v>
      </c>
      <c r="AC47" t="s">
        <v>43</v>
      </c>
      <c r="AE47" t="s">
        <v>33</v>
      </c>
    </row>
    <row r="48" spans="1:31" ht="12.75">
      <c r="A48" t="s">
        <v>57</v>
      </c>
      <c r="C48" s="8">
        <v>41535.523</v>
      </c>
      <c r="E48">
        <f t="shared" si="0"/>
        <v>753.0002618414151</v>
      </c>
      <c r="F48">
        <f t="shared" si="1"/>
        <v>753</v>
      </c>
      <c r="G48">
        <f t="shared" si="2"/>
        <v>0.000750782186514698</v>
      </c>
      <c r="I48">
        <f t="shared" si="3"/>
        <v>0.000750782186514698</v>
      </c>
      <c r="O48">
        <f t="shared" si="4"/>
        <v>0.00041417717399590216</v>
      </c>
      <c r="Q48" s="2">
        <f t="shared" si="5"/>
        <v>26517.023</v>
      </c>
      <c r="R48">
        <v>22.931000000004133</v>
      </c>
      <c r="AA48">
        <v>15</v>
      </c>
      <c r="AC48" t="s">
        <v>43</v>
      </c>
      <c r="AE48" t="s">
        <v>33</v>
      </c>
    </row>
    <row r="49" spans="1:31" ht="12.75">
      <c r="A49" t="s">
        <v>57</v>
      </c>
      <c r="C49" s="8">
        <v>41581.415</v>
      </c>
      <c r="E49">
        <f t="shared" si="0"/>
        <v>769.0054714512164</v>
      </c>
      <c r="F49">
        <f t="shared" si="1"/>
        <v>769</v>
      </c>
      <c r="G49">
        <f t="shared" si="2"/>
        <v>0.015688381805375684</v>
      </c>
      <c r="I49">
        <f t="shared" si="3"/>
        <v>0.015688381805375684</v>
      </c>
      <c r="O49">
        <f t="shared" si="4"/>
        <v>0.00041417717399221354</v>
      </c>
      <c r="Q49" s="2">
        <f t="shared" si="5"/>
        <v>26562.915</v>
      </c>
      <c r="R49">
        <v>45.891999999999825</v>
      </c>
      <c r="AA49">
        <v>12</v>
      </c>
      <c r="AC49" t="s">
        <v>31</v>
      </c>
      <c r="AE49" t="s">
        <v>33</v>
      </c>
    </row>
    <row r="50" spans="1:31" ht="12.75">
      <c r="A50" t="s">
        <v>58</v>
      </c>
      <c r="C50" s="8">
        <v>41604.336</v>
      </c>
      <c r="E50">
        <f t="shared" si="0"/>
        <v>776.9993573020465</v>
      </c>
      <c r="F50">
        <f t="shared" si="1"/>
        <v>777</v>
      </c>
      <c r="G50">
        <f t="shared" si="2"/>
        <v>-0.0018428183830110356</v>
      </c>
      <c r="I50">
        <f t="shared" si="3"/>
        <v>-0.0018428183830110356</v>
      </c>
      <c r="O50">
        <f t="shared" si="4"/>
        <v>0.0004141771739903692</v>
      </c>
      <c r="Q50" s="2">
        <f t="shared" si="5"/>
        <v>26585.836000000003</v>
      </c>
      <c r="R50">
        <v>22.921000000002095</v>
      </c>
      <c r="AA50">
        <v>16</v>
      </c>
      <c r="AC50" t="s">
        <v>31</v>
      </c>
      <c r="AE50" t="s">
        <v>33</v>
      </c>
    </row>
    <row r="51" spans="1:31" ht="12.75">
      <c r="A51" t="s">
        <v>58</v>
      </c>
      <c r="C51" s="8">
        <v>41604.35</v>
      </c>
      <c r="E51">
        <f t="shared" si="0"/>
        <v>777.0042399163249</v>
      </c>
      <c r="F51">
        <f t="shared" si="1"/>
        <v>777</v>
      </c>
      <c r="G51">
        <f t="shared" si="2"/>
        <v>0.012157181612565182</v>
      </c>
      <c r="I51">
        <f t="shared" si="3"/>
        <v>0.012157181612565182</v>
      </c>
      <c r="O51">
        <f t="shared" si="4"/>
        <v>0.0004141771739903692</v>
      </c>
      <c r="Q51" s="2">
        <f t="shared" si="5"/>
        <v>26585.85</v>
      </c>
      <c r="R51">
        <v>0.013999999995576218</v>
      </c>
      <c r="AA51">
        <v>14</v>
      </c>
      <c r="AC51" t="s">
        <v>39</v>
      </c>
      <c r="AE51" t="s">
        <v>33</v>
      </c>
    </row>
    <row r="52" spans="1:31" ht="12.75">
      <c r="A52" t="s">
        <v>58</v>
      </c>
      <c r="C52" s="8">
        <v>41627.259</v>
      </c>
      <c r="E52">
        <f t="shared" si="0"/>
        <v>784.9939406691998</v>
      </c>
      <c r="F52">
        <f t="shared" si="1"/>
        <v>785</v>
      </c>
      <c r="G52">
        <f t="shared" si="2"/>
        <v>-0.01737401857826626</v>
      </c>
      <c r="I52">
        <f t="shared" si="3"/>
        <v>-0.01737401857826626</v>
      </c>
      <c r="O52">
        <f t="shared" si="4"/>
        <v>0.00041417717398852487</v>
      </c>
      <c r="Q52" s="2">
        <f t="shared" si="5"/>
        <v>26608.759</v>
      </c>
      <c r="R52">
        <v>22.90899999999965</v>
      </c>
      <c r="AA52">
        <v>14</v>
      </c>
      <c r="AC52" t="s">
        <v>39</v>
      </c>
      <c r="AE52" t="s">
        <v>33</v>
      </c>
    </row>
    <row r="53" spans="1:31" ht="12.75">
      <c r="A53" t="s">
        <v>58</v>
      </c>
      <c r="C53" s="8">
        <v>41627.287</v>
      </c>
      <c r="E53">
        <f aca="true" t="shared" si="6" ref="E53:E84">+(C53-C$7)/C$8</f>
        <v>785.0037058977592</v>
      </c>
      <c r="F53">
        <f aca="true" t="shared" si="7" ref="F53:F84">ROUND(2*E53,0)/2</f>
        <v>785</v>
      </c>
      <c r="G53">
        <f aca="true" t="shared" si="8" ref="G53:G84">+C53-(C$7+F53*C$8)</f>
        <v>0.010625981420162134</v>
      </c>
      <c r="I53">
        <f aca="true" t="shared" si="9" ref="I53:I84">+G53</f>
        <v>0.010625981420162134</v>
      </c>
      <c r="O53">
        <f aca="true" t="shared" si="10" ref="O53:O84">+C$11+C$12*$F53</f>
        <v>0.00041417717398852487</v>
      </c>
      <c r="Q53" s="2">
        <f aca="true" t="shared" si="11" ref="Q53:Q84">+C53-15018.5</f>
        <v>26608.786999999997</v>
      </c>
      <c r="R53">
        <v>0.027999999998428393</v>
      </c>
      <c r="AA53">
        <v>12</v>
      </c>
      <c r="AC53" t="s">
        <v>43</v>
      </c>
      <c r="AE53" t="s">
        <v>33</v>
      </c>
    </row>
    <row r="54" spans="1:31" ht="12.75">
      <c r="A54" t="s">
        <v>58</v>
      </c>
      <c r="C54" s="8">
        <v>41650.223</v>
      </c>
      <c r="E54">
        <f t="shared" si="6"/>
        <v>793.002823121032</v>
      </c>
      <c r="F54">
        <f t="shared" si="7"/>
        <v>793</v>
      </c>
      <c r="G54">
        <f t="shared" si="8"/>
        <v>0.008094781231193338</v>
      </c>
      <c r="I54">
        <f t="shared" si="9"/>
        <v>0.008094781231193338</v>
      </c>
      <c r="O54">
        <f t="shared" si="10"/>
        <v>0.0004141771739866806</v>
      </c>
      <c r="Q54" s="2">
        <f t="shared" si="11"/>
        <v>26631.722999999998</v>
      </c>
      <c r="R54">
        <v>22.936000000001513</v>
      </c>
      <c r="AA54">
        <v>9</v>
      </c>
      <c r="AC54" t="s">
        <v>39</v>
      </c>
      <c r="AE54" t="s">
        <v>33</v>
      </c>
    </row>
    <row r="55" spans="1:31" ht="12.75">
      <c r="A55" t="s">
        <v>59</v>
      </c>
      <c r="C55" s="8">
        <v>41753.436</v>
      </c>
      <c r="E55">
        <f t="shared" si="6"/>
        <v>828.9991993839207</v>
      </c>
      <c r="F55">
        <f t="shared" si="7"/>
        <v>829</v>
      </c>
      <c r="G55">
        <f t="shared" si="8"/>
        <v>-0.0022956196116865613</v>
      </c>
      <c r="I55">
        <f t="shared" si="9"/>
        <v>-0.0022956196116865613</v>
      </c>
      <c r="O55">
        <f t="shared" si="10"/>
        <v>0.00041417717397838113</v>
      </c>
      <c r="Q55" s="2">
        <f t="shared" si="11"/>
        <v>26734.936</v>
      </c>
      <c r="R55">
        <v>103.21300000000338</v>
      </c>
      <c r="AA55">
        <v>16</v>
      </c>
      <c r="AC55" t="s">
        <v>31</v>
      </c>
      <c r="AE55" t="s">
        <v>33</v>
      </c>
    </row>
    <row r="56" spans="1:31" ht="12.75">
      <c r="A56" t="s">
        <v>60</v>
      </c>
      <c r="C56" s="8">
        <v>41994.296</v>
      </c>
      <c r="E56">
        <f t="shared" si="6"/>
        <v>913.0010904894898</v>
      </c>
      <c r="F56">
        <f t="shared" si="7"/>
        <v>913</v>
      </c>
      <c r="G56">
        <f t="shared" si="8"/>
        <v>0.0031267783997463994</v>
      </c>
      <c r="I56">
        <f t="shared" si="9"/>
        <v>0.0031267783997463994</v>
      </c>
      <c r="O56">
        <f t="shared" si="10"/>
        <v>0.00041417717395901576</v>
      </c>
      <c r="Q56" s="2">
        <f t="shared" si="11"/>
        <v>26975.796000000002</v>
      </c>
      <c r="R56">
        <v>240.86000000000058</v>
      </c>
      <c r="AA56">
        <v>8</v>
      </c>
      <c r="AC56" t="s">
        <v>43</v>
      </c>
      <c r="AE56" t="s">
        <v>33</v>
      </c>
    </row>
    <row r="57" spans="1:31" ht="12.75">
      <c r="A57" t="s">
        <v>60</v>
      </c>
      <c r="C57" s="8">
        <v>41994.309</v>
      </c>
      <c r="E57">
        <f t="shared" si="6"/>
        <v>913.0056243456066</v>
      </c>
      <c r="F57">
        <f t="shared" si="7"/>
        <v>913</v>
      </c>
      <c r="G57">
        <f t="shared" si="8"/>
        <v>0.01612677839875687</v>
      </c>
      <c r="I57">
        <f t="shared" si="9"/>
        <v>0.01612677839875687</v>
      </c>
      <c r="O57">
        <f t="shared" si="10"/>
        <v>0.00041417717395901576</v>
      </c>
      <c r="Q57" s="2">
        <f t="shared" si="11"/>
        <v>26975.809</v>
      </c>
      <c r="R57">
        <v>0.01299999999901047</v>
      </c>
      <c r="AA57">
        <v>11</v>
      </c>
      <c r="AC57" t="s">
        <v>31</v>
      </c>
      <c r="AE57" t="s">
        <v>33</v>
      </c>
    </row>
    <row r="58" spans="1:31" ht="12.75">
      <c r="A58" t="s">
        <v>61</v>
      </c>
      <c r="C58" s="8">
        <v>42100.408</v>
      </c>
      <c r="E58">
        <f t="shared" si="6"/>
        <v>950.0085166664982</v>
      </c>
      <c r="F58">
        <f t="shared" si="7"/>
        <v>950</v>
      </c>
      <c r="G58">
        <f t="shared" si="8"/>
        <v>0.02441997752612224</v>
      </c>
      <c r="I58">
        <f t="shared" si="9"/>
        <v>0.02441997752612224</v>
      </c>
      <c r="O58">
        <f t="shared" si="10"/>
        <v>0.0004141771739504858</v>
      </c>
      <c r="Q58" s="2">
        <f t="shared" si="11"/>
        <v>27081.908000000003</v>
      </c>
      <c r="R58">
        <v>106.09900000000198</v>
      </c>
      <c r="AA58">
        <v>10</v>
      </c>
      <c r="AC58" t="s">
        <v>43</v>
      </c>
      <c r="AE58" t="s">
        <v>33</v>
      </c>
    </row>
    <row r="59" spans="1:31" ht="12.75">
      <c r="A59" t="s">
        <v>62</v>
      </c>
      <c r="C59" s="8">
        <v>42318.31</v>
      </c>
      <c r="E59">
        <f t="shared" si="6"/>
        <v>1026.0036178692103</v>
      </c>
      <c r="F59">
        <f t="shared" si="7"/>
        <v>1026</v>
      </c>
      <c r="G59">
        <f t="shared" si="8"/>
        <v>0.010373575722042006</v>
      </c>
      <c r="I59">
        <f t="shared" si="9"/>
        <v>0.010373575722042006</v>
      </c>
      <c r="O59">
        <f t="shared" si="10"/>
        <v>0.00041417717393296477</v>
      </c>
      <c r="Q59" s="2">
        <f t="shared" si="11"/>
        <v>27299.809999999998</v>
      </c>
      <c r="R59">
        <v>217.9019999999946</v>
      </c>
      <c r="AA59">
        <v>13</v>
      </c>
      <c r="AC59" t="s">
        <v>43</v>
      </c>
      <c r="AE59" t="s">
        <v>33</v>
      </c>
    </row>
    <row r="60" spans="1:31" ht="12.75">
      <c r="A60" t="s">
        <v>63</v>
      </c>
      <c r="C60" s="8">
        <v>42384.264</v>
      </c>
      <c r="E60">
        <f t="shared" si="6"/>
        <v>1049.0056137422366</v>
      </c>
      <c r="F60">
        <f t="shared" si="7"/>
        <v>1049</v>
      </c>
      <c r="G60">
        <f t="shared" si="8"/>
        <v>0.01609637517685769</v>
      </c>
      <c r="I60">
        <f t="shared" si="9"/>
        <v>0.01609637517685769</v>
      </c>
      <c r="O60">
        <f t="shared" si="10"/>
        <v>0.00041417717392766237</v>
      </c>
      <c r="Q60" s="2">
        <f t="shared" si="11"/>
        <v>27365.764000000003</v>
      </c>
      <c r="R60">
        <v>65.95400000000518</v>
      </c>
      <c r="AA60">
        <v>8</v>
      </c>
      <c r="AC60" t="s">
        <v>39</v>
      </c>
      <c r="AE60" t="s">
        <v>33</v>
      </c>
    </row>
    <row r="61" spans="1:31" ht="12.75">
      <c r="A61" t="s">
        <v>63</v>
      </c>
      <c r="C61" s="8">
        <v>42404.318</v>
      </c>
      <c r="E61">
        <f t="shared" si="6"/>
        <v>1055.9996099401556</v>
      </c>
      <c r="F61">
        <f t="shared" si="7"/>
        <v>1056</v>
      </c>
      <c r="G61">
        <f t="shared" si="8"/>
        <v>-0.0011184249888174236</v>
      </c>
      <c r="I61">
        <f t="shared" si="9"/>
        <v>-0.0011184249888174236</v>
      </c>
      <c r="O61">
        <f t="shared" si="10"/>
        <v>0.0004141771739260486</v>
      </c>
      <c r="Q61" s="2">
        <f t="shared" si="11"/>
        <v>27385.818</v>
      </c>
      <c r="R61">
        <v>20.05399999999645</v>
      </c>
      <c r="AA61">
        <v>12</v>
      </c>
      <c r="AC61" t="s">
        <v>43</v>
      </c>
      <c r="AE61" t="s">
        <v>33</v>
      </c>
    </row>
    <row r="62" spans="1:31" ht="12.75">
      <c r="A62" t="s">
        <v>63</v>
      </c>
      <c r="C62" s="8">
        <v>42404.32</v>
      </c>
      <c r="E62">
        <f t="shared" si="6"/>
        <v>1056.0003074564816</v>
      </c>
      <c r="F62">
        <f t="shared" si="7"/>
        <v>1056</v>
      </c>
      <c r="G62">
        <f t="shared" si="8"/>
        <v>0.00088157501159003</v>
      </c>
      <c r="I62">
        <f t="shared" si="9"/>
        <v>0.00088157501159003</v>
      </c>
      <c r="O62">
        <f t="shared" si="10"/>
        <v>0.0004141771739260486</v>
      </c>
      <c r="Q62" s="2">
        <f t="shared" si="11"/>
        <v>27385.82</v>
      </c>
      <c r="R62">
        <v>0.0020000000004074536</v>
      </c>
      <c r="AA62">
        <v>15</v>
      </c>
      <c r="AC62" t="s">
        <v>31</v>
      </c>
      <c r="AE62" t="s">
        <v>33</v>
      </c>
    </row>
    <row r="63" spans="1:31" ht="12.75">
      <c r="A63" t="s">
        <v>63</v>
      </c>
      <c r="C63" s="8">
        <v>42404.327</v>
      </c>
      <c r="E63">
        <f t="shared" si="6"/>
        <v>1056.0027487636207</v>
      </c>
      <c r="F63">
        <f t="shared" si="7"/>
        <v>1056</v>
      </c>
      <c r="G63">
        <f t="shared" si="8"/>
        <v>0.007881575009378139</v>
      </c>
      <c r="I63">
        <f t="shared" si="9"/>
        <v>0.007881575009378139</v>
      </c>
      <c r="O63">
        <f t="shared" si="10"/>
        <v>0.0004141771739260486</v>
      </c>
      <c r="Q63" s="2">
        <f t="shared" si="11"/>
        <v>27385.826999999997</v>
      </c>
      <c r="R63">
        <v>0.006999999997788109</v>
      </c>
      <c r="AA63">
        <v>12</v>
      </c>
      <c r="AC63" t="s">
        <v>39</v>
      </c>
      <c r="AE63" t="s">
        <v>33</v>
      </c>
    </row>
    <row r="64" spans="1:31" ht="12.75">
      <c r="A64" t="s">
        <v>65</v>
      </c>
      <c r="C64" s="8">
        <v>42424.379</v>
      </c>
      <c r="E64">
        <f t="shared" si="6"/>
        <v>1062.9960474452164</v>
      </c>
      <c r="F64">
        <f t="shared" si="7"/>
        <v>1063</v>
      </c>
      <c r="G64">
        <f t="shared" si="8"/>
        <v>-0.011333225149428472</v>
      </c>
      <c r="I64">
        <f t="shared" si="9"/>
        <v>-0.011333225149428472</v>
      </c>
      <c r="O64">
        <f t="shared" si="10"/>
        <v>0.0004141771739244348</v>
      </c>
      <c r="Q64" s="2">
        <f t="shared" si="11"/>
        <v>27405.879</v>
      </c>
      <c r="R64">
        <v>20.052000000003318</v>
      </c>
      <c r="AA64">
        <v>14</v>
      </c>
      <c r="AC64" t="s">
        <v>64</v>
      </c>
      <c r="AE64" t="s">
        <v>33</v>
      </c>
    </row>
    <row r="65" spans="1:31" ht="12.75">
      <c r="A65" t="s">
        <v>65</v>
      </c>
      <c r="C65" s="8">
        <v>42424.386</v>
      </c>
      <c r="E65">
        <f t="shared" si="6"/>
        <v>1062.9984887523556</v>
      </c>
      <c r="F65">
        <f t="shared" si="7"/>
        <v>1063</v>
      </c>
      <c r="G65">
        <f t="shared" si="8"/>
        <v>-0.004333225151640363</v>
      </c>
      <c r="I65">
        <f t="shared" si="9"/>
        <v>-0.004333225151640363</v>
      </c>
      <c r="O65">
        <f t="shared" si="10"/>
        <v>0.0004141771739244348</v>
      </c>
      <c r="Q65" s="2">
        <f t="shared" si="11"/>
        <v>27405.886</v>
      </c>
      <c r="R65">
        <v>0.006999999997788109</v>
      </c>
      <c r="AA65">
        <v>10</v>
      </c>
      <c r="AC65" t="s">
        <v>31</v>
      </c>
      <c r="AE65" t="s">
        <v>33</v>
      </c>
    </row>
    <row r="66" spans="1:31" ht="12.75">
      <c r="A66" t="s">
        <v>65</v>
      </c>
      <c r="C66" s="8">
        <v>42424.392</v>
      </c>
      <c r="E66">
        <f t="shared" si="6"/>
        <v>1063.0005813013333</v>
      </c>
      <c r="F66">
        <f t="shared" si="7"/>
        <v>1063</v>
      </c>
      <c r="G66">
        <f t="shared" si="8"/>
        <v>0.0016667748495819978</v>
      </c>
      <c r="I66">
        <f t="shared" si="9"/>
        <v>0.0016667748495819978</v>
      </c>
      <c r="O66">
        <f t="shared" si="10"/>
        <v>0.0004141771739244348</v>
      </c>
      <c r="Q66" s="2">
        <f t="shared" si="11"/>
        <v>27405.892</v>
      </c>
      <c r="R66">
        <v>0.006000000001222361</v>
      </c>
      <c r="AA66">
        <v>12</v>
      </c>
      <c r="AC66" t="s">
        <v>66</v>
      </c>
      <c r="AE66" t="s">
        <v>33</v>
      </c>
    </row>
    <row r="67" spans="1:31" ht="12.75">
      <c r="A67" t="s">
        <v>65</v>
      </c>
      <c r="C67" s="8">
        <v>42427.264</v>
      </c>
      <c r="E67">
        <f t="shared" si="6"/>
        <v>1064.0022147450577</v>
      </c>
      <c r="F67">
        <f t="shared" si="7"/>
        <v>1064</v>
      </c>
      <c r="G67">
        <f t="shared" si="8"/>
        <v>0.006350374824251048</v>
      </c>
      <c r="I67">
        <f t="shared" si="9"/>
        <v>0.006350374824251048</v>
      </c>
      <c r="O67">
        <f t="shared" si="10"/>
        <v>0.00041417717392420425</v>
      </c>
      <c r="Q67" s="2">
        <f t="shared" si="11"/>
        <v>27408.764000000003</v>
      </c>
      <c r="R67">
        <v>2.872000000003027</v>
      </c>
      <c r="AA67">
        <v>12</v>
      </c>
      <c r="AC67" t="s">
        <v>39</v>
      </c>
      <c r="AE67" t="s">
        <v>33</v>
      </c>
    </row>
    <row r="68" spans="1:31" ht="12.75">
      <c r="A68" t="s">
        <v>67</v>
      </c>
      <c r="C68" s="8">
        <v>42444.465</v>
      </c>
      <c r="E68">
        <f t="shared" si="6"/>
        <v>1070.0012039043465</v>
      </c>
      <c r="F68">
        <f t="shared" si="7"/>
        <v>1070</v>
      </c>
      <c r="G68">
        <f t="shared" si="8"/>
        <v>0.003451974676863756</v>
      </c>
      <c r="I68">
        <f t="shared" si="9"/>
        <v>0.003451974676863756</v>
      </c>
      <c r="O68">
        <f t="shared" si="10"/>
        <v>0.000414177173922821</v>
      </c>
      <c r="Q68" s="2">
        <f t="shared" si="11"/>
        <v>27425.964999999997</v>
      </c>
      <c r="R68">
        <v>17.200999999993655</v>
      </c>
      <c r="AA68">
        <v>8</v>
      </c>
      <c r="AC68" t="s">
        <v>64</v>
      </c>
      <c r="AE68" t="s">
        <v>33</v>
      </c>
    </row>
    <row r="69" spans="1:31" ht="12.75">
      <c r="A69" t="s">
        <v>67</v>
      </c>
      <c r="C69" s="8">
        <v>42447.332</v>
      </c>
      <c r="E69">
        <f t="shared" si="6"/>
        <v>1071.0010935572577</v>
      </c>
      <c r="F69">
        <f t="shared" si="7"/>
        <v>1071</v>
      </c>
      <c r="G69">
        <f t="shared" si="8"/>
        <v>0.003135574661428109</v>
      </c>
      <c r="I69">
        <f t="shared" si="9"/>
        <v>0.003135574661428109</v>
      </c>
      <c r="O69">
        <f t="shared" si="10"/>
        <v>0.00041417717392259047</v>
      </c>
      <c r="Q69" s="2">
        <f t="shared" si="11"/>
        <v>27428.832000000002</v>
      </c>
      <c r="R69">
        <v>2.867000000005646</v>
      </c>
      <c r="AA69">
        <v>15</v>
      </c>
      <c r="AC69" t="s">
        <v>39</v>
      </c>
      <c r="AE69" t="s">
        <v>33</v>
      </c>
    </row>
    <row r="70" spans="1:31" ht="12.75">
      <c r="A70" t="s">
        <v>67</v>
      </c>
      <c r="C70" s="8">
        <v>42467.401</v>
      </c>
      <c r="E70">
        <f t="shared" si="6"/>
        <v>1078.0003211276194</v>
      </c>
      <c r="F70">
        <f t="shared" si="7"/>
        <v>1078</v>
      </c>
      <c r="G70">
        <f t="shared" si="8"/>
        <v>0.0009207744878949597</v>
      </c>
      <c r="I70">
        <f t="shared" si="9"/>
        <v>0.0009207744878949597</v>
      </c>
      <c r="O70">
        <f t="shared" si="10"/>
        <v>0.0004141771739209767</v>
      </c>
      <c r="Q70" s="2">
        <f t="shared" si="11"/>
        <v>27448.900999999998</v>
      </c>
      <c r="R70">
        <v>20.068999999995867</v>
      </c>
      <c r="AA70">
        <v>13</v>
      </c>
      <c r="AC70" t="s">
        <v>31</v>
      </c>
      <c r="AE70" t="s">
        <v>33</v>
      </c>
    </row>
    <row r="71" spans="1:31" ht="12.75">
      <c r="A71" t="s">
        <v>67</v>
      </c>
      <c r="C71" s="8">
        <v>42467.402</v>
      </c>
      <c r="E71">
        <f t="shared" si="6"/>
        <v>1078.0006698857835</v>
      </c>
      <c r="F71">
        <f t="shared" si="7"/>
        <v>1078</v>
      </c>
      <c r="G71">
        <f t="shared" si="8"/>
        <v>0.0019207744917366654</v>
      </c>
      <c r="I71">
        <f t="shared" si="9"/>
        <v>0.0019207744917366654</v>
      </c>
      <c r="O71">
        <f t="shared" si="10"/>
        <v>0.0004141771739209767</v>
      </c>
      <c r="Q71" s="2">
        <f t="shared" si="11"/>
        <v>27448.902000000002</v>
      </c>
      <c r="R71">
        <v>0.0010000000038417056</v>
      </c>
      <c r="AA71">
        <v>10</v>
      </c>
      <c r="AC71" t="s">
        <v>68</v>
      </c>
      <c r="AE71" t="s">
        <v>33</v>
      </c>
    </row>
    <row r="72" spans="1:31" ht="12.75">
      <c r="A72" t="s">
        <v>67</v>
      </c>
      <c r="C72" s="8">
        <v>42470.275</v>
      </c>
      <c r="E72">
        <f t="shared" si="6"/>
        <v>1079.0026520876695</v>
      </c>
      <c r="F72">
        <f t="shared" si="7"/>
        <v>1079</v>
      </c>
      <c r="G72">
        <f t="shared" si="8"/>
        <v>0.007604374470247421</v>
      </c>
      <c r="I72">
        <f t="shared" si="9"/>
        <v>0.007604374470247421</v>
      </c>
      <c r="O72">
        <f t="shared" si="10"/>
        <v>0.00041417717392074613</v>
      </c>
      <c r="Q72" s="2">
        <f t="shared" si="11"/>
        <v>27451.775</v>
      </c>
      <c r="R72">
        <v>2.8729999999995925</v>
      </c>
      <c r="AA72">
        <v>10</v>
      </c>
      <c r="AC72" t="s">
        <v>39</v>
      </c>
      <c r="AE72" t="s">
        <v>33</v>
      </c>
    </row>
    <row r="73" spans="1:31" ht="12.75">
      <c r="A73" t="s">
        <v>70</v>
      </c>
      <c r="C73" s="8">
        <v>42636.541</v>
      </c>
      <c r="E73">
        <f t="shared" si="6"/>
        <v>1136.989276793134</v>
      </c>
      <c r="F73">
        <f t="shared" si="7"/>
        <v>1137</v>
      </c>
      <c r="G73">
        <f t="shared" si="8"/>
        <v>-0.030746826909307856</v>
      </c>
      <c r="I73">
        <f t="shared" si="9"/>
        <v>-0.030746826909307856</v>
      </c>
      <c r="O73">
        <f t="shared" si="10"/>
        <v>0.00041417717390737483</v>
      </c>
      <c r="Q73" s="2">
        <f t="shared" si="11"/>
        <v>27618.040999999997</v>
      </c>
      <c r="R73">
        <v>166.26599999999598</v>
      </c>
      <c r="AA73">
        <v>10</v>
      </c>
      <c r="AC73" t="s">
        <v>69</v>
      </c>
      <c r="AE73" t="s">
        <v>33</v>
      </c>
    </row>
    <row r="74" spans="1:31" ht="12.75">
      <c r="A74" t="s">
        <v>70</v>
      </c>
      <c r="C74" s="8">
        <v>42636.559</v>
      </c>
      <c r="E74">
        <f t="shared" si="6"/>
        <v>1136.9955544400668</v>
      </c>
      <c r="F74">
        <f t="shared" si="7"/>
        <v>1137</v>
      </c>
      <c r="G74">
        <f t="shared" si="8"/>
        <v>-0.012746826905640773</v>
      </c>
      <c r="I74">
        <f t="shared" si="9"/>
        <v>-0.012746826905640773</v>
      </c>
      <c r="O74">
        <f t="shared" si="10"/>
        <v>0.00041417717390737483</v>
      </c>
      <c r="Q74" s="2">
        <f t="shared" si="11"/>
        <v>27618.059</v>
      </c>
      <c r="R74">
        <v>0.018000000003667083</v>
      </c>
      <c r="AA74">
        <v>23</v>
      </c>
      <c r="AC74" t="s">
        <v>71</v>
      </c>
      <c r="AE74" t="s">
        <v>33</v>
      </c>
    </row>
    <row r="75" spans="1:31" ht="12.75">
      <c r="A75" t="s">
        <v>70</v>
      </c>
      <c r="C75" s="8">
        <v>42636.568</v>
      </c>
      <c r="E75">
        <f t="shared" si="6"/>
        <v>1136.9986932635318</v>
      </c>
      <c r="F75">
        <f t="shared" si="7"/>
        <v>1137</v>
      </c>
      <c r="G75">
        <f t="shared" si="8"/>
        <v>-0.003746826907445211</v>
      </c>
      <c r="I75">
        <f t="shared" si="9"/>
        <v>-0.003746826907445211</v>
      </c>
      <c r="O75">
        <f t="shared" si="10"/>
        <v>0.00041417717390737483</v>
      </c>
      <c r="Q75" s="2">
        <f t="shared" si="11"/>
        <v>27618.068</v>
      </c>
      <c r="R75">
        <v>0.008999999998195563</v>
      </c>
      <c r="AA75">
        <v>12</v>
      </c>
      <c r="AC75" t="s">
        <v>64</v>
      </c>
      <c r="AE75" t="s">
        <v>33</v>
      </c>
    </row>
    <row r="76" spans="1:31" ht="12.75">
      <c r="A76" t="s">
        <v>73</v>
      </c>
      <c r="C76" s="8">
        <v>42636.572</v>
      </c>
      <c r="E76">
        <f t="shared" si="6"/>
        <v>1137.0000882961835</v>
      </c>
      <c r="F76">
        <f t="shared" si="7"/>
        <v>1137</v>
      </c>
      <c r="G76">
        <f t="shared" si="8"/>
        <v>0.0002531730933696963</v>
      </c>
      <c r="I76">
        <f t="shared" si="9"/>
        <v>0.0002531730933696963</v>
      </c>
      <c r="O76">
        <f t="shared" si="10"/>
        <v>0.00041417717390737483</v>
      </c>
      <c r="Q76" s="2">
        <f t="shared" si="11"/>
        <v>27618.072</v>
      </c>
      <c r="R76">
        <v>0.004000000000814907</v>
      </c>
      <c r="AA76">
        <v>13</v>
      </c>
      <c r="AC76" t="s">
        <v>72</v>
      </c>
      <c r="AE76" t="s">
        <v>33</v>
      </c>
    </row>
    <row r="77" spans="1:31" ht="12.75">
      <c r="A77" t="s">
        <v>73</v>
      </c>
      <c r="C77" s="8">
        <v>42659.505</v>
      </c>
      <c r="E77">
        <f t="shared" si="6"/>
        <v>1144.9981592449662</v>
      </c>
      <c r="F77">
        <f t="shared" si="7"/>
        <v>1145</v>
      </c>
      <c r="G77">
        <f t="shared" si="8"/>
        <v>-0.005278027099848259</v>
      </c>
      <c r="I77">
        <f t="shared" si="9"/>
        <v>-0.005278027099848259</v>
      </c>
      <c r="O77">
        <f t="shared" si="10"/>
        <v>0.0004141771739055305</v>
      </c>
      <c r="Q77" s="2">
        <f t="shared" si="11"/>
        <v>27641.004999999997</v>
      </c>
      <c r="R77">
        <v>22.932999999997264</v>
      </c>
      <c r="AA77">
        <v>26</v>
      </c>
      <c r="AC77" t="s">
        <v>74</v>
      </c>
      <c r="AE77" t="s">
        <v>33</v>
      </c>
    </row>
    <row r="78" spans="1:31" ht="12.75">
      <c r="A78" t="s">
        <v>73</v>
      </c>
      <c r="C78" s="8">
        <v>42708.267</v>
      </c>
      <c r="E78">
        <f t="shared" si="6"/>
        <v>1162.004304782166</v>
      </c>
      <c r="F78">
        <f t="shared" si="7"/>
        <v>1162</v>
      </c>
      <c r="G78">
        <f t="shared" si="8"/>
        <v>0.012343172500550281</v>
      </c>
      <c r="I78">
        <f t="shared" si="9"/>
        <v>0.012343172500550281</v>
      </c>
      <c r="O78">
        <f t="shared" si="10"/>
        <v>0.0004141771739016113</v>
      </c>
      <c r="Q78" s="2">
        <f t="shared" si="11"/>
        <v>27689.767</v>
      </c>
      <c r="R78">
        <v>48.762000000002445</v>
      </c>
      <c r="AA78">
        <v>11</v>
      </c>
      <c r="AC78" t="s">
        <v>31</v>
      </c>
      <c r="AE78" t="s">
        <v>33</v>
      </c>
    </row>
    <row r="79" spans="1:31" ht="12.75">
      <c r="A79" t="s">
        <v>73</v>
      </c>
      <c r="C79" s="8">
        <v>42728.33</v>
      </c>
      <c r="E79">
        <f t="shared" si="6"/>
        <v>1169.0014398035528</v>
      </c>
      <c r="F79">
        <f t="shared" si="7"/>
        <v>1169</v>
      </c>
      <c r="G79">
        <f t="shared" si="8"/>
        <v>0.0041283723403466865</v>
      </c>
      <c r="I79">
        <f t="shared" si="9"/>
        <v>0.0041283723403466865</v>
      </c>
      <c r="O79">
        <f t="shared" si="10"/>
        <v>0.00041417717389999754</v>
      </c>
      <c r="Q79" s="2">
        <f t="shared" si="11"/>
        <v>27709.83</v>
      </c>
      <c r="R79">
        <v>20.06300000000192</v>
      </c>
      <c r="AA79">
        <v>16</v>
      </c>
      <c r="AC79" t="s">
        <v>75</v>
      </c>
      <c r="AE79" t="s">
        <v>33</v>
      </c>
    </row>
    <row r="80" spans="1:31" ht="12.75">
      <c r="A80" t="s">
        <v>76</v>
      </c>
      <c r="C80" s="8">
        <v>42751.267</v>
      </c>
      <c r="E80">
        <f t="shared" si="6"/>
        <v>1177.000905784987</v>
      </c>
      <c r="F80">
        <f t="shared" si="7"/>
        <v>1177</v>
      </c>
      <c r="G80">
        <f t="shared" si="8"/>
        <v>0.0025971721479436383</v>
      </c>
      <c r="I80">
        <f t="shared" si="9"/>
        <v>0.0025971721479436383</v>
      </c>
      <c r="O80">
        <f t="shared" si="10"/>
        <v>0.00041417717389815326</v>
      </c>
      <c r="Q80" s="2">
        <f t="shared" si="11"/>
        <v>27732.767</v>
      </c>
      <c r="R80">
        <v>22.93699999999808</v>
      </c>
      <c r="AA80">
        <v>7</v>
      </c>
      <c r="AC80" t="s">
        <v>39</v>
      </c>
      <c r="AE80" t="s">
        <v>33</v>
      </c>
    </row>
    <row r="81" spans="1:31" ht="12.75">
      <c r="A81" t="s">
        <v>77</v>
      </c>
      <c r="C81" s="8">
        <v>42751.278</v>
      </c>
      <c r="E81">
        <f t="shared" si="6"/>
        <v>1177.004742124778</v>
      </c>
      <c r="F81">
        <f t="shared" si="7"/>
        <v>1177</v>
      </c>
      <c r="G81">
        <f t="shared" si="8"/>
        <v>0.013597172146546654</v>
      </c>
      <c r="I81">
        <f t="shared" si="9"/>
        <v>0.013597172146546654</v>
      </c>
      <c r="O81">
        <f t="shared" si="10"/>
        <v>0.00041417717389815326</v>
      </c>
      <c r="Q81" s="2">
        <f t="shared" si="11"/>
        <v>27732.778</v>
      </c>
      <c r="R81">
        <v>0.010999999998603016</v>
      </c>
      <c r="AA81">
        <v>15</v>
      </c>
      <c r="AC81" t="s">
        <v>74</v>
      </c>
      <c r="AE81" t="s">
        <v>33</v>
      </c>
    </row>
    <row r="82" spans="1:31" ht="12.75">
      <c r="A82" t="s">
        <v>76</v>
      </c>
      <c r="C82" s="8">
        <v>42768.456</v>
      </c>
      <c r="E82">
        <f t="shared" si="6"/>
        <v>1182.9957098463235</v>
      </c>
      <c r="F82">
        <f t="shared" si="7"/>
        <v>1183</v>
      </c>
      <c r="G82">
        <f t="shared" si="8"/>
        <v>-0.012301227994612418</v>
      </c>
      <c r="I82">
        <f t="shared" si="9"/>
        <v>-0.012301227994612418</v>
      </c>
      <c r="O82">
        <f t="shared" si="10"/>
        <v>0.00041417717389677</v>
      </c>
      <c r="Q82" s="2">
        <f t="shared" si="11"/>
        <v>27749.956</v>
      </c>
      <c r="R82">
        <v>17.177999999999884</v>
      </c>
      <c r="AA82">
        <v>17</v>
      </c>
      <c r="AC82" t="s">
        <v>43</v>
      </c>
      <c r="AE82" t="s">
        <v>33</v>
      </c>
    </row>
    <row r="83" spans="1:31" ht="12.75">
      <c r="A83" t="s">
        <v>76</v>
      </c>
      <c r="C83" s="8">
        <v>42768.469</v>
      </c>
      <c r="E83">
        <f t="shared" si="6"/>
        <v>1183.0002437024402</v>
      </c>
      <c r="F83">
        <f t="shared" si="7"/>
        <v>1183</v>
      </c>
      <c r="G83">
        <f t="shared" si="8"/>
        <v>0.0006987720043980516</v>
      </c>
      <c r="I83">
        <f t="shared" si="9"/>
        <v>0.0006987720043980516</v>
      </c>
      <c r="O83">
        <f t="shared" si="10"/>
        <v>0.00041417717389677</v>
      </c>
      <c r="Q83" s="2">
        <f t="shared" si="11"/>
        <v>27749.968999999997</v>
      </c>
      <c r="R83">
        <v>0.01299999999901047</v>
      </c>
      <c r="AA83">
        <v>11</v>
      </c>
      <c r="AC83" t="s">
        <v>31</v>
      </c>
      <c r="AE83" t="s">
        <v>33</v>
      </c>
    </row>
    <row r="84" spans="1:31" ht="12.75">
      <c r="A84" t="s">
        <v>77</v>
      </c>
      <c r="C84" s="8">
        <v>42771.324</v>
      </c>
      <c r="E84">
        <f t="shared" si="6"/>
        <v>1183.995948257396</v>
      </c>
      <c r="F84">
        <f t="shared" si="7"/>
        <v>1184</v>
      </c>
      <c r="G84">
        <f t="shared" si="8"/>
        <v>-0.011617628013482317</v>
      </c>
      <c r="I84">
        <f t="shared" si="9"/>
        <v>-0.011617628013482317</v>
      </c>
      <c r="O84">
        <f t="shared" si="10"/>
        <v>0.0004141771738965395</v>
      </c>
      <c r="Q84" s="2">
        <f t="shared" si="11"/>
        <v>27752.824</v>
      </c>
      <c r="R84">
        <v>2.8550000000032014</v>
      </c>
      <c r="AA84">
        <v>4</v>
      </c>
      <c r="AC84" t="s">
        <v>75</v>
      </c>
      <c r="AE84" t="s">
        <v>33</v>
      </c>
    </row>
    <row r="85" spans="1:31" ht="12.75">
      <c r="A85" t="s">
        <v>77</v>
      </c>
      <c r="C85" s="8">
        <v>42771.341</v>
      </c>
      <c r="E85">
        <f aca="true" t="shared" si="12" ref="E85:E116">+(C85-C$7)/C$8</f>
        <v>1184.0018771461646</v>
      </c>
      <c r="F85">
        <f aca="true" t="shared" si="13" ref="F85:F116">ROUND(2*E85,0)/2</f>
        <v>1184</v>
      </c>
      <c r="G85">
        <f aca="true" t="shared" si="14" ref="G85:G105">+C85-(C$7+F85*C$8)</f>
        <v>0.00538237198634306</v>
      </c>
      <c r="I85">
        <f aca="true" t="shared" si="15" ref="I85:I105">+G85</f>
        <v>0.00538237198634306</v>
      </c>
      <c r="O85">
        <f aca="true" t="shared" si="16" ref="O85:O116">+C$11+C$12*$F85</f>
        <v>0.0004141771738965395</v>
      </c>
      <c r="Q85" s="2">
        <f aca="true" t="shared" si="17" ref="Q85:Q116">+C85-15018.5</f>
        <v>27752.841</v>
      </c>
      <c r="R85">
        <v>0.016999999999825377</v>
      </c>
      <c r="AA85">
        <v>5</v>
      </c>
      <c r="AC85" t="s">
        <v>74</v>
      </c>
      <c r="AE85" t="s">
        <v>33</v>
      </c>
    </row>
    <row r="86" spans="1:31" ht="12.75">
      <c r="A86" t="s">
        <v>76</v>
      </c>
      <c r="C86" s="8">
        <v>42774.208</v>
      </c>
      <c r="E86">
        <f t="shared" si="12"/>
        <v>1185.001766799073</v>
      </c>
      <c r="F86">
        <f t="shared" si="13"/>
        <v>1185</v>
      </c>
      <c r="G86">
        <f t="shared" si="14"/>
        <v>0.005065971956355497</v>
      </c>
      <c r="I86">
        <f t="shared" si="15"/>
        <v>0.005065971956355497</v>
      </c>
      <c r="O86">
        <f t="shared" si="16"/>
        <v>0.0004141771738963089</v>
      </c>
      <c r="Q86" s="2">
        <f t="shared" si="17"/>
        <v>27755.708</v>
      </c>
      <c r="R86">
        <v>2.86699999999837</v>
      </c>
      <c r="AA86">
        <v>9</v>
      </c>
      <c r="AC86" t="s">
        <v>39</v>
      </c>
      <c r="AE86" t="s">
        <v>33</v>
      </c>
    </row>
    <row r="87" spans="1:31" ht="12.75">
      <c r="A87" t="s">
        <v>77</v>
      </c>
      <c r="C87" s="8">
        <v>42791.413</v>
      </c>
      <c r="E87">
        <f t="shared" si="12"/>
        <v>1191.0021509910164</v>
      </c>
      <c r="F87">
        <f t="shared" si="13"/>
        <v>1191</v>
      </c>
      <c r="G87">
        <f t="shared" si="14"/>
        <v>0.00616757181705907</v>
      </c>
      <c r="I87">
        <f t="shared" si="15"/>
        <v>0.00616757181705907</v>
      </c>
      <c r="O87">
        <f t="shared" si="16"/>
        <v>0.0004141771738949257</v>
      </c>
      <c r="Q87" s="2">
        <f t="shared" si="17"/>
        <v>27772.913</v>
      </c>
      <c r="R87">
        <v>17.205000000001746</v>
      </c>
      <c r="AA87">
        <v>18</v>
      </c>
      <c r="AC87" t="s">
        <v>64</v>
      </c>
      <c r="AE87" t="s">
        <v>33</v>
      </c>
    </row>
    <row r="88" spans="1:31" ht="12.75">
      <c r="A88" t="s">
        <v>77</v>
      </c>
      <c r="C88" s="8">
        <v>42794.269</v>
      </c>
      <c r="E88">
        <f t="shared" si="12"/>
        <v>1191.9982043041339</v>
      </c>
      <c r="F88">
        <f t="shared" si="13"/>
        <v>1192</v>
      </c>
      <c r="G88">
        <f t="shared" si="14"/>
        <v>-0.005148828204255551</v>
      </c>
      <c r="I88">
        <f t="shared" si="15"/>
        <v>-0.005148828204255551</v>
      </c>
      <c r="O88">
        <f t="shared" si="16"/>
        <v>0.00041417717389469514</v>
      </c>
      <c r="Q88" s="2">
        <f t="shared" si="17"/>
        <v>27775.769</v>
      </c>
      <c r="R88">
        <v>2.855999999999767</v>
      </c>
      <c r="AA88">
        <v>12</v>
      </c>
      <c r="AC88" t="s">
        <v>78</v>
      </c>
      <c r="AE88" t="s">
        <v>33</v>
      </c>
    </row>
    <row r="89" spans="1:31" ht="12.75">
      <c r="A89" t="s">
        <v>77</v>
      </c>
      <c r="C89" s="8">
        <v>42794.272</v>
      </c>
      <c r="E89">
        <f t="shared" si="12"/>
        <v>1191.9992505786215</v>
      </c>
      <c r="F89">
        <f t="shared" si="13"/>
        <v>1192</v>
      </c>
      <c r="G89">
        <f t="shared" si="14"/>
        <v>-0.0021488282072823495</v>
      </c>
      <c r="I89">
        <f t="shared" si="15"/>
        <v>-0.0021488282072823495</v>
      </c>
      <c r="O89">
        <f t="shared" si="16"/>
        <v>0.00041417717389469514</v>
      </c>
      <c r="Q89" s="2">
        <f t="shared" si="17"/>
        <v>27775.771999999997</v>
      </c>
      <c r="R89">
        <v>0.0029999999969732016</v>
      </c>
      <c r="AA89">
        <v>11</v>
      </c>
      <c r="AC89" t="s">
        <v>79</v>
      </c>
      <c r="AE89" t="s">
        <v>33</v>
      </c>
    </row>
    <row r="90" spans="1:31" ht="12.75">
      <c r="A90" t="s">
        <v>77</v>
      </c>
      <c r="C90" s="8">
        <v>42814.343</v>
      </c>
      <c r="E90">
        <f t="shared" si="12"/>
        <v>1198.9991756653114</v>
      </c>
      <c r="F90">
        <f t="shared" si="13"/>
        <v>1199</v>
      </c>
      <c r="G90">
        <f t="shared" si="14"/>
        <v>-0.0023636283731320873</v>
      </c>
      <c r="I90">
        <f t="shared" si="15"/>
        <v>-0.0023636283731320873</v>
      </c>
      <c r="O90">
        <f t="shared" si="16"/>
        <v>0.00041417717389308136</v>
      </c>
      <c r="Q90" s="2">
        <f t="shared" si="17"/>
        <v>27795.843</v>
      </c>
      <c r="R90">
        <v>20.07100000000355</v>
      </c>
      <c r="AA90">
        <v>12</v>
      </c>
      <c r="AC90" t="s">
        <v>39</v>
      </c>
      <c r="AE90" t="s">
        <v>33</v>
      </c>
    </row>
    <row r="91" spans="1:31" ht="12.75">
      <c r="A91" t="s">
        <v>77</v>
      </c>
      <c r="C91" s="8">
        <v>42837.278</v>
      </c>
      <c r="E91">
        <f t="shared" si="12"/>
        <v>1206.99794413042</v>
      </c>
      <c r="F91">
        <f t="shared" si="13"/>
        <v>1207</v>
      </c>
      <c r="G91">
        <f t="shared" si="14"/>
        <v>-0.005894828565942589</v>
      </c>
      <c r="I91">
        <f t="shared" si="15"/>
        <v>-0.005894828565942589</v>
      </c>
      <c r="O91">
        <f t="shared" si="16"/>
        <v>0.000414177173891237</v>
      </c>
      <c r="Q91" s="2">
        <f t="shared" si="17"/>
        <v>27818.778</v>
      </c>
      <c r="R91">
        <v>22.93499999999767</v>
      </c>
      <c r="AA91">
        <v>10</v>
      </c>
      <c r="AC91" t="s">
        <v>71</v>
      </c>
      <c r="AE91" t="s">
        <v>33</v>
      </c>
    </row>
    <row r="92" spans="1:31" ht="12.75">
      <c r="A92" t="s">
        <v>77</v>
      </c>
      <c r="C92" s="8">
        <v>42837.291</v>
      </c>
      <c r="E92">
        <f t="shared" si="12"/>
        <v>1207.0024779865369</v>
      </c>
      <c r="F92">
        <f t="shared" si="13"/>
        <v>1207</v>
      </c>
      <c r="G92">
        <f t="shared" si="14"/>
        <v>0.007105171433067881</v>
      </c>
      <c r="I92">
        <f t="shared" si="15"/>
        <v>0.007105171433067881</v>
      </c>
      <c r="O92">
        <f t="shared" si="16"/>
        <v>0.000414177173891237</v>
      </c>
      <c r="Q92" s="2">
        <f t="shared" si="17"/>
        <v>27818.790999999997</v>
      </c>
      <c r="R92">
        <v>0.01299999999901047</v>
      </c>
      <c r="AA92">
        <v>13</v>
      </c>
      <c r="AC92" t="s">
        <v>31</v>
      </c>
      <c r="AE92" t="s">
        <v>33</v>
      </c>
    </row>
    <row r="93" spans="1:31" ht="12.75">
      <c r="A93" t="s">
        <v>80</v>
      </c>
      <c r="C93" s="8">
        <v>43029.396</v>
      </c>
      <c r="E93">
        <f t="shared" si="12"/>
        <v>1274.0006648620479</v>
      </c>
      <c r="F93">
        <f t="shared" si="13"/>
        <v>1274</v>
      </c>
      <c r="G93">
        <f t="shared" si="14"/>
        <v>0.0019063698564423248</v>
      </c>
      <c r="I93">
        <f t="shared" si="15"/>
        <v>0.0019063698564423248</v>
      </c>
      <c r="O93">
        <f t="shared" si="16"/>
        <v>0.0004141771738757909</v>
      </c>
      <c r="Q93" s="2">
        <f t="shared" si="17"/>
        <v>28010.896</v>
      </c>
      <c r="R93">
        <v>192.1050000000032</v>
      </c>
      <c r="AA93">
        <v>11</v>
      </c>
      <c r="AC93" t="s">
        <v>31</v>
      </c>
      <c r="AE93" t="s">
        <v>33</v>
      </c>
    </row>
    <row r="94" spans="1:31" ht="12.75">
      <c r="A94" t="s">
        <v>80</v>
      </c>
      <c r="C94" s="8">
        <v>43046.593</v>
      </c>
      <c r="E94">
        <f t="shared" si="12"/>
        <v>1279.9982589886877</v>
      </c>
      <c r="F94">
        <f t="shared" si="13"/>
        <v>1280</v>
      </c>
      <c r="G94">
        <f t="shared" si="14"/>
        <v>-0.004992030291759875</v>
      </c>
      <c r="I94">
        <f t="shared" si="15"/>
        <v>-0.004992030291759875</v>
      </c>
      <c r="O94">
        <f t="shared" si="16"/>
        <v>0.0004141771738744076</v>
      </c>
      <c r="Q94" s="2">
        <f t="shared" si="17"/>
        <v>28028.093</v>
      </c>
      <c r="R94">
        <v>17.197000000000116</v>
      </c>
      <c r="AA94">
        <v>10</v>
      </c>
      <c r="AC94" t="s">
        <v>39</v>
      </c>
      <c r="AE94" t="s">
        <v>33</v>
      </c>
    </row>
    <row r="95" spans="1:31" ht="12.75">
      <c r="A95" t="s">
        <v>80</v>
      </c>
      <c r="C95" s="8">
        <v>43072.399</v>
      </c>
      <c r="E95">
        <f t="shared" si="12"/>
        <v>1288.9983121393564</v>
      </c>
      <c r="F95">
        <f t="shared" si="13"/>
        <v>1289</v>
      </c>
      <c r="G95">
        <f t="shared" si="14"/>
        <v>-0.004839630506467074</v>
      </c>
      <c r="I95">
        <f t="shared" si="15"/>
        <v>-0.004839630506467074</v>
      </c>
      <c r="O95">
        <f t="shared" si="16"/>
        <v>0.00041417717387233277</v>
      </c>
      <c r="Q95" s="2">
        <f t="shared" si="17"/>
        <v>28053.898999999998</v>
      </c>
      <c r="R95">
        <v>25.805999999996857</v>
      </c>
      <c r="AA95">
        <v>11</v>
      </c>
      <c r="AC95" t="s">
        <v>39</v>
      </c>
      <c r="AE95" t="s">
        <v>33</v>
      </c>
    </row>
    <row r="96" spans="1:31" ht="12.75">
      <c r="A96" t="s">
        <v>81</v>
      </c>
      <c r="C96" s="8">
        <v>43072.402</v>
      </c>
      <c r="E96">
        <f t="shared" si="12"/>
        <v>1288.9993584138465</v>
      </c>
      <c r="F96">
        <f t="shared" si="13"/>
        <v>1289</v>
      </c>
      <c r="G96">
        <f t="shared" si="14"/>
        <v>-0.001839630502217915</v>
      </c>
      <c r="I96">
        <f t="shared" si="15"/>
        <v>-0.001839630502217915</v>
      </c>
      <c r="O96">
        <f t="shared" si="16"/>
        <v>0.00041417717387233277</v>
      </c>
      <c r="Q96" s="2">
        <f t="shared" si="17"/>
        <v>28053.902000000002</v>
      </c>
      <c r="R96">
        <v>0.0030000000042491592</v>
      </c>
      <c r="AA96">
        <v>14</v>
      </c>
      <c r="AC96" t="s">
        <v>64</v>
      </c>
      <c r="AE96" t="s">
        <v>33</v>
      </c>
    </row>
    <row r="97" spans="1:31" ht="12.75">
      <c r="A97" t="s">
        <v>80</v>
      </c>
      <c r="C97" s="8">
        <v>43075.282</v>
      </c>
      <c r="E97">
        <f t="shared" si="12"/>
        <v>1290.0037819228717</v>
      </c>
      <c r="F97">
        <f t="shared" si="13"/>
        <v>1290</v>
      </c>
      <c r="G97">
        <f t="shared" si="14"/>
        <v>0.01084396947408095</v>
      </c>
      <c r="I97">
        <f t="shared" si="15"/>
        <v>0.01084396947408095</v>
      </c>
      <c r="O97">
        <f t="shared" si="16"/>
        <v>0.0004141771738721022</v>
      </c>
      <c r="Q97" s="2">
        <f t="shared" si="17"/>
        <v>28056.782</v>
      </c>
      <c r="R97">
        <v>2.8799999999973807</v>
      </c>
      <c r="AA97">
        <v>10</v>
      </c>
      <c r="AC97" t="s">
        <v>39</v>
      </c>
      <c r="AE97" t="s">
        <v>33</v>
      </c>
    </row>
    <row r="98" spans="1:31" ht="12.75">
      <c r="A98" t="s">
        <v>81</v>
      </c>
      <c r="C98" s="8">
        <v>43135.483</v>
      </c>
      <c r="E98">
        <f t="shared" si="12"/>
        <v>1310.9993720849843</v>
      </c>
      <c r="F98">
        <f t="shared" si="13"/>
        <v>1311</v>
      </c>
      <c r="G98">
        <f t="shared" si="14"/>
        <v>-0.0018004310259129852</v>
      </c>
      <c r="I98">
        <f t="shared" si="15"/>
        <v>-0.0018004310259129852</v>
      </c>
      <c r="O98">
        <f t="shared" si="16"/>
        <v>0.00041417717386726087</v>
      </c>
      <c r="Q98" s="2">
        <f t="shared" si="17"/>
        <v>28116.983</v>
      </c>
      <c r="R98">
        <v>60.20100000000093</v>
      </c>
      <c r="AA98">
        <v>21</v>
      </c>
      <c r="AC98" t="s">
        <v>82</v>
      </c>
      <c r="AE98" t="s">
        <v>33</v>
      </c>
    </row>
    <row r="99" spans="1:31" ht="12.75">
      <c r="A99" t="s">
        <v>81</v>
      </c>
      <c r="C99" s="8">
        <v>43135.486</v>
      </c>
      <c r="E99">
        <f t="shared" si="12"/>
        <v>1311.0004183594717</v>
      </c>
      <c r="F99">
        <f t="shared" si="13"/>
        <v>1311</v>
      </c>
      <c r="G99">
        <f t="shared" si="14"/>
        <v>0.0011995689710602164</v>
      </c>
      <c r="I99">
        <f t="shared" si="15"/>
        <v>0.0011995689710602164</v>
      </c>
      <c r="O99">
        <f t="shared" si="16"/>
        <v>0.00041417717386726087</v>
      </c>
      <c r="Q99" s="2">
        <f t="shared" si="17"/>
        <v>28116.985999999997</v>
      </c>
      <c r="R99">
        <v>0.0029999999969732016</v>
      </c>
      <c r="AA99">
        <v>7</v>
      </c>
      <c r="AC99" t="s">
        <v>83</v>
      </c>
      <c r="AE99" t="s">
        <v>33</v>
      </c>
    </row>
    <row r="100" spans="1:31" ht="12.75">
      <c r="A100" t="s">
        <v>81</v>
      </c>
      <c r="C100" s="8">
        <v>43138.344</v>
      </c>
      <c r="E100">
        <f t="shared" si="12"/>
        <v>1311.997169188915</v>
      </c>
      <c r="F100">
        <f t="shared" si="13"/>
        <v>1312</v>
      </c>
      <c r="G100">
        <f t="shared" si="14"/>
        <v>-0.008116831049846951</v>
      </c>
      <c r="I100">
        <f t="shared" si="15"/>
        <v>-0.008116831049846951</v>
      </c>
      <c r="O100">
        <f t="shared" si="16"/>
        <v>0.00041417717386703037</v>
      </c>
      <c r="Q100" s="2">
        <f t="shared" si="17"/>
        <v>28119.843999999997</v>
      </c>
      <c r="R100">
        <v>2.8580000000001746</v>
      </c>
      <c r="AA100">
        <v>10</v>
      </c>
      <c r="AC100" t="s">
        <v>68</v>
      </c>
      <c r="AE100" t="s">
        <v>33</v>
      </c>
    </row>
    <row r="101" spans="1:31" ht="12.75">
      <c r="A101" t="s">
        <v>81</v>
      </c>
      <c r="C101" s="8">
        <v>43138.354</v>
      </c>
      <c r="E101">
        <f t="shared" si="12"/>
        <v>1312.0006567705443</v>
      </c>
      <c r="F101">
        <f t="shared" si="13"/>
        <v>1312</v>
      </c>
      <c r="G101">
        <f t="shared" si="14"/>
        <v>0.0018831689521903172</v>
      </c>
      <c r="I101">
        <f t="shared" si="15"/>
        <v>0.0018831689521903172</v>
      </c>
      <c r="O101">
        <f t="shared" si="16"/>
        <v>0.00041417717386703037</v>
      </c>
      <c r="Q101" s="2">
        <f t="shared" si="17"/>
        <v>28119.854</v>
      </c>
      <c r="R101">
        <v>0.010000000002037268</v>
      </c>
      <c r="AA101">
        <v>7</v>
      </c>
      <c r="AC101" t="s">
        <v>84</v>
      </c>
      <c r="AE101" t="s">
        <v>33</v>
      </c>
    </row>
    <row r="102" spans="1:31" ht="12.75">
      <c r="A102" t="s">
        <v>81</v>
      </c>
      <c r="C102" s="8">
        <v>43138.357</v>
      </c>
      <c r="E102">
        <f t="shared" si="12"/>
        <v>1312.0017030450344</v>
      </c>
      <c r="F102">
        <f t="shared" si="13"/>
        <v>1312</v>
      </c>
      <c r="G102">
        <f t="shared" si="14"/>
        <v>0.0048831689564394765</v>
      </c>
      <c r="I102">
        <f t="shared" si="15"/>
        <v>0.0048831689564394765</v>
      </c>
      <c r="O102">
        <f t="shared" si="16"/>
        <v>0.00041417717386703037</v>
      </c>
      <c r="Q102" s="2">
        <f t="shared" si="17"/>
        <v>28119.857000000004</v>
      </c>
      <c r="R102">
        <v>0.0030000000042491592</v>
      </c>
      <c r="AA102">
        <v>7</v>
      </c>
      <c r="AC102" t="s">
        <v>83</v>
      </c>
      <c r="AE102" t="s">
        <v>33</v>
      </c>
    </row>
    <row r="103" spans="1:31" ht="12.75">
      <c r="A103" t="s">
        <v>81</v>
      </c>
      <c r="C103" s="8">
        <v>43161.271</v>
      </c>
      <c r="E103">
        <f t="shared" si="12"/>
        <v>1319.9931475887226</v>
      </c>
      <c r="F103">
        <f t="shared" si="13"/>
        <v>1320</v>
      </c>
      <c r="G103">
        <f t="shared" si="14"/>
        <v>-0.01964803123701131</v>
      </c>
      <c r="I103">
        <f t="shared" si="15"/>
        <v>-0.01964803123701131</v>
      </c>
      <c r="O103">
        <f t="shared" si="16"/>
        <v>0.00041417717386518603</v>
      </c>
      <c r="Q103" s="2">
        <f t="shared" si="17"/>
        <v>28142.771</v>
      </c>
      <c r="R103">
        <v>22.91399999999703</v>
      </c>
      <c r="AA103">
        <v>8</v>
      </c>
      <c r="AC103" t="s">
        <v>45</v>
      </c>
      <c r="AE103" t="s">
        <v>33</v>
      </c>
    </row>
    <row r="104" spans="1:31" ht="12.75">
      <c r="A104" t="s">
        <v>81</v>
      </c>
      <c r="C104" s="8">
        <v>43161.283</v>
      </c>
      <c r="E104">
        <f t="shared" si="12"/>
        <v>1319.9973326866777</v>
      </c>
      <c r="F104">
        <f t="shared" si="13"/>
        <v>1320</v>
      </c>
      <c r="G104">
        <f t="shared" si="14"/>
        <v>-0.007648031234566588</v>
      </c>
      <c r="I104">
        <f t="shared" si="15"/>
        <v>-0.007648031234566588</v>
      </c>
      <c r="O104">
        <f t="shared" si="16"/>
        <v>0.00041417717386518603</v>
      </c>
      <c r="Q104" s="2">
        <f t="shared" si="17"/>
        <v>28142.783000000003</v>
      </c>
      <c r="R104">
        <v>0.012000000002444722</v>
      </c>
      <c r="AA104">
        <v>11</v>
      </c>
      <c r="AC104" t="s">
        <v>43</v>
      </c>
      <c r="AE104" t="s">
        <v>33</v>
      </c>
    </row>
    <row r="105" spans="1:31" ht="12.75">
      <c r="A105" t="s">
        <v>81</v>
      </c>
      <c r="C105" s="8">
        <v>43161.284</v>
      </c>
      <c r="E105">
        <f t="shared" si="12"/>
        <v>1319.9976814448396</v>
      </c>
      <c r="F105">
        <f t="shared" si="13"/>
        <v>1320</v>
      </c>
      <c r="G105">
        <f t="shared" si="14"/>
        <v>-0.00664803123800084</v>
      </c>
      <c r="I105">
        <f t="shared" si="15"/>
        <v>-0.00664803123800084</v>
      </c>
      <c r="O105">
        <f t="shared" si="16"/>
        <v>0.00041417717386518603</v>
      </c>
      <c r="Q105" s="2">
        <f t="shared" si="17"/>
        <v>28142.784</v>
      </c>
      <c r="R105">
        <v>0.000999999996565748</v>
      </c>
      <c r="AA105">
        <v>8</v>
      </c>
      <c r="AC105" t="s">
        <v>71</v>
      </c>
      <c r="AE105" t="s">
        <v>33</v>
      </c>
    </row>
    <row r="106" spans="1:31" ht="12.75">
      <c r="A106" t="s">
        <v>81</v>
      </c>
      <c r="C106" s="8">
        <v>43188.355</v>
      </c>
      <c r="E106">
        <f t="shared" si="12"/>
        <v>1329.4389136715238</v>
      </c>
      <c r="F106">
        <f t="shared" si="13"/>
        <v>1329.5</v>
      </c>
      <c r="I106" s="10">
        <v>-0.4351231306354748</v>
      </c>
      <c r="O106">
        <f t="shared" si="16"/>
        <v>0.0004141771738629959</v>
      </c>
      <c r="Q106" s="2">
        <f t="shared" si="17"/>
        <v>28169.855000000003</v>
      </c>
      <c r="R106">
        <v>27.07100000000355</v>
      </c>
      <c r="AA106">
        <v>10</v>
      </c>
      <c r="AC106" t="s">
        <v>82</v>
      </c>
      <c r="AE106" t="s">
        <v>33</v>
      </c>
    </row>
    <row r="107" spans="1:31" ht="12.75">
      <c r="A107" t="s">
        <v>85</v>
      </c>
      <c r="C107" s="8">
        <v>43204.278</v>
      </c>
      <c r="E107">
        <f t="shared" si="12"/>
        <v>1334.992189898683</v>
      </c>
      <c r="F107">
        <f t="shared" si="13"/>
        <v>1335</v>
      </c>
      <c r="G107">
        <f aca="true" t="shared" si="18" ref="G107:G138">+C107-(C$7+F107*C$8)</f>
        <v>-0.022394031591829844</v>
      </c>
      <c r="I107">
        <f aca="true" t="shared" si="19" ref="I107:I138">+G107</f>
        <v>-0.022394031591829844</v>
      </c>
      <c r="O107">
        <f t="shared" si="16"/>
        <v>0.0004141771738617279</v>
      </c>
      <c r="Q107" s="2">
        <f t="shared" si="17"/>
        <v>28185.778</v>
      </c>
      <c r="R107">
        <v>15.922999999995227</v>
      </c>
      <c r="AA107">
        <v>10</v>
      </c>
      <c r="AC107" t="s">
        <v>39</v>
      </c>
      <c r="AE107" t="s">
        <v>33</v>
      </c>
    </row>
    <row r="108" spans="1:31" ht="12.75">
      <c r="A108" t="s">
        <v>85</v>
      </c>
      <c r="C108" s="8">
        <v>43224.376</v>
      </c>
      <c r="E108">
        <f t="shared" si="12"/>
        <v>1342.0015314557681</v>
      </c>
      <c r="F108">
        <f t="shared" si="13"/>
        <v>1342</v>
      </c>
      <c r="G108">
        <f t="shared" si="18"/>
        <v>0.004391168236907106</v>
      </c>
      <c r="I108">
        <f t="shared" si="19"/>
        <v>0.004391168236907106</v>
      </c>
      <c r="O108">
        <f t="shared" si="16"/>
        <v>0.00041417717386011413</v>
      </c>
      <c r="Q108" s="2">
        <f t="shared" si="17"/>
        <v>28205.875999999997</v>
      </c>
      <c r="R108">
        <v>20.097999999998137</v>
      </c>
      <c r="AA108">
        <v>11</v>
      </c>
      <c r="AC108" t="s">
        <v>86</v>
      </c>
      <c r="AE108" t="s">
        <v>33</v>
      </c>
    </row>
    <row r="109" spans="1:31" ht="12.75">
      <c r="A109" t="s">
        <v>87</v>
      </c>
      <c r="C109" s="8">
        <v>43327.59</v>
      </c>
      <c r="E109">
        <f t="shared" si="12"/>
        <v>1377.9982564768186</v>
      </c>
      <c r="F109">
        <f t="shared" si="13"/>
        <v>1378</v>
      </c>
      <c r="G109">
        <f t="shared" si="18"/>
        <v>-0.004999232609407045</v>
      </c>
      <c r="I109">
        <f t="shared" si="19"/>
        <v>-0.004999232609407045</v>
      </c>
      <c r="O109">
        <f t="shared" si="16"/>
        <v>0.00041417717385181473</v>
      </c>
      <c r="Q109" s="2">
        <f t="shared" si="17"/>
        <v>28309.089999999997</v>
      </c>
      <c r="R109">
        <v>103.21399999999994</v>
      </c>
      <c r="AA109">
        <v>10</v>
      </c>
      <c r="AC109" t="s">
        <v>43</v>
      </c>
      <c r="AE109" t="s">
        <v>33</v>
      </c>
    </row>
    <row r="110" spans="1:31" ht="12.75">
      <c r="A110" t="s">
        <v>88</v>
      </c>
      <c r="C110" s="8">
        <v>43396.411</v>
      </c>
      <c r="E110">
        <f t="shared" si="12"/>
        <v>1402.0001420027534</v>
      </c>
      <c r="F110">
        <f t="shared" si="13"/>
        <v>1402</v>
      </c>
      <c r="G110">
        <f t="shared" si="18"/>
        <v>0.00040716682269703597</v>
      </c>
      <c r="I110">
        <f t="shared" si="19"/>
        <v>0.00040716682269703597</v>
      </c>
      <c r="O110">
        <f t="shared" si="16"/>
        <v>0.0004141771738462818</v>
      </c>
      <c r="Q110" s="2">
        <f t="shared" si="17"/>
        <v>28377.911</v>
      </c>
      <c r="R110">
        <v>68.82100000000355</v>
      </c>
      <c r="AA110">
        <v>7</v>
      </c>
      <c r="AC110" t="s">
        <v>39</v>
      </c>
      <c r="AE110" t="s">
        <v>33</v>
      </c>
    </row>
    <row r="111" spans="1:31" ht="12.75">
      <c r="A111" t="s">
        <v>88</v>
      </c>
      <c r="C111" s="8">
        <v>43399.277</v>
      </c>
      <c r="E111">
        <f t="shared" si="12"/>
        <v>1402.9996828975002</v>
      </c>
      <c r="F111">
        <f t="shared" si="13"/>
        <v>1403</v>
      </c>
      <c r="G111">
        <f t="shared" si="18"/>
        <v>-0.0009092331965803169</v>
      </c>
      <c r="I111">
        <f t="shared" si="19"/>
        <v>-0.0009092331965803169</v>
      </c>
      <c r="O111">
        <f t="shared" si="16"/>
        <v>0.0004141771738460512</v>
      </c>
      <c r="Q111" s="2">
        <f t="shared" si="17"/>
        <v>28380.777000000002</v>
      </c>
      <c r="R111">
        <v>2.8660000000018044</v>
      </c>
      <c r="AA111">
        <v>8</v>
      </c>
      <c r="AC111" t="s">
        <v>39</v>
      </c>
      <c r="AE111" t="s">
        <v>33</v>
      </c>
    </row>
    <row r="112" spans="1:31" ht="12.75">
      <c r="A112" t="s">
        <v>88</v>
      </c>
      <c r="C112" s="8">
        <v>43419.357</v>
      </c>
      <c r="E112">
        <f t="shared" si="12"/>
        <v>1410.0027468076553</v>
      </c>
      <c r="F112">
        <f t="shared" si="13"/>
        <v>1410</v>
      </c>
      <c r="G112">
        <f t="shared" si="18"/>
        <v>0.007875966635765508</v>
      </c>
      <c r="I112">
        <f t="shared" si="19"/>
        <v>0.007875966635765508</v>
      </c>
      <c r="O112">
        <f t="shared" si="16"/>
        <v>0.00041417717384443744</v>
      </c>
      <c r="Q112" s="2">
        <f t="shared" si="17"/>
        <v>28400.857000000004</v>
      </c>
      <c r="R112">
        <v>20.080000000001746</v>
      </c>
      <c r="AA112">
        <v>14</v>
      </c>
      <c r="AC112" t="s">
        <v>89</v>
      </c>
      <c r="AE112" t="s">
        <v>33</v>
      </c>
    </row>
    <row r="113" spans="1:31" ht="12.75">
      <c r="A113" t="s">
        <v>88</v>
      </c>
      <c r="C113" s="8">
        <v>43462.363</v>
      </c>
      <c r="E113">
        <f t="shared" si="12"/>
        <v>1425.0014403594514</v>
      </c>
      <c r="F113">
        <f t="shared" si="13"/>
        <v>1425</v>
      </c>
      <c r="G113">
        <f t="shared" si="18"/>
        <v>0.004129966277105268</v>
      </c>
      <c r="I113">
        <f t="shared" si="19"/>
        <v>0.004129966277105268</v>
      </c>
      <c r="O113">
        <f t="shared" si="16"/>
        <v>0.0004141771738409793</v>
      </c>
      <c r="Q113" s="2">
        <f t="shared" si="17"/>
        <v>28443.862999999998</v>
      </c>
      <c r="R113">
        <v>43.005999999993946</v>
      </c>
      <c r="AA113">
        <v>14</v>
      </c>
      <c r="AC113" t="s">
        <v>89</v>
      </c>
      <c r="AE113" t="s">
        <v>33</v>
      </c>
    </row>
    <row r="114" spans="1:31" ht="12.75">
      <c r="A114" t="s">
        <v>88</v>
      </c>
      <c r="C114" s="8">
        <v>43462.368</v>
      </c>
      <c r="E114">
        <f t="shared" si="12"/>
        <v>1425.0031841502673</v>
      </c>
      <c r="F114">
        <f t="shared" si="13"/>
        <v>1425</v>
      </c>
      <c r="G114">
        <f t="shared" si="18"/>
        <v>0.009129966281761881</v>
      </c>
      <c r="I114">
        <f t="shared" si="19"/>
        <v>0.009129966281761881</v>
      </c>
      <c r="O114">
        <f t="shared" si="16"/>
        <v>0.0004141771738409793</v>
      </c>
      <c r="Q114" s="2">
        <f t="shared" si="17"/>
        <v>28443.868000000002</v>
      </c>
      <c r="R114">
        <v>0.005000000004656613</v>
      </c>
      <c r="AA114">
        <v>17</v>
      </c>
      <c r="AC114" t="s">
        <v>90</v>
      </c>
      <c r="AE114" t="s">
        <v>33</v>
      </c>
    </row>
    <row r="115" spans="1:31" ht="12.75">
      <c r="A115" t="s">
        <v>92</v>
      </c>
      <c r="C115" s="8">
        <v>43479.575</v>
      </c>
      <c r="E115">
        <f t="shared" si="12"/>
        <v>1431.004265858534</v>
      </c>
      <c r="F115">
        <f t="shared" si="13"/>
        <v>1431</v>
      </c>
      <c r="G115">
        <f t="shared" si="18"/>
        <v>0.01223156613559695</v>
      </c>
      <c r="I115">
        <f t="shared" si="19"/>
        <v>0.01223156613559695</v>
      </c>
      <c r="O115">
        <f t="shared" si="16"/>
        <v>0.0004141771738395961</v>
      </c>
      <c r="Q115" s="2">
        <f t="shared" si="17"/>
        <v>28461.074999999997</v>
      </c>
      <c r="R115">
        <v>17.206999999994878</v>
      </c>
      <c r="AA115">
        <v>32</v>
      </c>
      <c r="AC115" t="s">
        <v>91</v>
      </c>
      <c r="AE115" t="s">
        <v>33</v>
      </c>
    </row>
    <row r="116" spans="1:31" ht="12.75">
      <c r="A116" t="s">
        <v>92</v>
      </c>
      <c r="C116" s="8">
        <v>43482.439</v>
      </c>
      <c r="E116">
        <f t="shared" si="12"/>
        <v>1432.003109236955</v>
      </c>
      <c r="F116">
        <f t="shared" si="13"/>
        <v>1432</v>
      </c>
      <c r="G116">
        <f t="shared" si="18"/>
        <v>0.008915166108636186</v>
      </c>
      <c r="I116">
        <f t="shared" si="19"/>
        <v>0.008915166108636186</v>
      </c>
      <c r="O116">
        <f t="shared" si="16"/>
        <v>0.00041417717383936554</v>
      </c>
      <c r="Q116" s="2">
        <f t="shared" si="17"/>
        <v>28463.939</v>
      </c>
      <c r="R116">
        <v>2.864000000001397</v>
      </c>
      <c r="AA116">
        <v>11</v>
      </c>
      <c r="AC116" t="s">
        <v>89</v>
      </c>
      <c r="AE116" t="s">
        <v>33</v>
      </c>
    </row>
    <row r="117" spans="1:31" ht="12.75">
      <c r="A117" t="s">
        <v>92</v>
      </c>
      <c r="C117" s="8">
        <v>43485.291</v>
      </c>
      <c r="E117">
        <f aca="true" t="shared" si="20" ref="E117:E148">+(C117-C$7)/C$8</f>
        <v>1432.9977675174207</v>
      </c>
      <c r="F117">
        <f aca="true" t="shared" si="21" ref="F117:F148">ROUND(2*E117,0)/2</f>
        <v>1433</v>
      </c>
      <c r="G117">
        <f t="shared" si="18"/>
        <v>-0.006401233913493343</v>
      </c>
      <c r="I117">
        <f t="shared" si="19"/>
        <v>-0.006401233913493343</v>
      </c>
      <c r="O117">
        <f aca="true" t="shared" si="22" ref="O117:O148">+C$11+C$12*$F117</f>
        <v>0.00041417717383913504</v>
      </c>
      <c r="Q117" s="2">
        <f aca="true" t="shared" si="23" ref="Q117:Q148">+C117-15018.5</f>
        <v>28466.790999999997</v>
      </c>
      <c r="R117">
        <v>2.8519999999989523</v>
      </c>
      <c r="AA117">
        <v>12</v>
      </c>
      <c r="AC117" t="s">
        <v>39</v>
      </c>
      <c r="AE117" t="s">
        <v>33</v>
      </c>
    </row>
    <row r="118" spans="1:31" ht="12.75">
      <c r="A118" t="s">
        <v>92</v>
      </c>
      <c r="C118" s="8">
        <v>43485.306</v>
      </c>
      <c r="E118">
        <f t="shared" si="20"/>
        <v>1433.0029988898634</v>
      </c>
      <c r="F118">
        <f t="shared" si="21"/>
        <v>1433</v>
      </c>
      <c r="G118">
        <f t="shared" si="18"/>
        <v>0.00859876608592458</v>
      </c>
      <c r="I118">
        <f t="shared" si="19"/>
        <v>0.00859876608592458</v>
      </c>
      <c r="O118">
        <f t="shared" si="22"/>
        <v>0.00041417717383913504</v>
      </c>
      <c r="Q118" s="2">
        <f t="shared" si="23"/>
        <v>28466.805999999997</v>
      </c>
      <c r="R118">
        <v>0.014999999999417923</v>
      </c>
      <c r="AA118">
        <v>11</v>
      </c>
      <c r="AC118" t="s">
        <v>31</v>
      </c>
      <c r="AE118" t="s">
        <v>33</v>
      </c>
    </row>
    <row r="119" spans="1:31" ht="12.75">
      <c r="A119" t="s">
        <v>93</v>
      </c>
      <c r="C119" s="8">
        <v>43717.543</v>
      </c>
      <c r="E119">
        <f t="shared" si="20"/>
        <v>1513.9975483571227</v>
      </c>
      <c r="F119">
        <f t="shared" si="21"/>
        <v>1514</v>
      </c>
      <c r="G119">
        <f t="shared" si="18"/>
        <v>-0.0070296358317136765</v>
      </c>
      <c r="I119">
        <f t="shared" si="19"/>
        <v>-0.0070296358317136765</v>
      </c>
      <c r="O119">
        <f t="shared" si="22"/>
        <v>0.0004141771738204613</v>
      </c>
      <c r="Q119" s="2">
        <f t="shared" si="23"/>
        <v>28699.042999999998</v>
      </c>
      <c r="R119">
        <v>232.237000000001</v>
      </c>
      <c r="AA119">
        <v>18</v>
      </c>
      <c r="AC119" t="s">
        <v>43</v>
      </c>
      <c r="AE119" t="s">
        <v>33</v>
      </c>
    </row>
    <row r="120" spans="1:31" ht="12.75">
      <c r="A120" t="s">
        <v>93</v>
      </c>
      <c r="C120" s="8">
        <v>43717.545</v>
      </c>
      <c r="E120">
        <f t="shared" si="20"/>
        <v>1513.9982458734487</v>
      </c>
      <c r="F120">
        <f t="shared" si="21"/>
        <v>1514</v>
      </c>
      <c r="G120">
        <f t="shared" si="18"/>
        <v>-0.005029635831306223</v>
      </c>
      <c r="I120">
        <f t="shared" si="19"/>
        <v>-0.005029635831306223</v>
      </c>
      <c r="O120">
        <f t="shared" si="22"/>
        <v>0.0004141771738204613</v>
      </c>
      <c r="Q120" s="2">
        <f t="shared" si="23"/>
        <v>28699.045</v>
      </c>
      <c r="R120">
        <v>0.0020000000004074536</v>
      </c>
      <c r="AA120">
        <v>19</v>
      </c>
      <c r="AC120" t="s">
        <v>39</v>
      </c>
      <c r="AE120" t="s">
        <v>33</v>
      </c>
    </row>
    <row r="121" spans="1:31" ht="12.75">
      <c r="A121" t="s">
        <v>93</v>
      </c>
      <c r="C121" s="8">
        <v>43717.557</v>
      </c>
      <c r="E121">
        <f t="shared" si="20"/>
        <v>1514.0024309714038</v>
      </c>
      <c r="F121">
        <f t="shared" si="21"/>
        <v>1514</v>
      </c>
      <c r="G121">
        <f t="shared" si="18"/>
        <v>0.006970364171138499</v>
      </c>
      <c r="I121">
        <f t="shared" si="19"/>
        <v>0.006970364171138499</v>
      </c>
      <c r="O121">
        <f t="shared" si="22"/>
        <v>0.0004141771738204613</v>
      </c>
      <c r="Q121" s="2">
        <f t="shared" si="23"/>
        <v>28699.057</v>
      </c>
      <c r="R121">
        <v>0.012000000002444722</v>
      </c>
      <c r="AA121">
        <v>9</v>
      </c>
      <c r="AC121" t="s">
        <v>82</v>
      </c>
      <c r="AE121" t="s">
        <v>33</v>
      </c>
    </row>
    <row r="122" spans="1:31" ht="12.75">
      <c r="A122" t="s">
        <v>94</v>
      </c>
      <c r="C122" s="8">
        <v>43740.483</v>
      </c>
      <c r="E122">
        <f t="shared" si="20"/>
        <v>1521.998060613047</v>
      </c>
      <c r="F122">
        <f t="shared" si="21"/>
        <v>1522</v>
      </c>
      <c r="G122">
        <f t="shared" si="18"/>
        <v>-0.0055608360198675655</v>
      </c>
      <c r="I122">
        <f t="shared" si="19"/>
        <v>-0.0055608360198675655</v>
      </c>
      <c r="O122">
        <f t="shared" si="22"/>
        <v>0.000414177173818617</v>
      </c>
      <c r="Q122" s="2">
        <f t="shared" si="23"/>
        <v>28721.983</v>
      </c>
      <c r="R122">
        <v>22.925999999999476</v>
      </c>
      <c r="AA122">
        <v>16</v>
      </c>
      <c r="AC122" t="s">
        <v>83</v>
      </c>
      <c r="AE122" t="s">
        <v>33</v>
      </c>
    </row>
    <row r="123" spans="1:31" ht="12.75">
      <c r="A123" t="s">
        <v>95</v>
      </c>
      <c r="C123" s="8">
        <v>43786.373</v>
      </c>
      <c r="E123">
        <f t="shared" si="20"/>
        <v>1538.0025727065226</v>
      </c>
      <c r="F123">
        <f t="shared" si="21"/>
        <v>1538</v>
      </c>
      <c r="G123">
        <f t="shared" si="18"/>
        <v>0.007376763605861925</v>
      </c>
      <c r="I123">
        <f t="shared" si="19"/>
        <v>0.007376763605861925</v>
      </c>
      <c r="O123">
        <f t="shared" si="22"/>
        <v>0.00041417717381492833</v>
      </c>
      <c r="Q123" s="2">
        <f t="shared" si="23"/>
        <v>28767.873</v>
      </c>
      <c r="R123">
        <v>45.88999999999942</v>
      </c>
      <c r="AA123">
        <v>11</v>
      </c>
      <c r="AC123" t="s">
        <v>89</v>
      </c>
      <c r="AE123" t="s">
        <v>33</v>
      </c>
    </row>
    <row r="124" spans="1:31" ht="12.75">
      <c r="A124" t="s">
        <v>95</v>
      </c>
      <c r="C124" s="8">
        <v>43809.295</v>
      </c>
      <c r="E124">
        <f t="shared" si="20"/>
        <v>1545.9968073155144</v>
      </c>
      <c r="F124">
        <f t="shared" si="21"/>
        <v>1546</v>
      </c>
      <c r="G124">
        <f t="shared" si="18"/>
        <v>-0.009154436585959047</v>
      </c>
      <c r="I124">
        <f t="shared" si="19"/>
        <v>-0.009154436585959047</v>
      </c>
      <c r="O124">
        <f t="shared" si="22"/>
        <v>0.000414177173813084</v>
      </c>
      <c r="Q124" s="2">
        <f t="shared" si="23"/>
        <v>28790.795</v>
      </c>
      <c r="R124">
        <v>22.92199999999866</v>
      </c>
      <c r="AA124">
        <v>8</v>
      </c>
      <c r="AC124" t="s">
        <v>39</v>
      </c>
      <c r="AE124" t="s">
        <v>33</v>
      </c>
    </row>
    <row r="125" spans="1:31" ht="12.75">
      <c r="A125" t="s">
        <v>96</v>
      </c>
      <c r="C125" s="8">
        <v>43832.241</v>
      </c>
      <c r="E125">
        <f t="shared" si="20"/>
        <v>1553.9994121204163</v>
      </c>
      <c r="F125">
        <f t="shared" si="21"/>
        <v>1554</v>
      </c>
      <c r="G125">
        <f t="shared" si="18"/>
        <v>-0.0016856367728905752</v>
      </c>
      <c r="I125">
        <f t="shared" si="19"/>
        <v>-0.0016856367728905752</v>
      </c>
      <c r="O125">
        <f t="shared" si="22"/>
        <v>0.0004141771738112397</v>
      </c>
      <c r="Q125" s="2">
        <f t="shared" si="23"/>
        <v>28813.741</v>
      </c>
      <c r="R125">
        <v>22.94600000000355</v>
      </c>
      <c r="AA125">
        <v>23</v>
      </c>
      <c r="AC125" t="s">
        <v>39</v>
      </c>
      <c r="AE125" t="s">
        <v>33</v>
      </c>
    </row>
    <row r="126" spans="1:31" ht="12.75">
      <c r="A126" t="s">
        <v>96</v>
      </c>
      <c r="C126" s="8">
        <v>43832.258</v>
      </c>
      <c r="E126">
        <f t="shared" si="20"/>
        <v>1554.0053410091848</v>
      </c>
      <c r="F126">
        <f t="shared" si="21"/>
        <v>1554</v>
      </c>
      <c r="G126">
        <f t="shared" si="18"/>
        <v>0.015314363226934802</v>
      </c>
      <c r="I126">
        <f t="shared" si="19"/>
        <v>0.015314363226934802</v>
      </c>
      <c r="O126">
        <f t="shared" si="22"/>
        <v>0.0004141771738112397</v>
      </c>
      <c r="Q126" s="2">
        <f t="shared" si="23"/>
        <v>28813.758</v>
      </c>
      <c r="R126">
        <v>0.016999999999825377</v>
      </c>
      <c r="AA126">
        <v>8</v>
      </c>
      <c r="AC126" t="s">
        <v>89</v>
      </c>
      <c r="AE126" t="s">
        <v>33</v>
      </c>
    </row>
    <row r="127" spans="1:31" ht="12.75">
      <c r="A127" t="s">
        <v>94</v>
      </c>
      <c r="C127" s="8">
        <v>43852.306</v>
      </c>
      <c r="E127">
        <f t="shared" si="20"/>
        <v>1560.9972446581262</v>
      </c>
      <c r="F127">
        <f t="shared" si="21"/>
        <v>1561</v>
      </c>
      <c r="G127">
        <f t="shared" si="18"/>
        <v>-0.007900436939962674</v>
      </c>
      <c r="I127">
        <f t="shared" si="19"/>
        <v>-0.007900436939962674</v>
      </c>
      <c r="O127">
        <f t="shared" si="22"/>
        <v>0.00041417717380962593</v>
      </c>
      <c r="Q127" s="2">
        <f t="shared" si="23"/>
        <v>28833.805999999997</v>
      </c>
      <c r="R127">
        <v>20.047999999995227</v>
      </c>
      <c r="AA127">
        <v>9</v>
      </c>
      <c r="AC127" t="s">
        <v>39</v>
      </c>
      <c r="AE127" t="s">
        <v>33</v>
      </c>
    </row>
    <row r="128" spans="1:31" ht="12.75">
      <c r="A128" t="s">
        <v>97</v>
      </c>
      <c r="C128" s="8">
        <v>43918.259</v>
      </c>
      <c r="E128">
        <f t="shared" si="20"/>
        <v>1583.9988917729884</v>
      </c>
      <c r="F128">
        <f t="shared" si="21"/>
        <v>1584</v>
      </c>
      <c r="G128">
        <f t="shared" si="18"/>
        <v>-0.003177637488988694</v>
      </c>
      <c r="I128">
        <f t="shared" si="19"/>
        <v>-0.003177637488988694</v>
      </c>
      <c r="O128">
        <f t="shared" si="22"/>
        <v>0.0004141771738043235</v>
      </c>
      <c r="Q128" s="2">
        <f t="shared" si="23"/>
        <v>28899.759</v>
      </c>
      <c r="R128">
        <v>65.95300000000134</v>
      </c>
      <c r="AA128">
        <v>14</v>
      </c>
      <c r="AC128" t="s">
        <v>39</v>
      </c>
      <c r="AE128" t="s">
        <v>33</v>
      </c>
    </row>
    <row r="129" spans="1:31" ht="12.75">
      <c r="A129" t="s">
        <v>98</v>
      </c>
      <c r="C129" s="8">
        <v>44087.432</v>
      </c>
      <c r="E129">
        <f t="shared" si="20"/>
        <v>1642.9993564578785</v>
      </c>
      <c r="F129">
        <f t="shared" si="21"/>
        <v>1643</v>
      </c>
      <c r="G129">
        <f t="shared" si="18"/>
        <v>-0.001845238875830546</v>
      </c>
      <c r="I129">
        <f t="shared" si="19"/>
        <v>-0.001845238875830546</v>
      </c>
      <c r="O129">
        <f t="shared" si="22"/>
        <v>0.00041417717379072167</v>
      </c>
      <c r="Q129" s="2">
        <f t="shared" si="23"/>
        <v>29068.932</v>
      </c>
      <c r="R129">
        <v>169.1730000000025</v>
      </c>
      <c r="AA129">
        <v>7</v>
      </c>
      <c r="AC129" t="s">
        <v>39</v>
      </c>
      <c r="AE129" t="s">
        <v>33</v>
      </c>
    </row>
    <row r="130" spans="1:31" ht="12.75">
      <c r="A130" t="s">
        <v>99</v>
      </c>
      <c r="C130" s="8">
        <v>44222.216</v>
      </c>
      <c r="E130">
        <f t="shared" si="20"/>
        <v>1690.0063766803023</v>
      </c>
      <c r="F130">
        <f t="shared" si="21"/>
        <v>1690</v>
      </c>
      <c r="G130">
        <f t="shared" si="18"/>
        <v>0.018283960009284783</v>
      </c>
      <c r="I130">
        <f t="shared" si="19"/>
        <v>0.018283960009284783</v>
      </c>
      <c r="O130">
        <f t="shared" si="22"/>
        <v>0.00041417717377988626</v>
      </c>
      <c r="Q130" s="2">
        <f t="shared" si="23"/>
        <v>29203.716</v>
      </c>
      <c r="R130">
        <v>134.78399999999965</v>
      </c>
      <c r="AA130">
        <v>18</v>
      </c>
      <c r="AC130" t="s">
        <v>39</v>
      </c>
      <c r="AE130" t="s">
        <v>33</v>
      </c>
    </row>
    <row r="131" spans="1:31" ht="12.75">
      <c r="A131" t="s">
        <v>100</v>
      </c>
      <c r="C131" s="8">
        <v>44454.455</v>
      </c>
      <c r="E131">
        <f t="shared" si="20"/>
        <v>1771.0016236638876</v>
      </c>
      <c r="F131">
        <f t="shared" si="21"/>
        <v>1771</v>
      </c>
      <c r="G131">
        <f t="shared" si="18"/>
        <v>0.00465555809205398</v>
      </c>
      <c r="I131">
        <f t="shared" si="19"/>
        <v>0.00465555809205398</v>
      </c>
      <c r="O131">
        <f t="shared" si="22"/>
        <v>0.00041417717376121256</v>
      </c>
      <c r="Q131" s="2">
        <f t="shared" si="23"/>
        <v>29435.955</v>
      </c>
      <c r="R131">
        <v>232.2390000000014</v>
      </c>
      <c r="AA131">
        <v>12</v>
      </c>
      <c r="AC131" t="s">
        <v>39</v>
      </c>
      <c r="AE131" t="s">
        <v>33</v>
      </c>
    </row>
    <row r="132" spans="1:31" ht="12.75">
      <c r="A132" t="s">
        <v>101</v>
      </c>
      <c r="C132" s="8">
        <v>44566.271</v>
      </c>
      <c r="E132">
        <f t="shared" si="20"/>
        <v>1809.9983664018275</v>
      </c>
      <c r="F132">
        <f t="shared" si="21"/>
        <v>1810</v>
      </c>
      <c r="G132">
        <f t="shared" si="18"/>
        <v>-0.004684042833105195</v>
      </c>
      <c r="I132">
        <f t="shared" si="19"/>
        <v>-0.004684042833105195</v>
      </c>
      <c r="O132">
        <f t="shared" si="22"/>
        <v>0.0004141771737522215</v>
      </c>
      <c r="Q132" s="2">
        <f t="shared" si="23"/>
        <v>29547.771</v>
      </c>
      <c r="R132">
        <v>111.8159999999989</v>
      </c>
      <c r="AA132">
        <v>9</v>
      </c>
      <c r="AC132" t="s">
        <v>39</v>
      </c>
      <c r="AE132" t="s">
        <v>33</v>
      </c>
    </row>
    <row r="133" spans="1:31" ht="12.75">
      <c r="A133" t="s">
        <v>102</v>
      </c>
      <c r="C133" s="8">
        <v>44583.481</v>
      </c>
      <c r="E133">
        <f t="shared" si="20"/>
        <v>1816.000494384584</v>
      </c>
      <c r="F133">
        <f t="shared" si="21"/>
        <v>1816</v>
      </c>
      <c r="G133">
        <f t="shared" si="18"/>
        <v>0.0014175570249790326</v>
      </c>
      <c r="I133">
        <f t="shared" si="19"/>
        <v>0.0014175570249790326</v>
      </c>
      <c r="O133">
        <f t="shared" si="22"/>
        <v>0.00041417717375083826</v>
      </c>
      <c r="Q133" s="2">
        <f t="shared" si="23"/>
        <v>29564.981</v>
      </c>
      <c r="R133">
        <v>17.209999999999127</v>
      </c>
      <c r="AA133">
        <v>9</v>
      </c>
      <c r="AC133" t="s">
        <v>31</v>
      </c>
      <c r="AE133" t="s">
        <v>33</v>
      </c>
    </row>
    <row r="134" spans="1:31" ht="12.75">
      <c r="A134" t="s">
        <v>102</v>
      </c>
      <c r="C134" s="8">
        <v>44586.34</v>
      </c>
      <c r="E134">
        <f t="shared" si="20"/>
        <v>1816.9975939721892</v>
      </c>
      <c r="F134">
        <f t="shared" si="21"/>
        <v>1817</v>
      </c>
      <c r="G134">
        <f t="shared" si="18"/>
        <v>-0.006898842999362387</v>
      </c>
      <c r="I134">
        <f t="shared" si="19"/>
        <v>-0.006898842999362387</v>
      </c>
      <c r="O134">
        <f t="shared" si="22"/>
        <v>0.0004141771737506077</v>
      </c>
      <c r="Q134" s="2">
        <f t="shared" si="23"/>
        <v>29567.839999999997</v>
      </c>
      <c r="R134">
        <v>2.8589999999967404</v>
      </c>
      <c r="AA134">
        <v>11</v>
      </c>
      <c r="AC134" t="s">
        <v>39</v>
      </c>
      <c r="AE134" t="s">
        <v>33</v>
      </c>
    </row>
    <row r="135" spans="1:31" ht="12.75">
      <c r="A135" t="s">
        <v>102</v>
      </c>
      <c r="C135" s="8">
        <v>44606.417</v>
      </c>
      <c r="E135">
        <f t="shared" si="20"/>
        <v>1823.9996116078569</v>
      </c>
      <c r="F135">
        <f t="shared" si="21"/>
        <v>1824</v>
      </c>
      <c r="G135">
        <f t="shared" si="18"/>
        <v>-0.0011136431639897637</v>
      </c>
      <c r="I135">
        <f t="shared" si="19"/>
        <v>-0.0011136431639897637</v>
      </c>
      <c r="O135">
        <f t="shared" si="22"/>
        <v>0.00041417717374899393</v>
      </c>
      <c r="Q135" s="2">
        <f t="shared" si="23"/>
        <v>29587.917</v>
      </c>
      <c r="R135">
        <v>20.077000000004773</v>
      </c>
      <c r="AA135">
        <v>17</v>
      </c>
      <c r="AC135" t="s">
        <v>31</v>
      </c>
      <c r="AE135" t="s">
        <v>33</v>
      </c>
    </row>
    <row r="136" spans="1:31" ht="12.75">
      <c r="A136" t="s">
        <v>103</v>
      </c>
      <c r="C136" s="8">
        <v>44821.465</v>
      </c>
      <c r="E136">
        <f t="shared" si="20"/>
        <v>1898.9993570137772</v>
      </c>
      <c r="F136">
        <f t="shared" si="21"/>
        <v>1899</v>
      </c>
      <c r="G136">
        <f t="shared" si="18"/>
        <v>-0.0018436449390719645</v>
      </c>
      <c r="I136">
        <f t="shared" si="19"/>
        <v>-0.0018436449390719645</v>
      </c>
      <c r="O136">
        <f t="shared" si="22"/>
        <v>0.00041417717373170345</v>
      </c>
      <c r="Q136" s="2">
        <f t="shared" si="23"/>
        <v>29802.964999999997</v>
      </c>
      <c r="R136">
        <v>215.04799999999523</v>
      </c>
      <c r="AA136">
        <v>6</v>
      </c>
      <c r="AC136" t="s">
        <v>39</v>
      </c>
      <c r="AE136" t="s">
        <v>33</v>
      </c>
    </row>
    <row r="137" spans="1:31" ht="12.75">
      <c r="A137" t="s">
        <v>105</v>
      </c>
      <c r="C137" s="8">
        <v>44910.361</v>
      </c>
      <c r="E137">
        <f t="shared" si="20"/>
        <v>1930.0025626590514</v>
      </c>
      <c r="F137">
        <f t="shared" si="21"/>
        <v>1930</v>
      </c>
      <c r="G137">
        <f t="shared" si="18"/>
        <v>0.007347954327997286</v>
      </c>
      <c r="I137">
        <f t="shared" si="19"/>
        <v>0.007347954327997286</v>
      </c>
      <c r="O137">
        <f t="shared" si="22"/>
        <v>0.0004141771737245567</v>
      </c>
      <c r="Q137" s="2">
        <f t="shared" si="23"/>
        <v>29891.860999999997</v>
      </c>
      <c r="R137">
        <v>88.89600000000064</v>
      </c>
      <c r="AA137">
        <v>9</v>
      </c>
      <c r="AC137" t="s">
        <v>104</v>
      </c>
      <c r="AE137" t="s">
        <v>33</v>
      </c>
    </row>
    <row r="138" spans="1:31" ht="12.75">
      <c r="A138" t="s">
        <v>105</v>
      </c>
      <c r="C138" s="8">
        <v>44956.226</v>
      </c>
      <c r="E138">
        <f t="shared" si="20"/>
        <v>1945.9983557984574</v>
      </c>
      <c r="F138">
        <f t="shared" si="21"/>
        <v>1946</v>
      </c>
      <c r="G138">
        <f t="shared" si="18"/>
        <v>-0.004714446047728416</v>
      </c>
      <c r="I138">
        <f t="shared" si="19"/>
        <v>-0.004714446047728416</v>
      </c>
      <c r="O138">
        <f t="shared" si="22"/>
        <v>0.00041417717372086804</v>
      </c>
      <c r="Q138" s="2">
        <f t="shared" si="23"/>
        <v>29937.726000000002</v>
      </c>
      <c r="R138">
        <v>45.86500000000524</v>
      </c>
      <c r="AA138">
        <v>10</v>
      </c>
      <c r="AC138" t="s">
        <v>39</v>
      </c>
      <c r="AE138" t="s">
        <v>33</v>
      </c>
    </row>
    <row r="139" spans="1:31" ht="12.75">
      <c r="A139" t="s">
        <v>107</v>
      </c>
      <c r="C139" s="8">
        <v>44976.305</v>
      </c>
      <c r="E139">
        <f t="shared" si="20"/>
        <v>1953.0010709504484</v>
      </c>
      <c r="F139">
        <f t="shared" si="21"/>
        <v>1953</v>
      </c>
      <c r="G139">
        <f aca="true" t="shared" si="24" ref="G139:G168">+C139-(C$7+F139*C$8)</f>
        <v>0.003070753788051661</v>
      </c>
      <c r="I139">
        <f aca="true" t="shared" si="25" ref="I139:I168">+G139</f>
        <v>0.003070753788051661</v>
      </c>
      <c r="O139">
        <f t="shared" si="22"/>
        <v>0.00041417717371925426</v>
      </c>
      <c r="Q139" s="2">
        <f t="shared" si="23"/>
        <v>29957.805</v>
      </c>
      <c r="R139">
        <v>20.078999999997905</v>
      </c>
      <c r="AA139">
        <v>16</v>
      </c>
      <c r="AC139" t="s">
        <v>106</v>
      </c>
      <c r="AE139" t="s">
        <v>33</v>
      </c>
    </row>
    <row r="140" spans="1:31" ht="12.75">
      <c r="A140" t="s">
        <v>108</v>
      </c>
      <c r="C140" s="8">
        <v>45165.539</v>
      </c>
      <c r="E140">
        <f t="shared" si="20"/>
        <v>2018.9979731403969</v>
      </c>
      <c r="F140">
        <f t="shared" si="21"/>
        <v>2019</v>
      </c>
      <c r="G140">
        <f t="shared" si="24"/>
        <v>-0.005811647781229112</v>
      </c>
      <c r="I140">
        <f t="shared" si="25"/>
        <v>-0.005811647781229112</v>
      </c>
      <c r="O140">
        <f t="shared" si="22"/>
        <v>0.0004141771737040386</v>
      </c>
      <c r="Q140" s="2">
        <f t="shared" si="23"/>
        <v>30147.038999999997</v>
      </c>
      <c r="R140">
        <v>189.23399999999674</v>
      </c>
      <c r="AA140">
        <v>10</v>
      </c>
      <c r="AC140" t="s">
        <v>39</v>
      </c>
      <c r="AE140" t="s">
        <v>33</v>
      </c>
    </row>
    <row r="141" spans="1:31" ht="12.75">
      <c r="A141" t="s">
        <v>109</v>
      </c>
      <c r="C141" s="8">
        <v>45532.548</v>
      </c>
      <c r="E141">
        <f t="shared" si="20"/>
        <v>2146.9953577321276</v>
      </c>
      <c r="F141">
        <f t="shared" si="21"/>
        <v>2147</v>
      </c>
      <c r="G141">
        <f t="shared" si="24"/>
        <v>-0.013310850801644847</v>
      </c>
      <c r="I141">
        <f t="shared" si="25"/>
        <v>-0.013310850801644847</v>
      </c>
      <c r="O141">
        <f t="shared" si="22"/>
        <v>0.0004141771736745295</v>
      </c>
      <c r="Q141" s="2">
        <f t="shared" si="23"/>
        <v>30514.048000000003</v>
      </c>
      <c r="R141">
        <v>367.00900000000547</v>
      </c>
      <c r="AA141">
        <v>10</v>
      </c>
      <c r="AC141" t="s">
        <v>39</v>
      </c>
      <c r="AE141" t="s">
        <v>33</v>
      </c>
    </row>
    <row r="142" spans="1:31" ht="12.75">
      <c r="A142" t="s">
        <v>111</v>
      </c>
      <c r="C142" s="8">
        <v>45638.648</v>
      </c>
      <c r="E142">
        <f t="shared" si="20"/>
        <v>2183.9985988111807</v>
      </c>
      <c r="F142">
        <f t="shared" si="21"/>
        <v>2184</v>
      </c>
      <c r="G142">
        <f t="shared" si="24"/>
        <v>-0.0040176516777137294</v>
      </c>
      <c r="I142">
        <f t="shared" si="25"/>
        <v>-0.0040176516777137294</v>
      </c>
      <c r="O142">
        <f t="shared" si="22"/>
        <v>0.00041417717366599955</v>
      </c>
      <c r="Q142" s="2">
        <f t="shared" si="23"/>
        <v>30620.148</v>
      </c>
      <c r="R142">
        <v>106.09999999999854</v>
      </c>
      <c r="AA142">
        <v>25</v>
      </c>
      <c r="AC142" t="s">
        <v>110</v>
      </c>
      <c r="AE142" t="s">
        <v>33</v>
      </c>
    </row>
    <row r="143" spans="1:31" ht="12.75">
      <c r="A143" t="s">
        <v>111</v>
      </c>
      <c r="C143" s="8">
        <v>45647.257</v>
      </c>
      <c r="E143">
        <f t="shared" si="20"/>
        <v>2187.0010578352094</v>
      </c>
      <c r="F143">
        <f t="shared" si="21"/>
        <v>2187</v>
      </c>
      <c r="G143">
        <f t="shared" si="24"/>
        <v>0.0030331482412293553</v>
      </c>
      <c r="I143">
        <f t="shared" si="25"/>
        <v>0.0030331482412293553</v>
      </c>
      <c r="O143">
        <f t="shared" si="22"/>
        <v>0.00041417717366530794</v>
      </c>
      <c r="Q143" s="2">
        <f t="shared" si="23"/>
        <v>30628.756999999998</v>
      </c>
      <c r="R143">
        <v>8.60899999999674</v>
      </c>
      <c r="AA143">
        <v>11</v>
      </c>
      <c r="AC143" t="s">
        <v>39</v>
      </c>
      <c r="AE143" t="s">
        <v>33</v>
      </c>
    </row>
    <row r="144" spans="1:31" ht="12.75">
      <c r="A144" t="s">
        <v>112</v>
      </c>
      <c r="C144" s="8">
        <v>45776.279</v>
      </c>
      <c r="E144">
        <f t="shared" si="20"/>
        <v>2231.998533523257</v>
      </c>
      <c r="F144">
        <f t="shared" si="21"/>
        <v>2232</v>
      </c>
      <c r="G144">
        <f t="shared" si="24"/>
        <v>-0.004204852819384541</v>
      </c>
      <c r="I144">
        <f t="shared" si="25"/>
        <v>-0.004204852819384541</v>
      </c>
      <c r="O144">
        <f t="shared" si="22"/>
        <v>0.00041417717365493364</v>
      </c>
      <c r="Q144" s="2">
        <f t="shared" si="23"/>
        <v>30757.779000000002</v>
      </c>
      <c r="R144">
        <v>129.02200000000448</v>
      </c>
      <c r="AA144">
        <v>9</v>
      </c>
      <c r="AC144" t="s">
        <v>39</v>
      </c>
      <c r="AE144" t="s">
        <v>33</v>
      </c>
    </row>
    <row r="145" spans="1:31" ht="12.75">
      <c r="A145" t="s">
        <v>113</v>
      </c>
      <c r="C145" s="8">
        <v>45899.577</v>
      </c>
      <c r="E145">
        <f t="shared" si="20"/>
        <v>2274.9997174871114</v>
      </c>
      <c r="F145">
        <f t="shared" si="21"/>
        <v>2275</v>
      </c>
      <c r="G145">
        <f t="shared" si="24"/>
        <v>-0.0008100538398139179</v>
      </c>
      <c r="I145">
        <f t="shared" si="25"/>
        <v>-0.0008100538398139179</v>
      </c>
      <c r="O145">
        <f t="shared" si="22"/>
        <v>0.0004141771736450204</v>
      </c>
      <c r="Q145" s="2">
        <f t="shared" si="23"/>
        <v>30881.076999999997</v>
      </c>
      <c r="R145">
        <v>123.29799999999523</v>
      </c>
      <c r="AA145">
        <v>7</v>
      </c>
      <c r="AC145" t="s">
        <v>39</v>
      </c>
      <c r="AE145" t="s">
        <v>33</v>
      </c>
    </row>
    <row r="146" spans="1:31" ht="12.75">
      <c r="A146" t="s">
        <v>114</v>
      </c>
      <c r="C146" s="8">
        <v>45991.325</v>
      </c>
      <c r="E146">
        <f t="shared" si="20"/>
        <v>2306.997581412851</v>
      </c>
      <c r="F146">
        <f t="shared" si="21"/>
        <v>2307</v>
      </c>
      <c r="G146">
        <f t="shared" si="24"/>
        <v>-0.006934854594874196</v>
      </c>
      <c r="I146">
        <f t="shared" si="25"/>
        <v>-0.006934854594874196</v>
      </c>
      <c r="O146">
        <f t="shared" si="22"/>
        <v>0.00041417717363764317</v>
      </c>
      <c r="Q146" s="2">
        <f t="shared" si="23"/>
        <v>30972.824999999997</v>
      </c>
      <c r="R146">
        <v>91.74799999999959</v>
      </c>
      <c r="AA146">
        <v>14</v>
      </c>
      <c r="AC146" t="s">
        <v>39</v>
      </c>
      <c r="AE146" t="s">
        <v>33</v>
      </c>
    </row>
    <row r="147" spans="1:31" ht="12.75">
      <c r="A147" t="s">
        <v>114</v>
      </c>
      <c r="C147" s="8">
        <v>46034.336</v>
      </c>
      <c r="E147">
        <f t="shared" si="20"/>
        <v>2321.9980187554656</v>
      </c>
      <c r="F147">
        <f t="shared" si="21"/>
        <v>2322</v>
      </c>
      <c r="G147">
        <f t="shared" si="24"/>
        <v>-0.005680854948877823</v>
      </c>
      <c r="I147">
        <f t="shared" si="25"/>
        <v>-0.005680854948877823</v>
      </c>
      <c r="O147">
        <f t="shared" si="22"/>
        <v>0.00041417717363418505</v>
      </c>
      <c r="Q147" s="2">
        <f t="shared" si="23"/>
        <v>31015.836000000003</v>
      </c>
      <c r="R147">
        <v>43.01100000000588</v>
      </c>
      <c r="AA147">
        <v>15</v>
      </c>
      <c r="AC147" t="s">
        <v>115</v>
      </c>
      <c r="AE147" t="s">
        <v>33</v>
      </c>
    </row>
    <row r="148" spans="1:31" ht="12.75">
      <c r="A148" t="s">
        <v>116</v>
      </c>
      <c r="C148" s="8">
        <v>46054.412</v>
      </c>
      <c r="E148">
        <f t="shared" si="20"/>
        <v>2328.9996876329665</v>
      </c>
      <c r="F148">
        <f t="shared" si="21"/>
        <v>2329</v>
      </c>
      <c r="G148">
        <f t="shared" si="24"/>
        <v>-0.0008956551173469052</v>
      </c>
      <c r="I148">
        <f t="shared" si="25"/>
        <v>-0.0008956551173469052</v>
      </c>
      <c r="O148">
        <f t="shared" si="22"/>
        <v>0.00041417717363257127</v>
      </c>
      <c r="Q148" s="2">
        <f t="shared" si="23"/>
        <v>31035.911999999997</v>
      </c>
      <c r="R148">
        <v>20.075999999993655</v>
      </c>
      <c r="AA148">
        <v>13</v>
      </c>
      <c r="AC148" t="s">
        <v>115</v>
      </c>
      <c r="AE148" t="s">
        <v>33</v>
      </c>
    </row>
    <row r="149" spans="1:31" ht="12.75">
      <c r="A149" t="s">
        <v>116</v>
      </c>
      <c r="C149" s="8">
        <v>46057.277</v>
      </c>
      <c r="E149">
        <f aca="true" t="shared" si="26" ref="E149:E170">+(C149-C$7)/C$8</f>
        <v>2329.998879769552</v>
      </c>
      <c r="F149">
        <f aca="true" t="shared" si="27" ref="F149:F170">ROUND(2*E149,0)/2</f>
        <v>2330</v>
      </c>
      <c r="G149">
        <f t="shared" si="24"/>
        <v>-0.003212055133190006</v>
      </c>
      <c r="I149">
        <f t="shared" si="25"/>
        <v>-0.003212055133190006</v>
      </c>
      <c r="O149">
        <f aca="true" t="shared" si="28" ref="O149:O170">+C$11+C$12*$F149</f>
        <v>0.0004141771736323407</v>
      </c>
      <c r="Q149" s="2">
        <f aca="true" t="shared" si="29" ref="Q149:Q170">+C149-15018.5</f>
        <v>31038.777000000002</v>
      </c>
      <c r="R149">
        <v>2.8650000000052387</v>
      </c>
      <c r="AA149">
        <v>9</v>
      </c>
      <c r="AC149" t="s">
        <v>39</v>
      </c>
      <c r="AE149" t="s">
        <v>33</v>
      </c>
    </row>
    <row r="150" spans="1:31" ht="12.75">
      <c r="A150" t="s">
        <v>117</v>
      </c>
      <c r="C150" s="8">
        <v>46266.591</v>
      </c>
      <c r="E150">
        <f t="shared" si="26"/>
        <v>2402.9988458696553</v>
      </c>
      <c r="F150">
        <f t="shared" si="27"/>
        <v>2403</v>
      </c>
      <c r="G150">
        <f t="shared" si="24"/>
        <v>-0.003309256862848997</v>
      </c>
      <c r="I150">
        <f t="shared" si="25"/>
        <v>-0.003309256862848997</v>
      </c>
      <c r="O150">
        <f t="shared" si="28"/>
        <v>0.00041417717361551135</v>
      </c>
      <c r="Q150" s="2">
        <f t="shared" si="29"/>
        <v>31248.091</v>
      </c>
      <c r="R150">
        <v>209.3139999999985</v>
      </c>
      <c r="AA150">
        <v>11</v>
      </c>
      <c r="AC150" t="s">
        <v>39</v>
      </c>
      <c r="AE150" t="s">
        <v>33</v>
      </c>
    </row>
    <row r="151" spans="1:31" ht="12.75">
      <c r="A151" t="s">
        <v>118</v>
      </c>
      <c r="C151" s="8">
        <v>46355.481</v>
      </c>
      <c r="E151">
        <f t="shared" si="26"/>
        <v>2433.999958965952</v>
      </c>
      <c r="F151">
        <f t="shared" si="27"/>
        <v>2434</v>
      </c>
      <c r="G151">
        <f t="shared" si="24"/>
        <v>-0.00011765759700210765</v>
      </c>
      <c r="I151">
        <f t="shared" si="25"/>
        <v>-0.00011765759700210765</v>
      </c>
      <c r="O151">
        <f t="shared" si="28"/>
        <v>0.00041417717360836456</v>
      </c>
      <c r="Q151" s="2">
        <f t="shared" si="29"/>
        <v>31336.981</v>
      </c>
      <c r="R151">
        <v>88.88999999999942</v>
      </c>
      <c r="AA151">
        <v>12</v>
      </c>
      <c r="AC151" t="s">
        <v>39</v>
      </c>
      <c r="AE151" t="s">
        <v>33</v>
      </c>
    </row>
    <row r="152" spans="1:31" ht="12.75">
      <c r="A152" t="s">
        <v>119</v>
      </c>
      <c r="C152" s="8">
        <v>46421.426</v>
      </c>
      <c r="E152">
        <f t="shared" si="26"/>
        <v>2456.998816015511</v>
      </c>
      <c r="F152">
        <f t="shared" si="27"/>
        <v>2457</v>
      </c>
      <c r="G152">
        <f t="shared" si="24"/>
        <v>-0.003394858147657942</v>
      </c>
      <c r="I152">
        <f t="shared" si="25"/>
        <v>-0.003394858147657942</v>
      </c>
      <c r="O152">
        <f t="shared" si="28"/>
        <v>0.00041417717360306216</v>
      </c>
      <c r="Q152" s="2">
        <f t="shared" si="29"/>
        <v>31402.926</v>
      </c>
      <c r="R152">
        <v>65.94499999999971</v>
      </c>
      <c r="AA152">
        <v>11</v>
      </c>
      <c r="AC152" t="s">
        <v>39</v>
      </c>
      <c r="AE152" t="s">
        <v>33</v>
      </c>
    </row>
    <row r="153" spans="1:31" ht="12.75">
      <c r="A153" t="s">
        <v>120</v>
      </c>
      <c r="C153" s="8">
        <v>46633.605</v>
      </c>
      <c r="E153">
        <f t="shared" si="26"/>
        <v>2530.997974252199</v>
      </c>
      <c r="F153">
        <f t="shared" si="27"/>
        <v>2531</v>
      </c>
      <c r="G153">
        <f t="shared" si="24"/>
        <v>-0.005808459893160034</v>
      </c>
      <c r="I153">
        <f t="shared" si="25"/>
        <v>-0.005808459893160034</v>
      </c>
      <c r="O153">
        <f t="shared" si="28"/>
        <v>0.00041417717358600224</v>
      </c>
      <c r="Q153" s="2">
        <f t="shared" si="29"/>
        <v>31615.105000000003</v>
      </c>
      <c r="R153">
        <v>212.17900000000373</v>
      </c>
      <c r="AA153">
        <v>9</v>
      </c>
      <c r="AC153" t="s">
        <v>39</v>
      </c>
      <c r="AE153" t="s">
        <v>33</v>
      </c>
    </row>
    <row r="154" spans="1:31" ht="12.75">
      <c r="A154" t="s">
        <v>122</v>
      </c>
      <c r="C154" s="8">
        <v>46636.513</v>
      </c>
      <c r="D154">
        <v>0.009</v>
      </c>
      <c r="E154">
        <f t="shared" si="26"/>
        <v>2532.012162989784</v>
      </c>
      <c r="F154">
        <f t="shared" si="27"/>
        <v>2532</v>
      </c>
      <c r="G154">
        <f t="shared" si="24"/>
        <v>0.034875140081567224</v>
      </c>
      <c r="I154">
        <f t="shared" si="25"/>
        <v>0.034875140081567224</v>
      </c>
      <c r="O154">
        <f t="shared" si="28"/>
        <v>0.0004141771735857717</v>
      </c>
      <c r="Q154" s="2">
        <f t="shared" si="29"/>
        <v>31618.013</v>
      </c>
      <c r="R154">
        <v>2.907999999995809</v>
      </c>
      <c r="AA154">
        <v>15</v>
      </c>
      <c r="AC154" t="s">
        <v>121</v>
      </c>
      <c r="AE154" t="s">
        <v>33</v>
      </c>
    </row>
    <row r="155" spans="1:31" ht="12.75">
      <c r="A155" t="s">
        <v>122</v>
      </c>
      <c r="C155" s="8">
        <v>46656.587</v>
      </c>
      <c r="D155">
        <v>0.011</v>
      </c>
      <c r="E155">
        <f t="shared" si="26"/>
        <v>2539.0131343509615</v>
      </c>
      <c r="F155">
        <f t="shared" si="27"/>
        <v>2539</v>
      </c>
      <c r="G155">
        <f t="shared" si="24"/>
        <v>0.03766033991269069</v>
      </c>
      <c r="I155">
        <f t="shared" si="25"/>
        <v>0.03766033991269069</v>
      </c>
      <c r="O155">
        <f t="shared" si="28"/>
        <v>0.0004141771735841579</v>
      </c>
      <c r="Q155" s="2">
        <f t="shared" si="29"/>
        <v>31638.087</v>
      </c>
      <c r="R155">
        <v>20.074000000000524</v>
      </c>
      <c r="AA155">
        <v>17</v>
      </c>
      <c r="AC155" t="s">
        <v>121</v>
      </c>
      <c r="AE155" t="s">
        <v>33</v>
      </c>
    </row>
    <row r="156" spans="1:31" ht="12.75">
      <c r="A156" t="s">
        <v>123</v>
      </c>
      <c r="C156" s="8">
        <v>46702.414</v>
      </c>
      <c r="E156">
        <f t="shared" si="26"/>
        <v>2554.9956746801763</v>
      </c>
      <c r="F156">
        <f t="shared" si="27"/>
        <v>2555</v>
      </c>
      <c r="G156">
        <f t="shared" si="24"/>
        <v>-0.012402060463500675</v>
      </c>
      <c r="I156">
        <f t="shared" si="25"/>
        <v>-0.012402060463500675</v>
      </c>
      <c r="O156">
        <f t="shared" si="28"/>
        <v>0.0004141771735804693</v>
      </c>
      <c r="Q156" s="2">
        <f t="shared" si="29"/>
        <v>31683.913999999997</v>
      </c>
      <c r="R156">
        <v>45.8269999999975</v>
      </c>
      <c r="AA156">
        <v>9</v>
      </c>
      <c r="AC156" t="s">
        <v>39</v>
      </c>
      <c r="AE156" t="s">
        <v>33</v>
      </c>
    </row>
    <row r="157" spans="1:31" ht="12.75">
      <c r="A157" t="s">
        <v>125</v>
      </c>
      <c r="C157" s="8">
        <v>46702.419</v>
      </c>
      <c r="E157">
        <f t="shared" si="26"/>
        <v>2554.997418470992</v>
      </c>
      <c r="F157">
        <f t="shared" si="27"/>
        <v>2555</v>
      </c>
      <c r="G157">
        <f t="shared" si="24"/>
        <v>-0.007402060458844062</v>
      </c>
      <c r="I157">
        <f t="shared" si="25"/>
        <v>-0.007402060458844062</v>
      </c>
      <c r="O157">
        <f t="shared" si="28"/>
        <v>0.0004141771735804693</v>
      </c>
      <c r="Q157" s="2">
        <f t="shared" si="29"/>
        <v>31683.919</v>
      </c>
      <c r="R157">
        <v>0.005000000004656613</v>
      </c>
      <c r="AA157">
        <v>8</v>
      </c>
      <c r="AC157" t="s">
        <v>124</v>
      </c>
      <c r="AE157" t="s">
        <v>33</v>
      </c>
    </row>
    <row r="158" spans="1:31" ht="12.75">
      <c r="A158" t="s">
        <v>125</v>
      </c>
      <c r="C158" s="8">
        <v>46728.234</v>
      </c>
      <c r="E158">
        <f t="shared" si="26"/>
        <v>2564.000610445126</v>
      </c>
      <c r="F158">
        <f t="shared" si="27"/>
        <v>2564</v>
      </c>
      <c r="G158">
        <f t="shared" si="24"/>
        <v>0.0017503393173683435</v>
      </c>
      <c r="I158">
        <f t="shared" si="25"/>
        <v>0.0017503393173683435</v>
      </c>
      <c r="O158">
        <f t="shared" si="28"/>
        <v>0.0004141771735783944</v>
      </c>
      <c r="Q158" s="2">
        <f t="shared" si="29"/>
        <v>31709.733999999997</v>
      </c>
      <c r="R158">
        <v>25.814999999995052</v>
      </c>
      <c r="AA158">
        <v>11</v>
      </c>
      <c r="AC158" t="s">
        <v>124</v>
      </c>
      <c r="AE158" t="s">
        <v>33</v>
      </c>
    </row>
    <row r="159" spans="1:31" ht="12.75">
      <c r="A159" t="s">
        <v>125</v>
      </c>
      <c r="C159" s="8">
        <v>46745.442</v>
      </c>
      <c r="E159">
        <f t="shared" si="26"/>
        <v>2570.0020409115596</v>
      </c>
      <c r="F159">
        <f t="shared" si="27"/>
        <v>2570</v>
      </c>
      <c r="G159">
        <f t="shared" si="24"/>
        <v>0.005851939182321075</v>
      </c>
      <c r="I159">
        <f t="shared" si="25"/>
        <v>0.005851939182321075</v>
      </c>
      <c r="O159">
        <f t="shared" si="28"/>
        <v>0.00041417717357701117</v>
      </c>
      <c r="Q159" s="2">
        <f t="shared" si="29"/>
        <v>31726.942000000003</v>
      </c>
      <c r="R159">
        <v>17.208000000005995</v>
      </c>
      <c r="AA159">
        <v>9</v>
      </c>
      <c r="AC159" t="s">
        <v>124</v>
      </c>
      <c r="AE159" t="s">
        <v>33</v>
      </c>
    </row>
    <row r="160" spans="1:31" ht="12.75">
      <c r="A160" t="s">
        <v>125</v>
      </c>
      <c r="C160" s="8">
        <v>46768.373</v>
      </c>
      <c r="E160">
        <f t="shared" si="26"/>
        <v>2577.9994143440163</v>
      </c>
      <c r="F160">
        <f t="shared" si="27"/>
        <v>2578</v>
      </c>
      <c r="G160">
        <f t="shared" si="24"/>
        <v>-0.0016792610040283762</v>
      </c>
      <c r="I160">
        <f t="shared" si="25"/>
        <v>-0.0016792610040283762</v>
      </c>
      <c r="O160">
        <f t="shared" si="28"/>
        <v>0.00041417717357516683</v>
      </c>
      <c r="Q160" s="2">
        <f t="shared" si="29"/>
        <v>31749.873</v>
      </c>
      <c r="R160">
        <v>22.930999999996857</v>
      </c>
      <c r="AA160">
        <v>8</v>
      </c>
      <c r="AC160" t="s">
        <v>124</v>
      </c>
      <c r="AE160" t="s">
        <v>33</v>
      </c>
    </row>
    <row r="161" spans="1:31" ht="12.75">
      <c r="A161" t="s">
        <v>126</v>
      </c>
      <c r="C161" s="8">
        <v>47181.249</v>
      </c>
      <c r="E161">
        <f t="shared" si="26"/>
        <v>2721.9932895914762</v>
      </c>
      <c r="F161">
        <f t="shared" si="27"/>
        <v>2722</v>
      </c>
      <c r="G161">
        <f t="shared" si="24"/>
        <v>-0.019240864414314274</v>
      </c>
      <c r="I161">
        <f t="shared" si="25"/>
        <v>-0.019240864414314274</v>
      </c>
      <c r="O161">
        <f t="shared" si="28"/>
        <v>0.0004141771735419691</v>
      </c>
      <c r="Q161" s="2">
        <f t="shared" si="29"/>
        <v>32162.749000000003</v>
      </c>
      <c r="R161">
        <v>412.87600000000384</v>
      </c>
      <c r="AA161">
        <v>11</v>
      </c>
      <c r="AC161" t="s">
        <v>39</v>
      </c>
      <c r="AE161" t="s">
        <v>33</v>
      </c>
    </row>
    <row r="162" spans="1:31" ht="12.75">
      <c r="A162" t="s">
        <v>128</v>
      </c>
      <c r="C162" s="8">
        <v>47393.454</v>
      </c>
      <c r="E162">
        <f t="shared" si="26"/>
        <v>2796.0015155403958</v>
      </c>
      <c r="F162">
        <f t="shared" si="27"/>
        <v>2796</v>
      </c>
      <c r="G162">
        <f t="shared" si="24"/>
        <v>0.004345533830928616</v>
      </c>
      <c r="I162">
        <f t="shared" si="25"/>
        <v>0.004345533830928616</v>
      </c>
      <c r="O162">
        <f t="shared" si="28"/>
        <v>0.0004141771735249091</v>
      </c>
      <c r="Q162" s="2">
        <f t="shared" si="29"/>
        <v>32374.953999999998</v>
      </c>
      <c r="R162">
        <v>212.20499999999447</v>
      </c>
      <c r="AA162">
        <v>15</v>
      </c>
      <c r="AC162" t="s">
        <v>127</v>
      </c>
      <c r="AE162" t="s">
        <v>33</v>
      </c>
    </row>
    <row r="163" spans="1:31" ht="12.75">
      <c r="A163" t="s">
        <v>129</v>
      </c>
      <c r="C163" s="8">
        <v>47482.328</v>
      </c>
      <c r="E163">
        <f t="shared" si="26"/>
        <v>2826.997048506088</v>
      </c>
      <c r="F163">
        <f t="shared" si="27"/>
        <v>2827</v>
      </c>
      <c r="G163">
        <f t="shared" si="24"/>
        <v>-0.008462866899208166</v>
      </c>
      <c r="I163">
        <f t="shared" si="25"/>
        <v>-0.008462866899208166</v>
      </c>
      <c r="O163">
        <f t="shared" si="28"/>
        <v>0.0004141771735177624</v>
      </c>
      <c r="Q163" s="2">
        <f t="shared" si="29"/>
        <v>32463.828</v>
      </c>
      <c r="R163">
        <v>88.87400000000343</v>
      </c>
      <c r="AA163">
        <v>11</v>
      </c>
      <c r="AC163" t="s">
        <v>39</v>
      </c>
      <c r="AE163" t="s">
        <v>33</v>
      </c>
    </row>
    <row r="164" spans="1:31" ht="12.75">
      <c r="A164" t="s">
        <v>129</v>
      </c>
      <c r="C164" s="8">
        <v>47499.544</v>
      </c>
      <c r="E164">
        <f t="shared" si="26"/>
        <v>2833.001269037822</v>
      </c>
      <c r="F164">
        <f t="shared" si="27"/>
        <v>2833</v>
      </c>
      <c r="G164">
        <f t="shared" si="24"/>
        <v>0.003638732960098423</v>
      </c>
      <c r="I164">
        <f t="shared" si="25"/>
        <v>0.003638732960098423</v>
      </c>
      <c r="O164">
        <f t="shared" si="28"/>
        <v>0.00041417717351637916</v>
      </c>
      <c r="Q164" s="2">
        <f t="shared" si="29"/>
        <v>32481.044</v>
      </c>
      <c r="R164">
        <v>17.21600000000035</v>
      </c>
      <c r="AA164">
        <v>7</v>
      </c>
      <c r="AC164" t="s">
        <v>130</v>
      </c>
      <c r="AE164" t="s">
        <v>33</v>
      </c>
    </row>
    <row r="165" spans="1:31" ht="12.75">
      <c r="A165" t="s">
        <v>129</v>
      </c>
      <c r="C165" s="8">
        <v>47499.555</v>
      </c>
      <c r="E165">
        <f t="shared" si="26"/>
        <v>2833.0051053776133</v>
      </c>
      <c r="F165">
        <f t="shared" si="27"/>
        <v>2833</v>
      </c>
      <c r="G165">
        <f t="shared" si="24"/>
        <v>0.01463873295870144</v>
      </c>
      <c r="I165">
        <f t="shared" si="25"/>
        <v>0.01463873295870144</v>
      </c>
      <c r="O165">
        <f t="shared" si="28"/>
        <v>0.00041417717351637916</v>
      </c>
      <c r="Q165" s="2">
        <f t="shared" si="29"/>
        <v>32481.055</v>
      </c>
      <c r="R165">
        <v>0.010999999998603016</v>
      </c>
      <c r="AA165">
        <v>6</v>
      </c>
      <c r="AC165" t="s">
        <v>131</v>
      </c>
      <c r="AE165" t="s">
        <v>33</v>
      </c>
    </row>
    <row r="166" spans="1:31" ht="12.75">
      <c r="A166" t="s">
        <v>133</v>
      </c>
      <c r="C166" s="8">
        <v>47499.558</v>
      </c>
      <c r="E166">
        <f t="shared" si="26"/>
        <v>2833.006151652101</v>
      </c>
      <c r="F166">
        <f t="shared" si="27"/>
        <v>2833</v>
      </c>
      <c r="G166">
        <f t="shared" si="24"/>
        <v>0.01763873295567464</v>
      </c>
      <c r="I166">
        <f t="shared" si="25"/>
        <v>0.01763873295567464</v>
      </c>
      <c r="O166">
        <f t="shared" si="28"/>
        <v>0.00041417717351637916</v>
      </c>
      <c r="Q166" s="2">
        <f t="shared" si="29"/>
        <v>32481.057999999997</v>
      </c>
      <c r="R166">
        <v>0.0029999999969732016</v>
      </c>
      <c r="AA166">
        <v>8</v>
      </c>
      <c r="AC166" t="s">
        <v>132</v>
      </c>
      <c r="AE166" t="s">
        <v>33</v>
      </c>
    </row>
    <row r="167" spans="1:31" ht="12.75">
      <c r="A167" t="s">
        <v>133</v>
      </c>
      <c r="C167" s="8">
        <v>47545.405</v>
      </c>
      <c r="E167">
        <f t="shared" si="26"/>
        <v>2848.9956671445743</v>
      </c>
      <c r="F167">
        <f t="shared" si="27"/>
        <v>2849</v>
      </c>
      <c r="G167">
        <f t="shared" si="24"/>
        <v>-0.012423667423718143</v>
      </c>
      <c r="I167">
        <f t="shared" si="25"/>
        <v>-0.012423667423718143</v>
      </c>
      <c r="O167">
        <f t="shared" si="28"/>
        <v>0.00041417717351269055</v>
      </c>
      <c r="Q167" s="2">
        <f t="shared" si="29"/>
        <v>32526.905</v>
      </c>
      <c r="R167">
        <v>45.84700000000157</v>
      </c>
      <c r="AA167">
        <v>32</v>
      </c>
      <c r="AC167" t="s">
        <v>134</v>
      </c>
      <c r="AE167" t="s">
        <v>33</v>
      </c>
    </row>
    <row r="168" spans="1:31" ht="12.75">
      <c r="A168" t="s">
        <v>136</v>
      </c>
      <c r="C168" s="8">
        <v>47892.352</v>
      </c>
      <c r="E168">
        <f t="shared" si="26"/>
        <v>2969.99626547308</v>
      </c>
      <c r="F168">
        <f t="shared" si="27"/>
        <v>2970</v>
      </c>
      <c r="G168">
        <f t="shared" si="24"/>
        <v>-0.010708070287364535</v>
      </c>
      <c r="I168">
        <f t="shared" si="25"/>
        <v>-0.010708070287364535</v>
      </c>
      <c r="O168">
        <f t="shared" si="28"/>
        <v>0.0004141771734847952</v>
      </c>
      <c r="Q168" s="2">
        <f t="shared" si="29"/>
        <v>32873.852</v>
      </c>
      <c r="R168">
        <v>346.9470000000001</v>
      </c>
      <c r="AA168">
        <v>8</v>
      </c>
      <c r="AC168" t="s">
        <v>135</v>
      </c>
      <c r="AE168" t="s">
        <v>33</v>
      </c>
    </row>
    <row r="169" spans="1:31" ht="12.75">
      <c r="A169" t="s">
        <v>137</v>
      </c>
      <c r="C169" s="8">
        <v>50790.411</v>
      </c>
      <c r="D169">
        <v>0.005</v>
      </c>
      <c r="E169">
        <f t="shared" si="26"/>
        <v>3980.7179981622526</v>
      </c>
      <c r="F169">
        <f t="shared" si="27"/>
        <v>3980.5</v>
      </c>
      <c r="I169" s="10">
        <v>-0.15327387853176333</v>
      </c>
      <c r="O169">
        <f t="shared" si="28"/>
        <v>0.00041417717325183465</v>
      </c>
      <c r="Q169" s="2">
        <f t="shared" si="29"/>
        <v>35771.911</v>
      </c>
      <c r="R169">
        <v>2898.059000000001</v>
      </c>
      <c r="AA169">
        <v>5</v>
      </c>
      <c r="AC169" t="s">
        <v>45</v>
      </c>
      <c r="AE169" t="s">
        <v>33</v>
      </c>
    </row>
    <row r="170" spans="1:29" ht="12.75">
      <c r="A170" t="s">
        <v>138</v>
      </c>
      <c r="C170" s="8">
        <v>50844.41</v>
      </c>
      <c r="D170">
        <v>0.002</v>
      </c>
      <c r="E170">
        <f t="shared" si="26"/>
        <v>3999.5505901983315</v>
      </c>
      <c r="F170">
        <f t="shared" si="27"/>
        <v>3999.5</v>
      </c>
      <c r="I170" s="10">
        <v>-0.637000722817902</v>
      </c>
      <c r="O170">
        <f t="shared" si="28"/>
        <v>0.00041417717324745436</v>
      </c>
      <c r="Q170" s="2">
        <f t="shared" si="29"/>
        <v>35825.91</v>
      </c>
      <c r="R170">
        <v>53.999000000003434</v>
      </c>
      <c r="AA170">
        <v>8</v>
      </c>
      <c r="AC170" t="s">
        <v>45</v>
      </c>
    </row>
    <row r="171" spans="1:18" ht="12.75">
      <c r="A171" s="60" t="s">
        <v>179</v>
      </c>
      <c r="B171" s="62" t="s">
        <v>156</v>
      </c>
      <c r="C171" s="61">
        <v>25624.356</v>
      </c>
      <c r="D171">
        <v>0.002</v>
      </c>
      <c r="E171">
        <f aca="true" t="shared" si="30" ref="E171:E183">+(C171-C$7)/C$8</f>
        <v>-4796.149109978409</v>
      </c>
      <c r="F171">
        <f aca="true" t="shared" si="31" ref="F171:F183">ROUND(2*E171,0)/2</f>
        <v>-4796</v>
      </c>
      <c r="I171" s="10">
        <v>-0.637000722817902</v>
      </c>
      <c r="O171">
        <f aca="true" t="shared" si="32" ref="O171:O183">+C$11+C$12*$F171</f>
        <v>0.0004141771752751681</v>
      </c>
      <c r="Q171" s="2">
        <f aca="true" t="shared" si="33" ref="Q171:Q183">+C171-15018.5</f>
        <v>10605.856</v>
      </c>
      <c r="R171">
        <v>53.999000000003434</v>
      </c>
    </row>
    <row r="172" spans="1:18" ht="12.75">
      <c r="A172" s="60" t="s">
        <v>179</v>
      </c>
      <c r="B172" s="62" t="s">
        <v>156</v>
      </c>
      <c r="C172" s="61">
        <v>26954.452</v>
      </c>
      <c r="D172">
        <v>0.002</v>
      </c>
      <c r="E172">
        <f t="shared" si="30"/>
        <v>-4332.267272595892</v>
      </c>
      <c r="F172">
        <f t="shared" si="31"/>
        <v>-4332.5</v>
      </c>
      <c r="I172" s="10">
        <v>-0.637000722817902</v>
      </c>
      <c r="O172">
        <f t="shared" si="32"/>
        <v>0.00041417717516831285</v>
      </c>
      <c r="Q172" s="2">
        <f t="shared" si="33"/>
        <v>11935.952000000001</v>
      </c>
      <c r="R172">
        <v>53.999000000003434</v>
      </c>
    </row>
    <row r="173" spans="1:18" ht="12.75">
      <c r="A173" s="60" t="s">
        <v>179</v>
      </c>
      <c r="B173" s="62" t="s">
        <v>156</v>
      </c>
      <c r="C173" s="61">
        <v>27306.468</v>
      </c>
      <c r="D173">
        <v>0.002</v>
      </c>
      <c r="E173">
        <f t="shared" si="30"/>
        <v>-4209.498819139868</v>
      </c>
      <c r="F173">
        <f t="shared" si="31"/>
        <v>-4209.5</v>
      </c>
      <c r="I173" s="10">
        <v>-0.637000722817902</v>
      </c>
      <c r="O173">
        <f t="shared" si="32"/>
        <v>0.0004141771751399564</v>
      </c>
      <c r="Q173" s="2">
        <f t="shared" si="33"/>
        <v>12287.968</v>
      </c>
      <c r="R173">
        <v>53.999000000003434</v>
      </c>
    </row>
    <row r="174" spans="1:18" ht="12.75">
      <c r="A174" s="60" t="s">
        <v>179</v>
      </c>
      <c r="B174" s="62" t="s">
        <v>156</v>
      </c>
      <c r="C174" s="61">
        <v>36608.45</v>
      </c>
      <c r="D174">
        <v>0.002</v>
      </c>
      <c r="E174">
        <f t="shared" si="30"/>
        <v>-965.3566658974763</v>
      </c>
      <c r="F174">
        <f t="shared" si="31"/>
        <v>-965.5</v>
      </c>
      <c r="I174" s="10">
        <v>-0.637000722817902</v>
      </c>
      <c r="O174">
        <f t="shared" si="32"/>
        <v>0.000414177174392085</v>
      </c>
      <c r="Q174" s="2">
        <f t="shared" si="33"/>
        <v>21589.949999999997</v>
      </c>
      <c r="R174">
        <v>53.999000000003434</v>
      </c>
    </row>
    <row r="175" spans="1:18" ht="12.75">
      <c r="A175" s="60" t="s">
        <v>179</v>
      </c>
      <c r="B175" s="62" t="s">
        <v>156</v>
      </c>
      <c r="C175" s="61">
        <v>36839.457</v>
      </c>
      <c r="D175">
        <v>0.002</v>
      </c>
      <c r="E175">
        <f t="shared" si="30"/>
        <v>-884.7910889705287</v>
      </c>
      <c r="F175">
        <f t="shared" si="31"/>
        <v>-885</v>
      </c>
      <c r="I175" s="10">
        <v>-0.637000722817902</v>
      </c>
      <c r="O175">
        <f t="shared" si="32"/>
        <v>0.0004141771743735265</v>
      </c>
      <c r="Q175" s="2">
        <f t="shared" si="33"/>
        <v>21820.957000000002</v>
      </c>
      <c r="R175">
        <v>53.999000000003434</v>
      </c>
    </row>
    <row r="176" spans="1:18" ht="12.75">
      <c r="A176" s="60" t="s">
        <v>179</v>
      </c>
      <c r="B176" s="62" t="s">
        <v>156</v>
      </c>
      <c r="C176" s="61">
        <v>36904.245</v>
      </c>
      <c r="D176">
        <v>0.002</v>
      </c>
      <c r="E176">
        <f t="shared" si="30"/>
        <v>-862.1957451153944</v>
      </c>
      <c r="F176">
        <f t="shared" si="31"/>
        <v>-862</v>
      </c>
      <c r="I176" s="10">
        <v>-0.637000722817902</v>
      </c>
      <c r="O176">
        <f t="shared" si="32"/>
        <v>0.0004141771743682241</v>
      </c>
      <c r="Q176" s="2">
        <f t="shared" si="33"/>
        <v>21885.745000000003</v>
      </c>
      <c r="R176">
        <v>53.999000000003434</v>
      </c>
    </row>
    <row r="177" spans="1:18" ht="12.75">
      <c r="A177" s="60" t="s">
        <v>179</v>
      </c>
      <c r="B177" s="62" t="s">
        <v>156</v>
      </c>
      <c r="C177" s="61">
        <v>37705.365</v>
      </c>
      <c r="D177">
        <v>0.002</v>
      </c>
      <c r="E177">
        <f t="shared" si="30"/>
        <v>-582.7986056879552</v>
      </c>
      <c r="F177">
        <f t="shared" si="31"/>
        <v>-583</v>
      </c>
      <c r="I177" s="10">
        <v>-0.637000722817902</v>
      </c>
      <c r="O177">
        <f t="shared" si="32"/>
        <v>0.00041417717430390345</v>
      </c>
      <c r="Q177" s="2">
        <f t="shared" si="33"/>
        <v>22686.864999999998</v>
      </c>
      <c r="R177">
        <v>53.999000000003434</v>
      </c>
    </row>
    <row r="178" spans="1:18" ht="12.75">
      <c r="A178" s="60" t="s">
        <v>179</v>
      </c>
      <c r="B178" s="62" t="s">
        <v>156</v>
      </c>
      <c r="C178" s="61">
        <v>37731.282</v>
      </c>
      <c r="D178">
        <v>0.002</v>
      </c>
      <c r="E178">
        <f t="shared" si="30"/>
        <v>-573.7598403812079</v>
      </c>
      <c r="F178">
        <f t="shared" si="31"/>
        <v>-574</v>
      </c>
      <c r="I178" s="10">
        <v>-0.637000722817902</v>
      </c>
      <c r="O178">
        <f t="shared" si="32"/>
        <v>0.0004141771743018286</v>
      </c>
      <c r="Q178" s="2">
        <f t="shared" si="33"/>
        <v>22712.782</v>
      </c>
      <c r="R178">
        <v>53.999000000003434</v>
      </c>
    </row>
    <row r="179" spans="1:18" ht="12.75">
      <c r="A179" s="60" t="s">
        <v>179</v>
      </c>
      <c r="B179" s="62" t="s">
        <v>156</v>
      </c>
      <c r="C179" s="61">
        <v>37936.385</v>
      </c>
      <c r="D179">
        <v>0.002</v>
      </c>
      <c r="E179">
        <f t="shared" si="30"/>
        <v>-502.2284949048908</v>
      </c>
      <c r="F179">
        <f t="shared" si="31"/>
        <v>-502</v>
      </c>
      <c r="I179" s="10">
        <v>-0.637000722817902</v>
      </c>
      <c r="O179">
        <f t="shared" si="32"/>
        <v>0.00041417717428522975</v>
      </c>
      <c r="Q179" s="2">
        <f t="shared" si="33"/>
        <v>22917.885000000002</v>
      </c>
      <c r="R179">
        <v>53.999000000003434</v>
      </c>
    </row>
    <row r="180" spans="1:18" ht="12.75">
      <c r="A180" s="60" t="s">
        <v>179</v>
      </c>
      <c r="B180" s="62" t="s">
        <v>156</v>
      </c>
      <c r="C180" s="61">
        <v>39037.588</v>
      </c>
      <c r="D180">
        <v>0.002</v>
      </c>
      <c r="E180">
        <f t="shared" si="30"/>
        <v>-118.17495969304163</v>
      </c>
      <c r="F180">
        <f t="shared" si="31"/>
        <v>-118</v>
      </c>
      <c r="I180" s="10">
        <v>-0.637000722817902</v>
      </c>
      <c r="O180">
        <f t="shared" si="32"/>
        <v>0.0004141771741967024</v>
      </c>
      <c r="Q180" s="2">
        <f t="shared" si="33"/>
        <v>24019.088000000003</v>
      </c>
      <c r="R180">
        <v>53.999000000003434</v>
      </c>
    </row>
    <row r="181" spans="1:18" ht="12.75">
      <c r="A181" s="60" t="s">
        <v>179</v>
      </c>
      <c r="B181" s="62" t="s">
        <v>156</v>
      </c>
      <c r="C181" s="61">
        <v>39739.428</v>
      </c>
      <c r="D181">
        <v>0.002</v>
      </c>
      <c r="E181">
        <f t="shared" si="30"/>
        <v>126.59746932602437</v>
      </c>
      <c r="F181">
        <f t="shared" si="31"/>
        <v>126.5</v>
      </c>
      <c r="I181" s="10">
        <v>-0.637000722817902</v>
      </c>
      <c r="O181">
        <f t="shared" si="32"/>
        <v>0.0004141771741403354</v>
      </c>
      <c r="Q181" s="2">
        <f t="shared" si="33"/>
        <v>24720.928</v>
      </c>
      <c r="R181">
        <v>53.999000000003434</v>
      </c>
    </row>
    <row r="182" spans="1:18" ht="12.75">
      <c r="A182" s="60" t="s">
        <v>179</v>
      </c>
      <c r="B182" s="62" t="s">
        <v>156</v>
      </c>
      <c r="C182" s="61">
        <v>45759.355</v>
      </c>
      <c r="D182">
        <v>0.002</v>
      </c>
      <c r="E182">
        <f t="shared" si="30"/>
        <v>2226.096150375077</v>
      </c>
      <c r="F182">
        <f t="shared" si="31"/>
        <v>2226</v>
      </c>
      <c r="I182" s="10">
        <v>-0.637000722817902</v>
      </c>
      <c r="O182">
        <f t="shared" si="32"/>
        <v>0.00041417717365631687</v>
      </c>
      <c r="Q182" s="2">
        <f t="shared" si="33"/>
        <v>30740.855000000003</v>
      </c>
      <c r="R182">
        <v>53.999000000003434</v>
      </c>
    </row>
    <row r="183" spans="1:18" ht="12.75">
      <c r="A183" s="60" t="s">
        <v>227</v>
      </c>
      <c r="B183" s="62" t="s">
        <v>156</v>
      </c>
      <c r="C183" s="61">
        <v>51129.41</v>
      </c>
      <c r="D183">
        <v>0.002</v>
      </c>
      <c r="E183">
        <f t="shared" si="30"/>
        <v>4098.946666612377</v>
      </c>
      <c r="F183">
        <f t="shared" si="31"/>
        <v>4099</v>
      </c>
      <c r="I183" s="10">
        <v>-0.637000722817902</v>
      </c>
      <c r="O183">
        <f t="shared" si="32"/>
        <v>0.0004141771732245156</v>
      </c>
      <c r="Q183" s="2">
        <f t="shared" si="33"/>
        <v>36110.91</v>
      </c>
      <c r="R183">
        <v>53.999000000003434</v>
      </c>
    </row>
    <row r="184" spans="1:18" ht="12.75">
      <c r="A184" s="60" t="s">
        <v>227</v>
      </c>
      <c r="B184" s="62" t="s">
        <v>156</v>
      </c>
      <c r="C184" s="61">
        <v>51129.41</v>
      </c>
      <c r="D184" s="47"/>
      <c r="E184">
        <f>+(C184-C$7)/C$8</f>
        <v>4098.946666612377</v>
      </c>
      <c r="F184">
        <f>ROUND(2*E184,0)/2</f>
        <v>4099</v>
      </c>
      <c r="I184" s="10">
        <v>-0.637000722817902</v>
      </c>
      <c r="O184">
        <f>+C$11+C$12*$F184</f>
        <v>0.0004141771732245156</v>
      </c>
      <c r="Q184" s="2">
        <f>+C184-15018.5</f>
        <v>36110.91</v>
      </c>
      <c r="R184">
        <v>53.999000000003434</v>
      </c>
    </row>
    <row r="185" spans="1:18" ht="12.75">
      <c r="A185" s="41" t="s">
        <v>155</v>
      </c>
      <c r="B185" s="42" t="s">
        <v>156</v>
      </c>
      <c r="C185" s="41">
        <v>55121.869</v>
      </c>
      <c r="D185" s="41">
        <v>4E-05</v>
      </c>
      <c r="E185">
        <f>+(C185-C$7)/C$8</f>
        <v>5491.349332731485</v>
      </c>
      <c r="F185">
        <f>ROUND(2*E185,0)/2</f>
        <v>5491.5</v>
      </c>
      <c r="I185" s="10">
        <v>-0.637000722817902</v>
      </c>
      <c r="O185">
        <f>+C$11+C$12*$F185</f>
        <v>0.00041417717290348884</v>
      </c>
      <c r="Q185" s="2">
        <f>+C185-15018.5</f>
        <v>40103.369</v>
      </c>
      <c r="R185">
        <v>53.999000000003434</v>
      </c>
    </row>
    <row r="186" spans="1:18" ht="12.75">
      <c r="A186" s="41" t="s">
        <v>161</v>
      </c>
      <c r="B186" s="42" t="s">
        <v>156</v>
      </c>
      <c r="C186" s="41">
        <v>55579.6344</v>
      </c>
      <c r="D186" s="41">
        <v>0.0006</v>
      </c>
      <c r="E186">
        <f>+(C186-C$7)/C$8</f>
        <v>5650.998752654667</v>
      </c>
      <c r="F186">
        <f>ROUND(2*E186,0)/2</f>
        <v>5651</v>
      </c>
      <c r="I186" s="10">
        <v>-0.637000722817902</v>
      </c>
      <c r="O186">
        <f>+C$11+C$12*$F186</f>
        <v>0.00041417717286671774</v>
      </c>
      <c r="Q186" s="2">
        <f>+C186-15018.5</f>
        <v>40561.1344</v>
      </c>
      <c r="R186">
        <v>53.999000000003434</v>
      </c>
    </row>
    <row r="187" spans="1:18" ht="12.75">
      <c r="A187" s="41" t="s">
        <v>162</v>
      </c>
      <c r="B187" s="42" t="s">
        <v>156</v>
      </c>
      <c r="C187" s="41">
        <v>55853.8672</v>
      </c>
      <c r="D187" s="41">
        <v>0.0008</v>
      </c>
      <c r="E187">
        <f>+(C187-C$7)/C$8</f>
        <v>5746.639680177606</v>
      </c>
      <c r="F187">
        <f>ROUND(2*E187,0)/2</f>
        <v>5746.5</v>
      </c>
      <c r="I187" s="10">
        <v>-0.637000722817902</v>
      </c>
      <c r="O187">
        <f>+C$11+C$12*$F187</f>
        <v>0.0004141771728447012</v>
      </c>
      <c r="Q187" s="2">
        <f>+C187-15018.5</f>
        <v>40835.3672</v>
      </c>
      <c r="R187">
        <v>53.999000000003434</v>
      </c>
    </row>
    <row r="188" spans="1:18" ht="12.75">
      <c r="A188" s="43" t="s">
        <v>163</v>
      </c>
      <c r="B188" s="44" t="s">
        <v>156</v>
      </c>
      <c r="C188" s="45">
        <v>56233.9018</v>
      </c>
      <c r="D188" s="45">
        <v>0.0005</v>
      </c>
      <c r="E188">
        <f>+(C188-C$7)/C$8</f>
        <v>5879.179849095436</v>
      </c>
      <c r="F188">
        <f>ROUND(2*E188,0)/2</f>
        <v>5879</v>
      </c>
      <c r="I188" s="10">
        <v>-0.637000722817902</v>
      </c>
      <c r="O188">
        <f>+C$11+C$12*$F188</f>
        <v>0.00041417717281415464</v>
      </c>
      <c r="Q188" s="2">
        <f>+C188-15018.5</f>
        <v>41215.4018</v>
      </c>
      <c r="R188">
        <v>53.999000000003434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E187"/>
  <sheetViews>
    <sheetView zoomScalePageLayoutView="0" workbookViewId="0" topLeftCell="A1">
      <pane ySplit="20" topLeftCell="A171" activePane="bottomLeft" state="frozen"/>
      <selection pane="topLeft" activeCell="A1" sqref="A1"/>
      <selection pane="bottomLeft" activeCell="H184" sqref="H184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47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244</v>
      </c>
    </row>
    <row r="2" spans="1:2" ht="12.75">
      <c r="A2" t="s">
        <v>26</v>
      </c>
      <c r="B2" t="s">
        <v>144</v>
      </c>
    </row>
    <row r="4" spans="1:4" ht="14.25" thickBot="1" thickTop="1">
      <c r="A4" s="5" t="s">
        <v>0</v>
      </c>
      <c r="C4" s="9" t="s">
        <v>140</v>
      </c>
      <c r="D4" s="63" t="s">
        <v>140</v>
      </c>
    </row>
    <row r="5" spans="1:4" ht="13.5" thickTop="1">
      <c r="A5" s="22" t="s">
        <v>147</v>
      </c>
      <c r="B5" s="23"/>
      <c r="C5" s="24">
        <v>-9.5</v>
      </c>
      <c r="D5" s="64" t="s">
        <v>148</v>
      </c>
    </row>
    <row r="6" ht="12.75">
      <c r="A6" s="5" t="s">
        <v>1</v>
      </c>
    </row>
    <row r="7" spans="1:3" ht="12.75">
      <c r="A7" t="s">
        <v>2</v>
      </c>
      <c r="C7" s="8">
        <v>39376.433</v>
      </c>
    </row>
    <row r="8" spans="1:3" ht="12.75">
      <c r="A8" t="s">
        <v>3</v>
      </c>
      <c r="C8">
        <v>2.159252</v>
      </c>
    </row>
    <row r="9" spans="1:4" ht="12.75">
      <c r="A9" s="37" t="s">
        <v>154</v>
      </c>
      <c r="B9" s="38">
        <v>184</v>
      </c>
      <c r="C9" s="26" t="str">
        <f>"F"&amp;B9</f>
        <v>F184</v>
      </c>
      <c r="D9" s="10" t="str">
        <f>"G"&amp;B9</f>
        <v>G184</v>
      </c>
    </row>
    <row r="10" spans="1:5" ht="13.5" thickBot="1">
      <c r="A10" s="23"/>
      <c r="B10" s="23"/>
      <c r="C10" s="4" t="s">
        <v>22</v>
      </c>
      <c r="D10" s="65" t="s">
        <v>23</v>
      </c>
      <c r="E10" s="23"/>
    </row>
    <row r="11" spans="1:5" ht="12.75">
      <c r="A11" s="23" t="s">
        <v>16</v>
      </c>
      <c r="B11" s="23"/>
      <c r="C11" s="25">
        <f ca="1">INTERCEPT(INDIRECT($D$9):G992,INDIRECT($C$9):F992)</f>
        <v>-0.09532319559048547</v>
      </c>
      <c r="E11" s="23"/>
    </row>
    <row r="12" spans="1:5" ht="12.75">
      <c r="A12" s="23" t="s">
        <v>17</v>
      </c>
      <c r="B12" s="23"/>
      <c r="C12" s="25">
        <f ca="1">SLOPE(INDIRECT($D$9):G992,INDIRECT($C$9):F992)</f>
        <v>3.627455124607163E-05</v>
      </c>
      <c r="E12" s="23"/>
    </row>
    <row r="13" spans="1:3" ht="12.75">
      <c r="A13" s="23" t="s">
        <v>21</v>
      </c>
      <c r="B13" s="23"/>
      <c r="C13" s="3" t="s">
        <v>14</v>
      </c>
    </row>
    <row r="14" spans="1:3" ht="12.75">
      <c r="A14" s="23"/>
      <c r="B14" s="23"/>
      <c r="C14" s="23"/>
    </row>
    <row r="15" spans="1:6" ht="12.75">
      <c r="A15" s="27" t="s">
        <v>18</v>
      </c>
      <c r="B15" s="23"/>
      <c r="C15" s="28">
        <f>(C7+C11)+(C8+C12)*INT(MAX(F21:F3533))</f>
        <v>56233.90123622598</v>
      </c>
      <c r="E15" s="66" t="s">
        <v>159</v>
      </c>
      <c r="F15" s="24">
        <v>1</v>
      </c>
    </row>
    <row r="16" spans="1:6" ht="12.75">
      <c r="A16" s="31" t="s">
        <v>4</v>
      </c>
      <c r="B16" s="23"/>
      <c r="C16" s="32">
        <f>+C8+C12</f>
        <v>2.159288274551246</v>
      </c>
      <c r="E16" s="66" t="s">
        <v>149</v>
      </c>
      <c r="F16" s="30">
        <f ca="1">NOW()+15018.5+$C$5/24</f>
        <v>59906.555917129626</v>
      </c>
    </row>
    <row r="17" spans="1:6" ht="13.5" thickBot="1">
      <c r="A17" s="29" t="s">
        <v>151</v>
      </c>
      <c r="B17" s="23"/>
      <c r="C17" s="23">
        <f>COUNT(C21:C2191)</f>
        <v>167</v>
      </c>
      <c r="E17" s="66" t="s">
        <v>160</v>
      </c>
      <c r="F17" s="30">
        <f>ROUND(2*(F16-$C$7)/$C$8,0)/2+F15</f>
        <v>9509</v>
      </c>
    </row>
    <row r="18" spans="1:6" ht="14.25" thickBot="1" thickTop="1">
      <c r="A18" s="31" t="s">
        <v>5</v>
      </c>
      <c r="B18" s="23"/>
      <c r="C18" s="34">
        <f>+C15</f>
        <v>56233.90123622598</v>
      </c>
      <c r="D18" s="67">
        <f>+C16</f>
        <v>2.159288274551246</v>
      </c>
      <c r="E18" s="66" t="s">
        <v>150</v>
      </c>
      <c r="F18" s="10">
        <f>ROUND(2*(F16-$C$15)/$C$16,0)/2+F15</f>
        <v>1702</v>
      </c>
    </row>
    <row r="19" spans="5:6" ht="13.5" thickTop="1">
      <c r="E19" s="66" t="s">
        <v>152</v>
      </c>
      <c r="F19" s="33">
        <f>+$C$15+$C$16*F18-15018.5-$C$5/24</f>
        <v>44890.90571284554</v>
      </c>
    </row>
    <row r="20" spans="1:17" ht="13.5" thickBot="1">
      <c r="A20" s="4" t="s">
        <v>6</v>
      </c>
      <c r="B20" s="4" t="s">
        <v>7</v>
      </c>
      <c r="C20" s="4" t="s">
        <v>8</v>
      </c>
      <c r="D20" s="65" t="s">
        <v>13</v>
      </c>
      <c r="E20" s="4" t="s">
        <v>9</v>
      </c>
      <c r="F20" s="4" t="s">
        <v>10</v>
      </c>
      <c r="G20" s="4" t="s">
        <v>11</v>
      </c>
      <c r="H20" s="7" t="s">
        <v>170</v>
      </c>
      <c r="I20" s="7" t="s">
        <v>173</v>
      </c>
      <c r="J20" s="7" t="s">
        <v>167</v>
      </c>
      <c r="K20" s="7" t="s">
        <v>166</v>
      </c>
      <c r="L20" s="7" t="s">
        <v>27</v>
      </c>
      <c r="M20" s="7" t="s">
        <v>28</v>
      </c>
      <c r="N20" s="7" t="s">
        <v>29</v>
      </c>
      <c r="O20" s="7" t="s">
        <v>25</v>
      </c>
      <c r="P20" s="6" t="s">
        <v>24</v>
      </c>
      <c r="Q20" s="4" t="s">
        <v>15</v>
      </c>
    </row>
    <row r="21" spans="1:18" ht="12.75">
      <c r="A21" s="60" t="s">
        <v>179</v>
      </c>
      <c r="B21" s="62" t="s">
        <v>156</v>
      </c>
      <c r="C21" s="61">
        <v>25624.356</v>
      </c>
      <c r="E21">
        <f aca="true" t="shared" si="0" ref="E21:E52">+(C21-C$7)/C$8</f>
        <v>-6368.907844012648</v>
      </c>
      <c r="F21">
        <f aca="true" t="shared" si="1" ref="F21:F52">ROUND(2*E21,0)/2</f>
        <v>-6369</v>
      </c>
      <c r="G21">
        <f aca="true" t="shared" si="2" ref="G21:G52">+C21-(C$7+F21*C$8)</f>
        <v>0.1989880000037374</v>
      </c>
      <c r="H21">
        <f aca="true" t="shared" si="3" ref="H21:H30">+G21</f>
        <v>0.1989880000037374</v>
      </c>
      <c r="O21">
        <f aca="true" t="shared" si="4" ref="O21:O52">+C$11+C$12*$F21</f>
        <v>-0.32635581247671563</v>
      </c>
      <c r="Q21" s="2">
        <f aca="true" t="shared" si="5" ref="Q21:Q52">+C21-15018.5</f>
        <v>10605.856</v>
      </c>
      <c r="R21">
        <v>346.9470000000001</v>
      </c>
    </row>
    <row r="22" spans="1:18" ht="12.75">
      <c r="A22" s="60" t="s">
        <v>179</v>
      </c>
      <c r="B22" s="62" t="s">
        <v>156</v>
      </c>
      <c r="C22" s="61">
        <v>26954.452</v>
      </c>
      <c r="E22">
        <f t="shared" si="0"/>
        <v>-5752.909340827285</v>
      </c>
      <c r="F22">
        <f t="shared" si="1"/>
        <v>-5753</v>
      </c>
      <c r="G22">
        <f t="shared" si="2"/>
        <v>0.19575600000462146</v>
      </c>
      <c r="H22">
        <f t="shared" si="3"/>
        <v>0.19575600000462146</v>
      </c>
      <c r="O22">
        <f t="shared" si="4"/>
        <v>-0.3040106889091355</v>
      </c>
      <c r="Q22" s="2">
        <f t="shared" si="5"/>
        <v>11935.952000000001</v>
      </c>
      <c r="R22">
        <v>346.9470000000001</v>
      </c>
    </row>
    <row r="23" spans="1:18" ht="12.75">
      <c r="A23" s="60" t="s">
        <v>179</v>
      </c>
      <c r="B23" s="62" t="s">
        <v>156</v>
      </c>
      <c r="C23" s="61">
        <v>27306.468</v>
      </c>
      <c r="E23">
        <f t="shared" si="0"/>
        <v>-5589.882514870889</v>
      </c>
      <c r="F23">
        <f t="shared" si="1"/>
        <v>-5590</v>
      </c>
      <c r="G23">
        <f t="shared" si="2"/>
        <v>0.25368000000162283</v>
      </c>
      <c r="H23">
        <f t="shared" si="3"/>
        <v>0.25368000000162283</v>
      </c>
      <c r="O23">
        <f t="shared" si="4"/>
        <v>-0.29809793705602583</v>
      </c>
      <c r="Q23" s="2">
        <f t="shared" si="5"/>
        <v>12287.968</v>
      </c>
      <c r="R23">
        <v>346.9470000000001</v>
      </c>
    </row>
    <row r="24" spans="1:18" ht="12.75">
      <c r="A24" s="60" t="s">
        <v>179</v>
      </c>
      <c r="B24" s="62" t="s">
        <v>156</v>
      </c>
      <c r="C24" s="61">
        <v>36608.45</v>
      </c>
      <c r="E24">
        <f t="shared" si="0"/>
        <v>-1281.9175344054331</v>
      </c>
      <c r="F24">
        <f t="shared" si="1"/>
        <v>-1282</v>
      </c>
      <c r="G24">
        <f t="shared" si="2"/>
        <v>0.178063999999722</v>
      </c>
      <c r="H24">
        <f t="shared" si="3"/>
        <v>0.178063999999722</v>
      </c>
      <c r="O24">
        <f t="shared" si="4"/>
        <v>-0.14182717028794928</v>
      </c>
      <c r="Q24" s="2">
        <f t="shared" si="5"/>
        <v>21589.949999999997</v>
      </c>
      <c r="R24">
        <v>346.9470000000001</v>
      </c>
    </row>
    <row r="25" spans="1:18" ht="12.75">
      <c r="A25" s="60" t="s">
        <v>179</v>
      </c>
      <c r="B25" s="62" t="s">
        <v>156</v>
      </c>
      <c r="C25" s="61">
        <v>36839.457</v>
      </c>
      <c r="E25">
        <f t="shared" si="0"/>
        <v>-1174.932800803239</v>
      </c>
      <c r="F25">
        <f t="shared" si="1"/>
        <v>-1175</v>
      </c>
      <c r="G25">
        <f t="shared" si="2"/>
        <v>0.14510000000154832</v>
      </c>
      <c r="H25">
        <f t="shared" si="3"/>
        <v>0.14510000000154832</v>
      </c>
      <c r="O25">
        <f t="shared" si="4"/>
        <v>-0.13794579330461965</v>
      </c>
      <c r="Q25" s="2">
        <f t="shared" si="5"/>
        <v>21820.957000000002</v>
      </c>
      <c r="R25">
        <v>346.9470000000001</v>
      </c>
    </row>
    <row r="26" spans="1:18" ht="12.75">
      <c r="A26" s="60" t="s">
        <v>179</v>
      </c>
      <c r="B26" s="62" t="s">
        <v>156</v>
      </c>
      <c r="C26" s="61">
        <v>36904.245</v>
      </c>
      <c r="E26">
        <f t="shared" si="0"/>
        <v>-1144.92796579556</v>
      </c>
      <c r="F26">
        <f t="shared" si="1"/>
        <v>-1145</v>
      </c>
      <c r="G26">
        <f t="shared" si="2"/>
        <v>0.15554000000702217</v>
      </c>
      <c r="H26">
        <f t="shared" si="3"/>
        <v>0.15554000000702217</v>
      </c>
      <c r="O26">
        <f t="shared" si="4"/>
        <v>-0.1368575567672375</v>
      </c>
      <c r="Q26" s="2">
        <f t="shared" si="5"/>
        <v>21885.745000000003</v>
      </c>
      <c r="R26">
        <v>346.9470000000001</v>
      </c>
    </row>
    <row r="27" spans="1:18" ht="12.75">
      <c r="A27" s="60" t="s">
        <v>179</v>
      </c>
      <c r="B27" s="62" t="s">
        <v>156</v>
      </c>
      <c r="C27" s="61">
        <v>37705.365</v>
      </c>
      <c r="E27">
        <f t="shared" si="0"/>
        <v>-773.9105949652933</v>
      </c>
      <c r="F27">
        <f t="shared" si="1"/>
        <v>-774</v>
      </c>
      <c r="G27">
        <f t="shared" si="2"/>
        <v>0.1930480000009993</v>
      </c>
      <c r="H27">
        <f t="shared" si="3"/>
        <v>0.1930480000009993</v>
      </c>
      <c r="O27">
        <f t="shared" si="4"/>
        <v>-0.1233996982549449</v>
      </c>
      <c r="Q27" s="2">
        <f t="shared" si="5"/>
        <v>22686.864999999998</v>
      </c>
      <c r="R27">
        <v>346.9470000000001</v>
      </c>
    </row>
    <row r="28" spans="1:18" ht="12.75">
      <c r="A28" s="60" t="s">
        <v>179</v>
      </c>
      <c r="B28" s="62" t="s">
        <v>156</v>
      </c>
      <c r="C28" s="61">
        <v>37731.282</v>
      </c>
      <c r="E28">
        <f t="shared" si="0"/>
        <v>-761.9078273402076</v>
      </c>
      <c r="F28">
        <f t="shared" si="1"/>
        <v>-762</v>
      </c>
      <c r="G28">
        <f t="shared" si="2"/>
        <v>0.19902400000137277</v>
      </c>
      <c r="H28">
        <f t="shared" si="3"/>
        <v>0.19902400000137277</v>
      </c>
      <c r="O28">
        <f t="shared" si="4"/>
        <v>-0.12296440363999205</v>
      </c>
      <c r="Q28" s="2">
        <f t="shared" si="5"/>
        <v>22712.782</v>
      </c>
      <c r="R28">
        <v>346.9470000000001</v>
      </c>
    </row>
    <row r="29" spans="1:18" ht="12.75">
      <c r="A29" s="60" t="s">
        <v>179</v>
      </c>
      <c r="B29" s="62" t="s">
        <v>156</v>
      </c>
      <c r="C29" s="61">
        <v>37936.385</v>
      </c>
      <c r="E29">
        <f t="shared" si="0"/>
        <v>-666.9198407596683</v>
      </c>
      <c r="F29">
        <f t="shared" si="1"/>
        <v>-667</v>
      </c>
      <c r="G29">
        <f t="shared" si="2"/>
        <v>0.1730840000018361</v>
      </c>
      <c r="H29">
        <f t="shared" si="3"/>
        <v>0.1730840000018361</v>
      </c>
      <c r="O29">
        <f t="shared" si="4"/>
        <v>-0.11951832127161524</v>
      </c>
      <c r="Q29" s="2">
        <f t="shared" si="5"/>
        <v>22917.885000000002</v>
      </c>
      <c r="R29">
        <v>346.9470000000001</v>
      </c>
    </row>
    <row r="30" spans="1:18" ht="12.75">
      <c r="A30" s="60" t="s">
        <v>179</v>
      </c>
      <c r="B30" s="62" t="s">
        <v>156</v>
      </c>
      <c r="C30" s="61">
        <v>39037.588</v>
      </c>
      <c r="E30">
        <f t="shared" si="0"/>
        <v>-156.9270284339178</v>
      </c>
      <c r="F30">
        <f t="shared" si="1"/>
        <v>-157</v>
      </c>
      <c r="G30">
        <f t="shared" si="2"/>
        <v>0.15756400000827853</v>
      </c>
      <c r="H30">
        <f t="shared" si="3"/>
        <v>0.15756400000827853</v>
      </c>
      <c r="O30">
        <f t="shared" si="4"/>
        <v>-0.1010183001361187</v>
      </c>
      <c r="Q30" s="2">
        <f t="shared" si="5"/>
        <v>24019.088000000003</v>
      </c>
      <c r="R30">
        <v>346.9470000000001</v>
      </c>
    </row>
    <row r="31" spans="1:17" ht="12.75">
      <c r="A31" t="s">
        <v>32</v>
      </c>
      <c r="C31" s="68">
        <v>39376.433</v>
      </c>
      <c r="E31">
        <f t="shared" si="0"/>
        <v>0</v>
      </c>
      <c r="F31">
        <f t="shared" si="1"/>
        <v>0</v>
      </c>
      <c r="G31">
        <f t="shared" si="2"/>
        <v>0</v>
      </c>
      <c r="I31">
        <f>+G31</f>
        <v>0</v>
      </c>
      <c r="O31">
        <f t="shared" si="4"/>
        <v>-0.09532319559048547</v>
      </c>
      <c r="Q31" s="2">
        <f t="shared" si="5"/>
        <v>24357.932999999997</v>
      </c>
    </row>
    <row r="32" spans="1:31" ht="12.75">
      <c r="A32" t="s">
        <v>32</v>
      </c>
      <c r="C32" s="68">
        <v>39422.295</v>
      </c>
      <c r="E32">
        <f t="shared" si="0"/>
        <v>21.239762658550735</v>
      </c>
      <c r="F32">
        <f t="shared" si="1"/>
        <v>21</v>
      </c>
      <c r="G32">
        <f t="shared" si="2"/>
        <v>0.5177079999994021</v>
      </c>
      <c r="I32">
        <f>+G32</f>
        <v>0.5177079999994021</v>
      </c>
      <c r="O32">
        <f t="shared" si="4"/>
        <v>-0.09456143001431797</v>
      </c>
      <c r="Q32" s="2">
        <f t="shared" si="5"/>
        <v>24403.795</v>
      </c>
      <c r="R32">
        <v>45.86200000000099</v>
      </c>
      <c r="AA32">
        <v>14</v>
      </c>
      <c r="AC32" t="s">
        <v>31</v>
      </c>
      <c r="AE32" t="s">
        <v>33</v>
      </c>
    </row>
    <row r="33" spans="1:31" ht="12.75">
      <c r="A33" t="s">
        <v>32</v>
      </c>
      <c r="C33" s="68">
        <v>39488.253</v>
      </c>
      <c r="E33">
        <f t="shared" si="0"/>
        <v>51.78645197503567</v>
      </c>
      <c r="F33">
        <f t="shared" si="1"/>
        <v>52</v>
      </c>
      <c r="G33">
        <f t="shared" si="2"/>
        <v>-0.4611040000017965</v>
      </c>
      <c r="I33">
        <f>+G33</f>
        <v>-0.4611040000017965</v>
      </c>
      <c r="O33">
        <f t="shared" si="4"/>
        <v>-0.09343691892568974</v>
      </c>
      <c r="Q33" s="2">
        <f t="shared" si="5"/>
        <v>24469.752999999997</v>
      </c>
      <c r="R33">
        <v>65.95799999999872</v>
      </c>
      <c r="AA33">
        <v>15</v>
      </c>
      <c r="AC33" t="s">
        <v>31</v>
      </c>
      <c r="AE33" t="s">
        <v>33</v>
      </c>
    </row>
    <row r="34" spans="1:18" ht="12.75">
      <c r="A34" s="60" t="s">
        <v>179</v>
      </c>
      <c r="B34" s="62" t="s">
        <v>156</v>
      </c>
      <c r="C34" s="61">
        <v>39739.428</v>
      </c>
      <c r="E34">
        <f t="shared" si="0"/>
        <v>168.1114571157061</v>
      </c>
      <c r="F34">
        <f t="shared" si="1"/>
        <v>168</v>
      </c>
      <c r="G34">
        <f t="shared" si="2"/>
        <v>0.24066400000447175</v>
      </c>
      <c r="H34">
        <f>+G34</f>
        <v>0.24066400000447175</v>
      </c>
      <c r="O34">
        <f t="shared" si="4"/>
        <v>-0.08922907098114544</v>
      </c>
      <c r="Q34" s="2">
        <f t="shared" si="5"/>
        <v>24720.928</v>
      </c>
      <c r="R34">
        <v>346.9470000000001</v>
      </c>
    </row>
    <row r="35" spans="1:31" ht="12.75">
      <c r="A35" t="s">
        <v>35</v>
      </c>
      <c r="C35" s="68">
        <v>39941.282</v>
      </c>
      <c r="E35">
        <f t="shared" si="0"/>
        <v>261.5947559617877</v>
      </c>
      <c r="F35">
        <f t="shared" si="1"/>
        <v>261.5</v>
      </c>
      <c r="G35">
        <f t="shared" si="2"/>
        <v>0.2046020000052522</v>
      </c>
      <c r="I35">
        <f aca="true" t="shared" si="6" ref="I35:I66">+G35</f>
        <v>0.2046020000052522</v>
      </c>
      <c r="O35">
        <f t="shared" si="4"/>
        <v>-0.08583740043963774</v>
      </c>
      <c r="Q35" s="2">
        <f t="shared" si="5"/>
        <v>24922.782</v>
      </c>
      <c r="R35">
        <v>453.02900000000227</v>
      </c>
      <c r="AA35">
        <v>5</v>
      </c>
      <c r="AC35" t="s">
        <v>34</v>
      </c>
      <c r="AE35" t="s">
        <v>33</v>
      </c>
    </row>
    <row r="36" spans="1:31" ht="12.75">
      <c r="A36" t="s">
        <v>36</v>
      </c>
      <c r="C36" s="68">
        <v>40064.587</v>
      </c>
      <c r="E36">
        <f t="shared" si="0"/>
        <v>318.700179506608</v>
      </c>
      <c r="F36">
        <f t="shared" si="1"/>
        <v>318.5</v>
      </c>
      <c r="G36">
        <f t="shared" si="2"/>
        <v>0.43223800000123447</v>
      </c>
      <c r="I36">
        <f t="shared" si="6"/>
        <v>0.43223800000123447</v>
      </c>
      <c r="O36">
        <f t="shared" si="4"/>
        <v>-0.08376975101861166</v>
      </c>
      <c r="Q36" s="2">
        <f t="shared" si="5"/>
        <v>25046.087</v>
      </c>
      <c r="R36">
        <v>123.305</v>
      </c>
      <c r="AA36">
        <v>17</v>
      </c>
      <c r="AC36" t="s">
        <v>31</v>
      </c>
      <c r="AE36" t="s">
        <v>33</v>
      </c>
    </row>
    <row r="37" spans="1:31" ht="12.75">
      <c r="A37" t="s">
        <v>37</v>
      </c>
      <c r="C37" s="68">
        <v>40090.384</v>
      </c>
      <c r="E37">
        <f t="shared" si="0"/>
        <v>330.64737233078904</v>
      </c>
      <c r="F37">
        <f t="shared" si="1"/>
        <v>330.5</v>
      </c>
      <c r="G37">
        <f t="shared" si="2"/>
        <v>0.3182139999989886</v>
      </c>
      <c r="I37">
        <f t="shared" si="6"/>
        <v>0.3182139999989886</v>
      </c>
      <c r="O37">
        <f t="shared" si="4"/>
        <v>-0.08333445640365879</v>
      </c>
      <c r="Q37" s="2">
        <f t="shared" si="5"/>
        <v>25071.884</v>
      </c>
      <c r="R37">
        <v>25.79699999999866</v>
      </c>
      <c r="AA37">
        <v>15</v>
      </c>
      <c r="AC37" t="s">
        <v>31</v>
      </c>
      <c r="AE37" t="s">
        <v>33</v>
      </c>
    </row>
    <row r="38" spans="1:31" ht="12.75">
      <c r="A38" t="s">
        <v>37</v>
      </c>
      <c r="C38" s="68">
        <v>40113.356</v>
      </c>
      <c r="E38">
        <f t="shared" si="0"/>
        <v>341.28624171704024</v>
      </c>
      <c r="F38">
        <f t="shared" si="1"/>
        <v>341.5</v>
      </c>
      <c r="G38">
        <f t="shared" si="2"/>
        <v>-0.4615579999954207</v>
      </c>
      <c r="I38">
        <f t="shared" si="6"/>
        <v>-0.4615579999954207</v>
      </c>
      <c r="O38">
        <f t="shared" si="4"/>
        <v>-0.082935436339952</v>
      </c>
      <c r="Q38" s="2">
        <f t="shared" si="5"/>
        <v>25094.856</v>
      </c>
      <c r="R38">
        <v>22.97200000000157</v>
      </c>
      <c r="AA38">
        <v>11</v>
      </c>
      <c r="AC38" t="s">
        <v>31</v>
      </c>
      <c r="AE38" t="s">
        <v>33</v>
      </c>
    </row>
    <row r="39" spans="1:31" ht="12.75">
      <c r="A39" t="s">
        <v>38</v>
      </c>
      <c r="C39" s="68">
        <v>40153.469</v>
      </c>
      <c r="E39">
        <f t="shared" si="0"/>
        <v>359.86350828898156</v>
      </c>
      <c r="F39">
        <f t="shared" si="1"/>
        <v>360</v>
      </c>
      <c r="G39">
        <f t="shared" si="2"/>
        <v>-0.2947199999980512</v>
      </c>
      <c r="I39">
        <f t="shared" si="6"/>
        <v>-0.2947199999980512</v>
      </c>
      <c r="O39">
        <f t="shared" si="4"/>
        <v>-0.08226435714189968</v>
      </c>
      <c r="Q39" s="2">
        <f t="shared" si="5"/>
        <v>25134.968999999997</v>
      </c>
      <c r="R39">
        <v>40.112999999997555</v>
      </c>
      <c r="AA39">
        <v>22</v>
      </c>
      <c r="AC39" t="s">
        <v>31</v>
      </c>
      <c r="AE39" t="s">
        <v>33</v>
      </c>
    </row>
    <row r="40" spans="1:31" ht="12.75">
      <c r="A40" t="s">
        <v>40</v>
      </c>
      <c r="C40" s="68">
        <v>40242.329</v>
      </c>
      <c r="E40">
        <f t="shared" si="0"/>
        <v>401.01664835785755</v>
      </c>
      <c r="F40">
        <f t="shared" si="1"/>
        <v>401</v>
      </c>
      <c r="G40">
        <f t="shared" si="2"/>
        <v>0.03594800000428222</v>
      </c>
      <c r="I40">
        <f t="shared" si="6"/>
        <v>0.03594800000428222</v>
      </c>
      <c r="O40">
        <f t="shared" si="4"/>
        <v>-0.08077710054081075</v>
      </c>
      <c r="Q40" s="2">
        <f t="shared" si="5"/>
        <v>25223.828999999998</v>
      </c>
      <c r="R40">
        <v>88.86000000000058</v>
      </c>
      <c r="AA40">
        <v>12</v>
      </c>
      <c r="AC40" t="s">
        <v>39</v>
      </c>
      <c r="AE40" t="s">
        <v>33</v>
      </c>
    </row>
    <row r="41" spans="1:31" ht="12.75">
      <c r="A41" t="s">
        <v>41</v>
      </c>
      <c r="C41" s="68">
        <v>40477.472</v>
      </c>
      <c r="E41">
        <f t="shared" si="0"/>
        <v>509.9168600978507</v>
      </c>
      <c r="F41">
        <f t="shared" si="1"/>
        <v>510</v>
      </c>
      <c r="G41">
        <f t="shared" si="2"/>
        <v>-0.17951999999786494</v>
      </c>
      <c r="I41">
        <f t="shared" si="6"/>
        <v>-0.17951999999786494</v>
      </c>
      <c r="O41">
        <f t="shared" si="4"/>
        <v>-0.07682317445498893</v>
      </c>
      <c r="Q41" s="2">
        <f t="shared" si="5"/>
        <v>25458.972</v>
      </c>
      <c r="R41">
        <v>235.14300000000367</v>
      </c>
      <c r="AA41">
        <v>15</v>
      </c>
      <c r="AC41" t="s">
        <v>31</v>
      </c>
      <c r="AE41" t="s">
        <v>33</v>
      </c>
    </row>
    <row r="42" spans="1:31" ht="12.75">
      <c r="A42" t="s">
        <v>42</v>
      </c>
      <c r="C42" s="68">
        <v>40523.359</v>
      </c>
      <c r="E42">
        <f t="shared" si="0"/>
        <v>531.1682008399202</v>
      </c>
      <c r="F42">
        <f t="shared" si="1"/>
        <v>531</v>
      </c>
      <c r="G42">
        <f t="shared" si="2"/>
        <v>0.36318800000299234</v>
      </c>
      <c r="I42">
        <f t="shared" si="6"/>
        <v>0.36318800000299234</v>
      </c>
      <c r="O42">
        <f t="shared" si="4"/>
        <v>-0.07606140887882143</v>
      </c>
      <c r="Q42" s="2">
        <f t="shared" si="5"/>
        <v>25504.858999999997</v>
      </c>
      <c r="R42">
        <v>45.88699999999517</v>
      </c>
      <c r="AA42">
        <v>10</v>
      </c>
      <c r="AC42" t="s">
        <v>39</v>
      </c>
      <c r="AE42" t="s">
        <v>33</v>
      </c>
    </row>
    <row r="43" spans="1:31" ht="12.75">
      <c r="A43" t="s">
        <v>42</v>
      </c>
      <c r="C43" s="68">
        <v>40523.368</v>
      </c>
      <c r="E43">
        <f t="shared" si="0"/>
        <v>531.1723689499905</v>
      </c>
      <c r="F43">
        <f t="shared" si="1"/>
        <v>531</v>
      </c>
      <c r="G43">
        <f t="shared" si="2"/>
        <v>0.37218800000846386</v>
      </c>
      <c r="I43">
        <f t="shared" si="6"/>
        <v>0.37218800000846386</v>
      </c>
      <c r="O43">
        <f t="shared" si="4"/>
        <v>-0.07606140887882143</v>
      </c>
      <c r="Q43" s="2">
        <f t="shared" si="5"/>
        <v>25504.868000000002</v>
      </c>
      <c r="R43">
        <v>0.00900000000547152</v>
      </c>
      <c r="AA43">
        <v>19</v>
      </c>
      <c r="AC43" t="s">
        <v>31</v>
      </c>
      <c r="AE43" t="s">
        <v>33</v>
      </c>
    </row>
    <row r="44" spans="1:31" ht="12.75">
      <c r="A44" t="s">
        <v>44</v>
      </c>
      <c r="C44" s="68">
        <v>40629.456</v>
      </c>
      <c r="E44">
        <f t="shared" si="0"/>
        <v>580.3041979352114</v>
      </c>
      <c r="F44">
        <f t="shared" si="1"/>
        <v>580.5</v>
      </c>
      <c r="G44">
        <f t="shared" si="2"/>
        <v>-0.4227859999955399</v>
      </c>
      <c r="I44">
        <f t="shared" si="6"/>
        <v>-0.4227859999955399</v>
      </c>
      <c r="O44">
        <f t="shared" si="4"/>
        <v>-0.07426581859214089</v>
      </c>
      <c r="Q44" s="2">
        <f t="shared" si="5"/>
        <v>25610.956</v>
      </c>
      <c r="R44">
        <v>106.0879999999961</v>
      </c>
      <c r="AA44">
        <v>17</v>
      </c>
      <c r="AC44" t="s">
        <v>43</v>
      </c>
      <c r="AE44" t="s">
        <v>33</v>
      </c>
    </row>
    <row r="45" spans="1:31" ht="12.75">
      <c r="A45" t="s">
        <v>46</v>
      </c>
      <c r="C45" s="68">
        <v>40801.495</v>
      </c>
      <c r="E45">
        <f t="shared" si="0"/>
        <v>659.9794743735356</v>
      </c>
      <c r="F45">
        <f t="shared" si="1"/>
        <v>660</v>
      </c>
      <c r="G45">
        <f t="shared" si="2"/>
        <v>-0.04431999999360414</v>
      </c>
      <c r="I45">
        <f t="shared" si="6"/>
        <v>-0.04431999999360414</v>
      </c>
      <c r="O45">
        <f t="shared" si="4"/>
        <v>-0.07138199176807819</v>
      </c>
      <c r="Q45" s="2">
        <f t="shared" si="5"/>
        <v>25782.995000000003</v>
      </c>
      <c r="R45">
        <v>172.0390000000043</v>
      </c>
      <c r="AA45">
        <v>9</v>
      </c>
      <c r="AC45" t="s">
        <v>45</v>
      </c>
      <c r="AE45" t="s">
        <v>33</v>
      </c>
    </row>
    <row r="46" spans="1:31" ht="12.75">
      <c r="A46" t="s">
        <v>48</v>
      </c>
      <c r="C46" s="68">
        <v>40824.445</v>
      </c>
      <c r="E46">
        <f t="shared" si="0"/>
        <v>670.6081550462857</v>
      </c>
      <c r="F46">
        <f t="shared" si="1"/>
        <v>670.5</v>
      </c>
      <c r="G46">
        <f t="shared" si="2"/>
        <v>0.23353399999905378</v>
      </c>
      <c r="I46">
        <f t="shared" si="6"/>
        <v>0.23353399999905378</v>
      </c>
      <c r="O46">
        <f t="shared" si="4"/>
        <v>-0.07100110897999444</v>
      </c>
      <c r="Q46" s="2">
        <f t="shared" si="5"/>
        <v>25805.945</v>
      </c>
      <c r="R46">
        <v>22.94999999999709</v>
      </c>
      <c r="AA46">
        <v>9</v>
      </c>
      <c r="AC46" t="s">
        <v>47</v>
      </c>
      <c r="AE46" t="s">
        <v>33</v>
      </c>
    </row>
    <row r="47" spans="1:31" ht="12.75">
      <c r="A47" t="s">
        <v>49</v>
      </c>
      <c r="C47" s="68">
        <v>40890.357</v>
      </c>
      <c r="E47">
        <f t="shared" si="0"/>
        <v>701.1335406890935</v>
      </c>
      <c r="F47">
        <f t="shared" si="1"/>
        <v>701</v>
      </c>
      <c r="G47">
        <f t="shared" si="2"/>
        <v>0.28834800000913674</v>
      </c>
      <c r="I47">
        <f t="shared" si="6"/>
        <v>0.28834800000913674</v>
      </c>
      <c r="O47">
        <f t="shared" si="4"/>
        <v>-0.06989473516698926</v>
      </c>
      <c r="Q47" s="2">
        <f t="shared" si="5"/>
        <v>25871.857000000004</v>
      </c>
      <c r="R47">
        <v>65.9120000000039</v>
      </c>
      <c r="AA47">
        <v>8</v>
      </c>
      <c r="AC47" t="s">
        <v>39</v>
      </c>
      <c r="AE47" t="s">
        <v>33</v>
      </c>
    </row>
    <row r="48" spans="1:31" ht="12.75">
      <c r="A48" t="s">
        <v>49</v>
      </c>
      <c r="C48" s="68">
        <v>40890.389</v>
      </c>
      <c r="E48">
        <f t="shared" si="0"/>
        <v>701.1483606360006</v>
      </c>
      <c r="F48">
        <f t="shared" si="1"/>
        <v>701</v>
      </c>
      <c r="G48">
        <f t="shared" si="2"/>
        <v>0.32034800000838004</v>
      </c>
      <c r="I48">
        <f t="shared" si="6"/>
        <v>0.32034800000838004</v>
      </c>
      <c r="O48">
        <f t="shared" si="4"/>
        <v>-0.06989473516698926</v>
      </c>
      <c r="Q48" s="2">
        <f t="shared" si="5"/>
        <v>25871.889000000003</v>
      </c>
      <c r="R48">
        <v>0.0319999999992433</v>
      </c>
      <c r="AA48">
        <v>22</v>
      </c>
      <c r="AC48" t="s">
        <v>31</v>
      </c>
      <c r="AE48" t="s">
        <v>33</v>
      </c>
    </row>
    <row r="49" spans="1:31" ht="12.75">
      <c r="A49" t="s">
        <v>50</v>
      </c>
      <c r="C49" s="68">
        <v>40933.371</v>
      </c>
      <c r="E49">
        <f t="shared" si="0"/>
        <v>721.0543280728706</v>
      </c>
      <c r="F49">
        <f t="shared" si="1"/>
        <v>721</v>
      </c>
      <c r="G49">
        <f t="shared" si="2"/>
        <v>0.11730800000077579</v>
      </c>
      <c r="I49">
        <f t="shared" si="6"/>
        <v>0.11730800000077579</v>
      </c>
      <c r="O49">
        <f t="shared" si="4"/>
        <v>-0.06916924414206782</v>
      </c>
      <c r="Q49" s="2">
        <f t="shared" si="5"/>
        <v>25914.871</v>
      </c>
      <c r="R49">
        <v>42.98199999999633</v>
      </c>
      <c r="AA49">
        <v>10</v>
      </c>
      <c r="AC49" t="s">
        <v>39</v>
      </c>
      <c r="AE49" t="s">
        <v>33</v>
      </c>
    </row>
    <row r="50" spans="1:31" ht="12.75">
      <c r="A50" t="s">
        <v>50</v>
      </c>
      <c r="C50" s="68">
        <v>40956.322</v>
      </c>
      <c r="E50">
        <f t="shared" si="0"/>
        <v>731.6834718689634</v>
      </c>
      <c r="F50">
        <f t="shared" si="1"/>
        <v>731.5</v>
      </c>
      <c r="G50">
        <f t="shared" si="2"/>
        <v>0.3961620000045514</v>
      </c>
      <c r="I50">
        <f t="shared" si="6"/>
        <v>0.3961620000045514</v>
      </c>
      <c r="O50">
        <f t="shared" si="4"/>
        <v>-0.06878836135398407</v>
      </c>
      <c r="Q50" s="2">
        <f t="shared" si="5"/>
        <v>25937.822</v>
      </c>
      <c r="R50">
        <v>22.95100000000093</v>
      </c>
      <c r="AA50">
        <v>8</v>
      </c>
      <c r="AC50" t="s">
        <v>43</v>
      </c>
      <c r="AE50" t="s">
        <v>33</v>
      </c>
    </row>
    <row r="51" spans="1:31" ht="12.75">
      <c r="A51" t="s">
        <v>51</v>
      </c>
      <c r="C51" s="68">
        <v>41042.349</v>
      </c>
      <c r="E51">
        <f t="shared" si="0"/>
        <v>771.5245835131817</v>
      </c>
      <c r="F51">
        <f t="shared" si="1"/>
        <v>771.5</v>
      </c>
      <c r="G51">
        <f t="shared" si="2"/>
        <v>0.053082000005815644</v>
      </c>
      <c r="I51">
        <f t="shared" si="6"/>
        <v>0.053082000005815644</v>
      </c>
      <c r="O51">
        <f t="shared" si="4"/>
        <v>-0.0673373793041412</v>
      </c>
      <c r="Q51" s="2">
        <f t="shared" si="5"/>
        <v>26023.849000000002</v>
      </c>
      <c r="R51">
        <v>86.02700000000186</v>
      </c>
      <c r="AA51">
        <v>14</v>
      </c>
      <c r="AC51" t="s">
        <v>31</v>
      </c>
      <c r="AE51" t="s">
        <v>33</v>
      </c>
    </row>
    <row r="52" spans="1:31" ht="12.75">
      <c r="A52" t="s">
        <v>51</v>
      </c>
      <c r="C52" s="68">
        <v>41042.359</v>
      </c>
      <c r="E52">
        <f t="shared" si="0"/>
        <v>771.529214746588</v>
      </c>
      <c r="F52">
        <f t="shared" si="1"/>
        <v>771.5</v>
      </c>
      <c r="G52">
        <f t="shared" si="2"/>
        <v>0.06308200000057695</v>
      </c>
      <c r="I52">
        <f t="shared" si="6"/>
        <v>0.06308200000057695</v>
      </c>
      <c r="O52">
        <f t="shared" si="4"/>
        <v>-0.0673373793041412</v>
      </c>
      <c r="Q52" s="2">
        <f t="shared" si="5"/>
        <v>26023.858999999997</v>
      </c>
      <c r="R52">
        <v>0.00999999999476131</v>
      </c>
      <c r="AA52">
        <v>9</v>
      </c>
      <c r="AC52" t="s">
        <v>43</v>
      </c>
      <c r="AE52" t="s">
        <v>33</v>
      </c>
    </row>
    <row r="53" spans="1:31" ht="12.75">
      <c r="A53" t="s">
        <v>52</v>
      </c>
      <c r="C53" s="68">
        <v>41214.379</v>
      </c>
      <c r="E53">
        <f aca="true" t="shared" si="7" ref="E53:E84">+(C53-C$7)/C$8</f>
        <v>851.1956918414356</v>
      </c>
      <c r="F53">
        <f aca="true" t="shared" si="8" ref="F53:F84">ROUND(2*E53,0)/2</f>
        <v>851</v>
      </c>
      <c r="G53">
        <f aca="true" t="shared" si="9" ref="G53:G84">+C53-(C$7+F53*C$8)</f>
        <v>0.4225480000022799</v>
      </c>
      <c r="I53">
        <f t="shared" si="6"/>
        <v>0.4225480000022799</v>
      </c>
      <c r="O53">
        <f aca="true" t="shared" si="10" ref="O53:O84">+C$11+C$12*$F53</f>
        <v>-0.0644535524800785</v>
      </c>
      <c r="Q53" s="2">
        <f aca="true" t="shared" si="11" ref="Q53:Q84">+C53-15018.5</f>
        <v>26195.879</v>
      </c>
      <c r="R53">
        <v>172.02000000000407</v>
      </c>
      <c r="AA53">
        <v>6</v>
      </c>
      <c r="AC53" t="s">
        <v>43</v>
      </c>
      <c r="AE53" t="s">
        <v>33</v>
      </c>
    </row>
    <row r="54" spans="1:31" ht="12.75">
      <c r="A54" t="s">
        <v>53</v>
      </c>
      <c r="C54" s="68">
        <v>41214.389</v>
      </c>
      <c r="E54">
        <f t="shared" si="7"/>
        <v>851.2003230748452</v>
      </c>
      <c r="F54">
        <f t="shared" si="8"/>
        <v>851</v>
      </c>
      <c r="G54">
        <f t="shared" si="9"/>
        <v>0.43254800000431715</v>
      </c>
      <c r="I54">
        <f t="shared" si="6"/>
        <v>0.43254800000431715</v>
      </c>
      <c r="O54">
        <f t="shared" si="10"/>
        <v>-0.0644535524800785</v>
      </c>
      <c r="Q54" s="2">
        <f t="shared" si="11"/>
        <v>26195.889000000003</v>
      </c>
      <c r="R54">
        <v>0.010000000002037268</v>
      </c>
      <c r="AA54">
        <v>11</v>
      </c>
      <c r="AC54" t="s">
        <v>31</v>
      </c>
      <c r="AE54" t="s">
        <v>33</v>
      </c>
    </row>
    <row r="55" spans="1:31" ht="12.75">
      <c r="A55" t="s">
        <v>54</v>
      </c>
      <c r="C55" s="68">
        <v>41257.408</v>
      </c>
      <c r="E55">
        <f t="shared" si="7"/>
        <v>871.1234260753288</v>
      </c>
      <c r="F55">
        <f t="shared" si="8"/>
        <v>871</v>
      </c>
      <c r="G55">
        <f t="shared" si="9"/>
        <v>0.26650800000788877</v>
      </c>
      <c r="I55">
        <f t="shared" si="6"/>
        <v>0.26650800000788877</v>
      </c>
      <c r="O55">
        <f t="shared" si="10"/>
        <v>-0.06372806145515708</v>
      </c>
      <c r="Q55" s="2">
        <f t="shared" si="11"/>
        <v>26238.908000000003</v>
      </c>
      <c r="R55">
        <v>43.01900000000023</v>
      </c>
      <c r="AA55">
        <v>19</v>
      </c>
      <c r="AC55" t="s">
        <v>31</v>
      </c>
      <c r="AE55" t="s">
        <v>33</v>
      </c>
    </row>
    <row r="56" spans="1:31" ht="12.75">
      <c r="A56" t="s">
        <v>54</v>
      </c>
      <c r="C56" s="68">
        <v>41303.278</v>
      </c>
      <c r="E56">
        <f t="shared" si="7"/>
        <v>892.3668937206038</v>
      </c>
      <c r="F56">
        <f t="shared" si="8"/>
        <v>892.5</v>
      </c>
      <c r="G56">
        <f t="shared" si="9"/>
        <v>-0.2874099999971804</v>
      </c>
      <c r="I56">
        <f t="shared" si="6"/>
        <v>-0.2874099999971804</v>
      </c>
      <c r="O56">
        <f t="shared" si="10"/>
        <v>-0.06294815860336653</v>
      </c>
      <c r="Q56" s="2">
        <f t="shared" si="11"/>
        <v>26284.778</v>
      </c>
      <c r="R56">
        <v>45.86999999999534</v>
      </c>
      <c r="AA56">
        <v>11</v>
      </c>
      <c r="AC56" t="s">
        <v>39</v>
      </c>
      <c r="AE56" t="s">
        <v>33</v>
      </c>
    </row>
    <row r="57" spans="1:31" ht="12.75">
      <c r="A57" t="s">
        <v>55</v>
      </c>
      <c r="C57" s="68">
        <v>41366.355</v>
      </c>
      <c r="E57">
        <f t="shared" si="7"/>
        <v>921.5793246920721</v>
      </c>
      <c r="F57">
        <f t="shared" si="8"/>
        <v>921.5</v>
      </c>
      <c r="G57">
        <f t="shared" si="9"/>
        <v>0.1712820000029751</v>
      </c>
      <c r="I57">
        <f t="shared" si="6"/>
        <v>0.1712820000029751</v>
      </c>
      <c r="O57">
        <f t="shared" si="10"/>
        <v>-0.06189619661723046</v>
      </c>
      <c r="Q57" s="2">
        <f t="shared" si="11"/>
        <v>26347.855000000003</v>
      </c>
      <c r="R57">
        <v>63.07700000000477</v>
      </c>
      <c r="AA57">
        <v>8</v>
      </c>
      <c r="AC57" t="s">
        <v>43</v>
      </c>
      <c r="AE57" t="s">
        <v>33</v>
      </c>
    </row>
    <row r="58" spans="1:31" ht="12.75">
      <c r="A58" t="s">
        <v>56</v>
      </c>
      <c r="C58" s="68">
        <v>41512.592</v>
      </c>
      <c r="E58">
        <f t="shared" si="7"/>
        <v>989.3050926895053</v>
      </c>
      <c r="F58">
        <f t="shared" si="8"/>
        <v>989.5</v>
      </c>
      <c r="G58">
        <f t="shared" si="9"/>
        <v>-0.42085400000360096</v>
      </c>
      <c r="I58">
        <f t="shared" si="6"/>
        <v>-0.42085400000360096</v>
      </c>
      <c r="O58">
        <f t="shared" si="10"/>
        <v>-0.05942952713249759</v>
      </c>
      <c r="Q58" s="2">
        <f t="shared" si="11"/>
        <v>26494.091999999997</v>
      </c>
      <c r="R58">
        <v>146.2369999999937</v>
      </c>
      <c r="AA58">
        <v>18</v>
      </c>
      <c r="AC58" t="s">
        <v>43</v>
      </c>
      <c r="AE58" t="s">
        <v>33</v>
      </c>
    </row>
    <row r="59" spans="1:31" ht="12.75">
      <c r="A59" t="s">
        <v>57</v>
      </c>
      <c r="C59" s="68">
        <v>41535.523</v>
      </c>
      <c r="E59">
        <f t="shared" si="7"/>
        <v>999.9249740187823</v>
      </c>
      <c r="F59">
        <f t="shared" si="8"/>
        <v>1000</v>
      </c>
      <c r="G59">
        <f t="shared" si="9"/>
        <v>-0.16199999999662396</v>
      </c>
      <c r="I59">
        <f t="shared" si="6"/>
        <v>-0.16199999999662396</v>
      </c>
      <c r="O59">
        <f t="shared" si="10"/>
        <v>-0.059048644344413835</v>
      </c>
      <c r="Q59" s="2">
        <f t="shared" si="11"/>
        <v>26517.023</v>
      </c>
      <c r="R59">
        <v>22.931000000004133</v>
      </c>
      <c r="AA59">
        <v>15</v>
      </c>
      <c r="AC59" t="s">
        <v>43</v>
      </c>
      <c r="AE59" t="s">
        <v>33</v>
      </c>
    </row>
    <row r="60" spans="1:31" ht="12.75">
      <c r="A60" t="s">
        <v>57</v>
      </c>
      <c r="C60" s="68">
        <v>41581.415</v>
      </c>
      <c r="E60">
        <f t="shared" si="7"/>
        <v>1021.1786303775584</v>
      </c>
      <c r="F60">
        <f t="shared" si="8"/>
        <v>1021</v>
      </c>
      <c r="G60">
        <f t="shared" si="9"/>
        <v>0.385708000001614</v>
      </c>
      <c r="I60">
        <f t="shared" si="6"/>
        <v>0.385708000001614</v>
      </c>
      <c r="O60">
        <f t="shared" si="10"/>
        <v>-0.058286878768246335</v>
      </c>
      <c r="Q60" s="2">
        <f t="shared" si="11"/>
        <v>26562.915</v>
      </c>
      <c r="R60">
        <v>45.891999999999825</v>
      </c>
      <c r="AA60">
        <v>12</v>
      </c>
      <c r="AC60" t="s">
        <v>31</v>
      </c>
      <c r="AE60" t="s">
        <v>33</v>
      </c>
    </row>
    <row r="61" spans="1:31" ht="12.75">
      <c r="A61" t="s">
        <v>58</v>
      </c>
      <c r="C61" s="68">
        <v>41604.336</v>
      </c>
      <c r="E61">
        <f t="shared" si="7"/>
        <v>1031.7938804734258</v>
      </c>
      <c r="F61">
        <f t="shared" si="8"/>
        <v>1032</v>
      </c>
      <c r="G61">
        <f t="shared" si="9"/>
        <v>-0.4450639999922714</v>
      </c>
      <c r="I61">
        <f t="shared" si="6"/>
        <v>-0.4450639999922714</v>
      </c>
      <c r="O61">
        <f t="shared" si="10"/>
        <v>-0.057887858704539545</v>
      </c>
      <c r="Q61" s="2">
        <f t="shared" si="11"/>
        <v>26585.836000000003</v>
      </c>
      <c r="R61">
        <v>22.921000000002095</v>
      </c>
      <c r="AA61">
        <v>16</v>
      </c>
      <c r="AC61" t="s">
        <v>31</v>
      </c>
      <c r="AE61" t="s">
        <v>33</v>
      </c>
    </row>
    <row r="62" spans="1:31" ht="12.75">
      <c r="A62" t="s">
        <v>58</v>
      </c>
      <c r="C62" s="68">
        <v>41604.35</v>
      </c>
      <c r="E62">
        <f t="shared" si="7"/>
        <v>1031.8003642001959</v>
      </c>
      <c r="F62">
        <f t="shared" si="8"/>
        <v>1032</v>
      </c>
      <c r="G62">
        <f t="shared" si="9"/>
        <v>-0.4310639999966952</v>
      </c>
      <c r="I62">
        <f t="shared" si="6"/>
        <v>-0.4310639999966952</v>
      </c>
      <c r="O62">
        <f t="shared" si="10"/>
        <v>-0.057887858704539545</v>
      </c>
      <c r="Q62" s="2">
        <f t="shared" si="11"/>
        <v>26585.85</v>
      </c>
      <c r="R62">
        <v>0.013999999995576218</v>
      </c>
      <c r="AA62">
        <v>14</v>
      </c>
      <c r="AC62" t="s">
        <v>39</v>
      </c>
      <c r="AE62" t="s">
        <v>33</v>
      </c>
    </row>
    <row r="63" spans="1:31" ht="12.75">
      <c r="A63" t="s">
        <v>58</v>
      </c>
      <c r="C63" s="68">
        <v>41627.259</v>
      </c>
      <c r="E63">
        <f t="shared" si="7"/>
        <v>1042.410056815972</v>
      </c>
      <c r="F63">
        <f t="shared" si="8"/>
        <v>1042.5</v>
      </c>
      <c r="G63">
        <f t="shared" si="9"/>
        <v>-0.19421000000147615</v>
      </c>
      <c r="I63">
        <f t="shared" si="6"/>
        <v>-0.19421000000147615</v>
      </c>
      <c r="O63">
        <f t="shared" si="10"/>
        <v>-0.057506975916455795</v>
      </c>
      <c r="Q63" s="2">
        <f t="shared" si="11"/>
        <v>26608.759</v>
      </c>
      <c r="R63">
        <v>22.90899999999965</v>
      </c>
      <c r="AA63">
        <v>14</v>
      </c>
      <c r="AC63" t="s">
        <v>39</v>
      </c>
      <c r="AE63" t="s">
        <v>33</v>
      </c>
    </row>
    <row r="64" spans="1:31" ht="12.75">
      <c r="A64" t="s">
        <v>58</v>
      </c>
      <c r="C64" s="68">
        <v>41627.287</v>
      </c>
      <c r="E64">
        <f t="shared" si="7"/>
        <v>1042.4230242695153</v>
      </c>
      <c r="F64">
        <f t="shared" si="8"/>
        <v>1042.5</v>
      </c>
      <c r="G64">
        <f t="shared" si="9"/>
        <v>-0.16621000000304775</v>
      </c>
      <c r="I64">
        <f t="shared" si="6"/>
        <v>-0.16621000000304775</v>
      </c>
      <c r="O64">
        <f t="shared" si="10"/>
        <v>-0.057506975916455795</v>
      </c>
      <c r="Q64" s="2">
        <f t="shared" si="11"/>
        <v>26608.786999999997</v>
      </c>
      <c r="R64">
        <v>0.027999999998428393</v>
      </c>
      <c r="AA64">
        <v>12</v>
      </c>
      <c r="AC64" t="s">
        <v>43</v>
      </c>
      <c r="AE64" t="s">
        <v>33</v>
      </c>
    </row>
    <row r="65" spans="1:31" ht="12.75">
      <c r="A65" t="s">
        <v>58</v>
      </c>
      <c r="C65" s="68">
        <v>41650.223</v>
      </c>
      <c r="E65">
        <f t="shared" si="7"/>
        <v>1053.0452212154955</v>
      </c>
      <c r="F65">
        <f t="shared" si="8"/>
        <v>1053</v>
      </c>
      <c r="G65">
        <f t="shared" si="9"/>
        <v>0.0976440000013099</v>
      </c>
      <c r="I65">
        <f t="shared" si="6"/>
        <v>0.0976440000013099</v>
      </c>
      <c r="O65">
        <f t="shared" si="10"/>
        <v>-0.05712609312837204</v>
      </c>
      <c r="Q65" s="2">
        <f t="shared" si="11"/>
        <v>26631.722999999998</v>
      </c>
      <c r="R65">
        <v>22.936000000001513</v>
      </c>
      <c r="AA65">
        <v>9</v>
      </c>
      <c r="AC65" t="s">
        <v>39</v>
      </c>
      <c r="AE65" t="s">
        <v>33</v>
      </c>
    </row>
    <row r="66" spans="1:31" ht="12.75">
      <c r="A66" t="s">
        <v>59</v>
      </c>
      <c r="C66" s="68">
        <v>41753.436</v>
      </c>
      <c r="E66">
        <f t="shared" si="7"/>
        <v>1100.8455705957454</v>
      </c>
      <c r="F66">
        <f t="shared" si="8"/>
        <v>1101</v>
      </c>
      <c r="G66">
        <f t="shared" si="9"/>
        <v>-0.3334519999989425</v>
      </c>
      <c r="I66">
        <f t="shared" si="6"/>
        <v>-0.3334519999989425</v>
      </c>
      <c r="O66">
        <f t="shared" si="10"/>
        <v>-0.0553849146685606</v>
      </c>
      <c r="Q66" s="2">
        <f t="shared" si="11"/>
        <v>26734.936</v>
      </c>
      <c r="R66">
        <v>103.21300000000338</v>
      </c>
      <c r="AA66">
        <v>16</v>
      </c>
      <c r="AC66" t="s">
        <v>31</v>
      </c>
      <c r="AE66" t="s">
        <v>33</v>
      </c>
    </row>
    <row r="67" spans="1:31" ht="12.75">
      <c r="A67" t="s">
        <v>60</v>
      </c>
      <c r="C67" s="68">
        <v>41994.296</v>
      </c>
      <c r="E67">
        <f t="shared" si="7"/>
        <v>1212.3934584754372</v>
      </c>
      <c r="F67">
        <f t="shared" si="8"/>
        <v>1212.5</v>
      </c>
      <c r="G67">
        <f t="shared" si="9"/>
        <v>-0.23004999999830034</v>
      </c>
      <c r="I67">
        <f aca="true" t="shared" si="12" ref="I67:I98">+G67</f>
        <v>-0.23004999999830034</v>
      </c>
      <c r="O67">
        <f t="shared" si="10"/>
        <v>-0.051340302204623614</v>
      </c>
      <c r="Q67" s="2">
        <f t="shared" si="11"/>
        <v>26975.796000000002</v>
      </c>
      <c r="R67">
        <v>240.86000000000058</v>
      </c>
      <c r="AA67">
        <v>8</v>
      </c>
      <c r="AC67" t="s">
        <v>43</v>
      </c>
      <c r="AE67" t="s">
        <v>33</v>
      </c>
    </row>
    <row r="68" spans="1:31" ht="12.75">
      <c r="A68" t="s">
        <v>60</v>
      </c>
      <c r="C68" s="68">
        <v>41994.309</v>
      </c>
      <c r="E68">
        <f t="shared" si="7"/>
        <v>1212.399479078868</v>
      </c>
      <c r="F68">
        <f t="shared" si="8"/>
        <v>1212.5</v>
      </c>
      <c r="G68">
        <f t="shared" si="9"/>
        <v>-0.21704999999928987</v>
      </c>
      <c r="I68">
        <f t="shared" si="12"/>
        <v>-0.21704999999928987</v>
      </c>
      <c r="O68">
        <f t="shared" si="10"/>
        <v>-0.051340302204623614</v>
      </c>
      <c r="Q68" s="2">
        <f t="shared" si="11"/>
        <v>26975.809</v>
      </c>
      <c r="R68">
        <v>0.01299999999901047</v>
      </c>
      <c r="AA68">
        <v>11</v>
      </c>
      <c r="AC68" t="s">
        <v>31</v>
      </c>
      <c r="AE68" t="s">
        <v>33</v>
      </c>
    </row>
    <row r="69" spans="1:31" ht="12.75">
      <c r="A69" t="s">
        <v>61</v>
      </c>
      <c r="C69" s="68">
        <v>42100.408</v>
      </c>
      <c r="E69">
        <f t="shared" si="7"/>
        <v>1261.5364024208411</v>
      </c>
      <c r="F69">
        <f t="shared" si="8"/>
        <v>1261.5</v>
      </c>
      <c r="G69">
        <f t="shared" si="9"/>
        <v>0.07860200000868645</v>
      </c>
      <c r="I69">
        <f t="shared" si="12"/>
        <v>0.07860200000868645</v>
      </c>
      <c r="O69">
        <f t="shared" si="10"/>
        <v>-0.04956284919356611</v>
      </c>
      <c r="Q69" s="2">
        <f t="shared" si="11"/>
        <v>27081.908000000003</v>
      </c>
      <c r="R69">
        <v>106.09900000000198</v>
      </c>
      <c r="AA69">
        <v>10</v>
      </c>
      <c r="AC69" t="s">
        <v>43</v>
      </c>
      <c r="AE69" t="s">
        <v>33</v>
      </c>
    </row>
    <row r="70" spans="1:31" ht="12.75">
      <c r="A70" t="s">
        <v>62</v>
      </c>
      <c r="C70" s="68">
        <v>42318.31</v>
      </c>
      <c r="E70">
        <f t="shared" si="7"/>
        <v>1362.451904641052</v>
      </c>
      <c r="F70">
        <f t="shared" si="8"/>
        <v>1362.5</v>
      </c>
      <c r="G70">
        <f t="shared" si="9"/>
        <v>-0.10384999999951106</v>
      </c>
      <c r="I70">
        <f t="shared" si="12"/>
        <v>-0.10384999999951106</v>
      </c>
      <c r="O70">
        <f t="shared" si="10"/>
        <v>-0.045899119517712875</v>
      </c>
      <c r="Q70" s="2">
        <f t="shared" si="11"/>
        <v>27299.809999999998</v>
      </c>
      <c r="R70">
        <v>217.9019999999946</v>
      </c>
      <c r="AA70">
        <v>13</v>
      </c>
      <c r="AC70" t="s">
        <v>43</v>
      </c>
      <c r="AE70" t="s">
        <v>33</v>
      </c>
    </row>
    <row r="71" spans="1:31" ht="12.75">
      <c r="A71" t="s">
        <v>63</v>
      </c>
      <c r="C71" s="68">
        <v>42384.264</v>
      </c>
      <c r="E71">
        <f t="shared" si="7"/>
        <v>1392.9967414641762</v>
      </c>
      <c r="F71">
        <f t="shared" si="8"/>
        <v>1393</v>
      </c>
      <c r="G71">
        <f t="shared" si="9"/>
        <v>-0.007035999995423481</v>
      </c>
      <c r="I71">
        <f t="shared" si="12"/>
        <v>-0.007035999995423481</v>
      </c>
      <c r="O71">
        <f t="shared" si="10"/>
        <v>-0.04479274570470769</v>
      </c>
      <c r="Q71" s="2">
        <f t="shared" si="11"/>
        <v>27365.764000000003</v>
      </c>
      <c r="R71">
        <v>65.95400000000518</v>
      </c>
      <c r="AA71">
        <v>8</v>
      </c>
      <c r="AC71" t="s">
        <v>39</v>
      </c>
      <c r="AE71" t="s">
        <v>33</v>
      </c>
    </row>
    <row r="72" spans="1:31" ht="12.75">
      <c r="A72" t="s">
        <v>63</v>
      </c>
      <c r="C72" s="68">
        <v>42404.318</v>
      </c>
      <c r="E72">
        <f t="shared" si="7"/>
        <v>1402.2842169417938</v>
      </c>
      <c r="F72">
        <f t="shared" si="8"/>
        <v>1402.5</v>
      </c>
      <c r="G72">
        <f t="shared" si="9"/>
        <v>-0.4659299999984796</v>
      </c>
      <c r="I72">
        <f t="shared" si="12"/>
        <v>-0.4659299999984796</v>
      </c>
      <c r="O72">
        <f t="shared" si="10"/>
        <v>-0.044448137467870005</v>
      </c>
      <c r="Q72" s="2">
        <f t="shared" si="11"/>
        <v>27385.818</v>
      </c>
      <c r="R72">
        <v>20.05399999999645</v>
      </c>
      <c r="AA72">
        <v>12</v>
      </c>
      <c r="AC72" t="s">
        <v>43</v>
      </c>
      <c r="AE72" t="s">
        <v>33</v>
      </c>
    </row>
    <row r="73" spans="1:31" ht="12.75">
      <c r="A73" t="s">
        <v>63</v>
      </c>
      <c r="C73" s="68">
        <v>42404.32</v>
      </c>
      <c r="E73">
        <f t="shared" si="7"/>
        <v>1402.2851431884758</v>
      </c>
      <c r="F73">
        <f t="shared" si="8"/>
        <v>1402.5</v>
      </c>
      <c r="G73">
        <f t="shared" si="9"/>
        <v>-0.46392999999807216</v>
      </c>
      <c r="I73">
        <f t="shared" si="12"/>
        <v>-0.46392999999807216</v>
      </c>
      <c r="O73">
        <f t="shared" si="10"/>
        <v>-0.044448137467870005</v>
      </c>
      <c r="Q73" s="2">
        <f t="shared" si="11"/>
        <v>27385.82</v>
      </c>
      <c r="R73">
        <v>0.0020000000004074536</v>
      </c>
      <c r="AA73">
        <v>15</v>
      </c>
      <c r="AC73" t="s">
        <v>31</v>
      </c>
      <c r="AE73" t="s">
        <v>33</v>
      </c>
    </row>
    <row r="74" spans="1:31" ht="12.75">
      <c r="A74" t="s">
        <v>63</v>
      </c>
      <c r="C74" s="68">
        <v>42404.327</v>
      </c>
      <c r="E74">
        <f t="shared" si="7"/>
        <v>1402.2883850518606</v>
      </c>
      <c r="F74">
        <f t="shared" si="8"/>
        <v>1402.5</v>
      </c>
      <c r="G74">
        <f t="shared" si="9"/>
        <v>-0.45693000000028405</v>
      </c>
      <c r="I74">
        <f t="shared" si="12"/>
        <v>-0.45693000000028405</v>
      </c>
      <c r="O74">
        <f t="shared" si="10"/>
        <v>-0.044448137467870005</v>
      </c>
      <c r="Q74" s="2">
        <f t="shared" si="11"/>
        <v>27385.826999999997</v>
      </c>
      <c r="R74">
        <v>0.006999999997788109</v>
      </c>
      <c r="AA74">
        <v>12</v>
      </c>
      <c r="AC74" t="s">
        <v>39</v>
      </c>
      <c r="AE74" t="s">
        <v>33</v>
      </c>
    </row>
    <row r="75" spans="1:31" ht="12.75">
      <c r="A75" t="s">
        <v>65</v>
      </c>
      <c r="C75" s="68">
        <v>42424.379</v>
      </c>
      <c r="E75">
        <f t="shared" si="7"/>
        <v>1411.5749342827996</v>
      </c>
      <c r="F75">
        <f t="shared" si="8"/>
        <v>1411.5</v>
      </c>
      <c r="G75">
        <f t="shared" si="9"/>
        <v>0.16180200000235345</v>
      </c>
      <c r="I75">
        <f t="shared" si="12"/>
        <v>0.16180200000235345</v>
      </c>
      <c r="O75">
        <f t="shared" si="10"/>
        <v>-0.04412166650665536</v>
      </c>
      <c r="Q75" s="2">
        <f t="shared" si="11"/>
        <v>27405.879</v>
      </c>
      <c r="R75">
        <v>20.052000000003318</v>
      </c>
      <c r="AA75">
        <v>14</v>
      </c>
      <c r="AC75" t="s">
        <v>64</v>
      </c>
      <c r="AE75" t="s">
        <v>33</v>
      </c>
    </row>
    <row r="76" spans="1:31" ht="12.75">
      <c r="A76" t="s">
        <v>65</v>
      </c>
      <c r="C76" s="68">
        <v>42424.386</v>
      </c>
      <c r="E76">
        <f t="shared" si="7"/>
        <v>1411.5781761461847</v>
      </c>
      <c r="F76">
        <f t="shared" si="8"/>
        <v>1411.5</v>
      </c>
      <c r="G76">
        <f t="shared" si="9"/>
        <v>0.16880200000014156</v>
      </c>
      <c r="I76">
        <f t="shared" si="12"/>
        <v>0.16880200000014156</v>
      </c>
      <c r="O76">
        <f t="shared" si="10"/>
        <v>-0.04412166650665536</v>
      </c>
      <c r="Q76" s="2">
        <f t="shared" si="11"/>
        <v>27405.886</v>
      </c>
      <c r="R76">
        <v>0.006999999997788109</v>
      </c>
      <c r="AA76">
        <v>10</v>
      </c>
      <c r="AC76" t="s">
        <v>31</v>
      </c>
      <c r="AE76" t="s">
        <v>33</v>
      </c>
    </row>
    <row r="77" spans="1:31" ht="12.75">
      <c r="A77" t="s">
        <v>65</v>
      </c>
      <c r="C77" s="68">
        <v>42424.392</v>
      </c>
      <c r="E77">
        <f t="shared" si="7"/>
        <v>1411.5809548862303</v>
      </c>
      <c r="F77">
        <f t="shared" si="8"/>
        <v>1411.5</v>
      </c>
      <c r="G77">
        <f t="shared" si="9"/>
        <v>0.17480200000136392</v>
      </c>
      <c r="I77">
        <f t="shared" si="12"/>
        <v>0.17480200000136392</v>
      </c>
      <c r="O77">
        <f t="shared" si="10"/>
        <v>-0.04412166650665536</v>
      </c>
      <c r="Q77" s="2">
        <f t="shared" si="11"/>
        <v>27405.892</v>
      </c>
      <c r="R77">
        <v>0.006000000001222361</v>
      </c>
      <c r="AA77">
        <v>12</v>
      </c>
      <c r="AC77" t="s">
        <v>66</v>
      </c>
      <c r="AE77" t="s">
        <v>33</v>
      </c>
    </row>
    <row r="78" spans="1:31" ht="12.75">
      <c r="A78" t="s">
        <v>65</v>
      </c>
      <c r="C78" s="68">
        <v>42427.264</v>
      </c>
      <c r="E78">
        <f t="shared" si="7"/>
        <v>1412.9110451211834</v>
      </c>
      <c r="F78">
        <f t="shared" si="8"/>
        <v>1413</v>
      </c>
      <c r="G78">
        <f t="shared" si="9"/>
        <v>-0.1920759999920847</v>
      </c>
      <c r="I78">
        <f t="shared" si="12"/>
        <v>-0.1920759999920847</v>
      </c>
      <c r="O78">
        <f t="shared" si="10"/>
        <v>-0.044067254679786255</v>
      </c>
      <c r="Q78" s="2">
        <f t="shared" si="11"/>
        <v>27408.764000000003</v>
      </c>
      <c r="R78">
        <v>2.872000000003027</v>
      </c>
      <c r="AA78">
        <v>12</v>
      </c>
      <c r="AC78" t="s">
        <v>39</v>
      </c>
      <c r="AE78" t="s">
        <v>33</v>
      </c>
    </row>
    <row r="79" spans="1:31" ht="12.75">
      <c r="A79" t="s">
        <v>67</v>
      </c>
      <c r="C79" s="68">
        <v>42444.465</v>
      </c>
      <c r="E79">
        <f t="shared" si="7"/>
        <v>1420.8772297073242</v>
      </c>
      <c r="F79">
        <f t="shared" si="8"/>
        <v>1421</v>
      </c>
      <c r="G79">
        <f t="shared" si="9"/>
        <v>-0.2650920000014594</v>
      </c>
      <c r="I79">
        <f t="shared" si="12"/>
        <v>-0.2650920000014594</v>
      </c>
      <c r="O79">
        <f t="shared" si="10"/>
        <v>-0.04377705826981768</v>
      </c>
      <c r="Q79" s="2">
        <f t="shared" si="11"/>
        <v>27425.964999999997</v>
      </c>
      <c r="R79">
        <v>17.200999999993655</v>
      </c>
      <c r="AA79">
        <v>8</v>
      </c>
      <c r="AC79" t="s">
        <v>64</v>
      </c>
      <c r="AE79" t="s">
        <v>33</v>
      </c>
    </row>
    <row r="80" spans="1:31" ht="12.75">
      <c r="A80" t="s">
        <v>67</v>
      </c>
      <c r="C80" s="68">
        <v>42447.332</v>
      </c>
      <c r="E80">
        <f t="shared" si="7"/>
        <v>1422.2050043255742</v>
      </c>
      <c r="F80">
        <f t="shared" si="8"/>
        <v>1422</v>
      </c>
      <c r="G80">
        <f t="shared" si="9"/>
        <v>0.4426560000065365</v>
      </c>
      <c r="I80">
        <f t="shared" si="12"/>
        <v>0.4426560000065365</v>
      </c>
      <c r="O80">
        <f t="shared" si="10"/>
        <v>-0.04374078371857161</v>
      </c>
      <c r="Q80" s="2">
        <f t="shared" si="11"/>
        <v>27428.832000000002</v>
      </c>
      <c r="R80">
        <v>2.867000000005646</v>
      </c>
      <c r="AA80">
        <v>15</v>
      </c>
      <c r="AC80" t="s">
        <v>39</v>
      </c>
      <c r="AE80" t="s">
        <v>33</v>
      </c>
    </row>
    <row r="81" spans="1:31" ht="12.75">
      <c r="A81" t="s">
        <v>67</v>
      </c>
      <c r="C81" s="68">
        <v>42467.401</v>
      </c>
      <c r="E81">
        <f t="shared" si="7"/>
        <v>1431.4994266533045</v>
      </c>
      <c r="F81">
        <f t="shared" si="8"/>
        <v>1431.5</v>
      </c>
      <c r="G81">
        <f t="shared" si="9"/>
        <v>-0.0012379999971017241</v>
      </c>
      <c r="I81">
        <f t="shared" si="12"/>
        <v>-0.0012379999971017241</v>
      </c>
      <c r="O81">
        <f t="shared" si="10"/>
        <v>-0.043396175481733926</v>
      </c>
      <c r="Q81" s="2">
        <f t="shared" si="11"/>
        <v>27448.900999999998</v>
      </c>
      <c r="R81">
        <v>20.068999999995867</v>
      </c>
      <c r="AA81">
        <v>13</v>
      </c>
      <c r="AC81" t="s">
        <v>31</v>
      </c>
      <c r="AE81" t="s">
        <v>33</v>
      </c>
    </row>
    <row r="82" spans="1:31" ht="12.75">
      <c r="A82" t="s">
        <v>67</v>
      </c>
      <c r="C82" s="68">
        <v>42467.402</v>
      </c>
      <c r="E82">
        <f t="shared" si="7"/>
        <v>1431.499889776647</v>
      </c>
      <c r="F82">
        <f t="shared" si="8"/>
        <v>1431.5</v>
      </c>
      <c r="G82">
        <f t="shared" si="9"/>
        <v>-0.00023799999326001853</v>
      </c>
      <c r="I82">
        <f t="shared" si="12"/>
        <v>-0.00023799999326001853</v>
      </c>
      <c r="O82">
        <f t="shared" si="10"/>
        <v>-0.043396175481733926</v>
      </c>
      <c r="Q82" s="2">
        <f t="shared" si="11"/>
        <v>27448.902000000002</v>
      </c>
      <c r="R82">
        <v>0.0010000000038417056</v>
      </c>
      <c r="AA82">
        <v>10</v>
      </c>
      <c r="AC82" t="s">
        <v>68</v>
      </c>
      <c r="AE82" t="s">
        <v>33</v>
      </c>
    </row>
    <row r="83" spans="1:31" ht="12.75">
      <c r="A83" t="s">
        <v>67</v>
      </c>
      <c r="C83" s="68">
        <v>42470.275</v>
      </c>
      <c r="E83">
        <f t="shared" si="7"/>
        <v>1432.8304431349395</v>
      </c>
      <c r="F83">
        <f t="shared" si="8"/>
        <v>1433</v>
      </c>
      <c r="G83">
        <f t="shared" si="9"/>
        <v>-0.36611599999741884</v>
      </c>
      <c r="I83">
        <f t="shared" si="12"/>
        <v>-0.36611599999741884</v>
      </c>
      <c r="O83">
        <f t="shared" si="10"/>
        <v>-0.04334176365486482</v>
      </c>
      <c r="Q83" s="2">
        <f t="shared" si="11"/>
        <v>27451.775</v>
      </c>
      <c r="R83">
        <v>2.8729999999995925</v>
      </c>
      <c r="AA83">
        <v>10</v>
      </c>
      <c r="AC83" t="s">
        <v>39</v>
      </c>
      <c r="AE83" t="s">
        <v>33</v>
      </c>
    </row>
    <row r="84" spans="1:31" ht="12.75">
      <c r="A84" t="s">
        <v>70</v>
      </c>
      <c r="C84" s="68">
        <v>42636.541</v>
      </c>
      <c r="E84">
        <f t="shared" si="7"/>
        <v>1509.8321085264713</v>
      </c>
      <c r="F84">
        <f t="shared" si="8"/>
        <v>1510</v>
      </c>
      <c r="G84">
        <f t="shared" si="9"/>
        <v>-0.36252000000240514</v>
      </c>
      <c r="I84">
        <f t="shared" si="12"/>
        <v>-0.36252000000240514</v>
      </c>
      <c r="O84">
        <f t="shared" si="10"/>
        <v>-0.040548623208917306</v>
      </c>
      <c r="Q84" s="2">
        <f t="shared" si="11"/>
        <v>27618.040999999997</v>
      </c>
      <c r="R84">
        <v>166.26599999999598</v>
      </c>
      <c r="AA84">
        <v>10</v>
      </c>
      <c r="AC84" t="s">
        <v>69</v>
      </c>
      <c r="AE84" t="s">
        <v>33</v>
      </c>
    </row>
    <row r="85" spans="1:31" ht="12.75">
      <c r="A85" t="s">
        <v>70</v>
      </c>
      <c r="C85" s="68">
        <v>42636.559</v>
      </c>
      <c r="E85">
        <f aca="true" t="shared" si="13" ref="E85:E116">+(C85-C$7)/C$8</f>
        <v>1509.8404447466085</v>
      </c>
      <c r="F85">
        <f aca="true" t="shared" si="14" ref="F85:F116">ROUND(2*E85,0)/2</f>
        <v>1510</v>
      </c>
      <c r="G85">
        <f aca="true" t="shared" si="15" ref="G85:G116">+C85-(C$7+F85*C$8)</f>
        <v>-0.34451999999873806</v>
      </c>
      <c r="I85">
        <f t="shared" si="12"/>
        <v>-0.34451999999873806</v>
      </c>
      <c r="O85">
        <f aca="true" t="shared" si="16" ref="O85:O116">+C$11+C$12*$F85</f>
        <v>-0.040548623208917306</v>
      </c>
      <c r="Q85" s="2">
        <f aca="true" t="shared" si="17" ref="Q85:Q116">+C85-15018.5</f>
        <v>27618.059</v>
      </c>
      <c r="R85">
        <v>0.018000000003667083</v>
      </c>
      <c r="AA85">
        <v>23</v>
      </c>
      <c r="AC85" t="s">
        <v>71</v>
      </c>
      <c r="AE85" t="s">
        <v>33</v>
      </c>
    </row>
    <row r="86" spans="1:31" ht="12.75">
      <c r="A86" t="s">
        <v>70</v>
      </c>
      <c r="C86" s="68">
        <v>42636.568</v>
      </c>
      <c r="E86">
        <f t="shared" si="13"/>
        <v>1509.8446128566754</v>
      </c>
      <c r="F86">
        <f t="shared" si="14"/>
        <v>1510</v>
      </c>
      <c r="G86">
        <f t="shared" si="15"/>
        <v>-0.3355200000005425</v>
      </c>
      <c r="I86">
        <f t="shared" si="12"/>
        <v>-0.3355200000005425</v>
      </c>
      <c r="O86">
        <f t="shared" si="16"/>
        <v>-0.040548623208917306</v>
      </c>
      <c r="Q86" s="2">
        <f t="shared" si="17"/>
        <v>27618.068</v>
      </c>
      <c r="R86">
        <v>0.008999999998195563</v>
      </c>
      <c r="AA86">
        <v>12</v>
      </c>
      <c r="AC86" t="s">
        <v>64</v>
      </c>
      <c r="AE86" t="s">
        <v>33</v>
      </c>
    </row>
    <row r="87" spans="1:31" ht="12.75">
      <c r="A87" t="s">
        <v>73</v>
      </c>
      <c r="C87" s="68">
        <v>42636.572</v>
      </c>
      <c r="E87">
        <f t="shared" si="13"/>
        <v>1509.8464653500394</v>
      </c>
      <c r="F87">
        <f t="shared" si="14"/>
        <v>1510</v>
      </c>
      <c r="G87">
        <f t="shared" si="15"/>
        <v>-0.3315199999997276</v>
      </c>
      <c r="I87">
        <f t="shared" si="12"/>
        <v>-0.3315199999997276</v>
      </c>
      <c r="O87">
        <f t="shared" si="16"/>
        <v>-0.040548623208917306</v>
      </c>
      <c r="Q87" s="2">
        <f t="shared" si="17"/>
        <v>27618.072</v>
      </c>
      <c r="R87">
        <v>0.004000000000814907</v>
      </c>
      <c r="AA87">
        <v>13</v>
      </c>
      <c r="AC87" t="s">
        <v>72</v>
      </c>
      <c r="AE87" t="s">
        <v>33</v>
      </c>
    </row>
    <row r="88" spans="1:31" ht="12.75">
      <c r="A88" t="s">
        <v>73</v>
      </c>
      <c r="C88" s="68">
        <v>42659.505</v>
      </c>
      <c r="E88">
        <f t="shared" si="13"/>
        <v>1520.4672729259948</v>
      </c>
      <c r="F88">
        <f t="shared" si="14"/>
        <v>1520.5</v>
      </c>
      <c r="G88">
        <f t="shared" si="15"/>
        <v>-0.07066599999961909</v>
      </c>
      <c r="I88">
        <f t="shared" si="12"/>
        <v>-0.07066599999961909</v>
      </c>
      <c r="O88">
        <f t="shared" si="16"/>
        <v>-0.040167740420833556</v>
      </c>
      <c r="Q88" s="2">
        <f t="shared" si="17"/>
        <v>27641.004999999997</v>
      </c>
      <c r="R88">
        <v>22.932999999997264</v>
      </c>
      <c r="AA88">
        <v>26</v>
      </c>
      <c r="AC88" t="s">
        <v>74</v>
      </c>
      <c r="AE88" t="s">
        <v>33</v>
      </c>
    </row>
    <row r="89" spans="1:31" ht="12.75">
      <c r="A89" t="s">
        <v>73</v>
      </c>
      <c r="C89" s="68">
        <v>42708.267</v>
      </c>
      <c r="E89">
        <f t="shared" si="13"/>
        <v>1543.050093273042</v>
      </c>
      <c r="F89">
        <f t="shared" si="14"/>
        <v>1543</v>
      </c>
      <c r="G89">
        <f t="shared" si="15"/>
        <v>0.10816400000476278</v>
      </c>
      <c r="I89">
        <f t="shared" si="12"/>
        <v>0.10816400000476278</v>
      </c>
      <c r="O89">
        <f t="shared" si="16"/>
        <v>-0.039351563017796944</v>
      </c>
      <c r="Q89" s="2">
        <f t="shared" si="17"/>
        <v>27689.767</v>
      </c>
      <c r="R89">
        <v>48.762000000002445</v>
      </c>
      <c r="AA89">
        <v>11</v>
      </c>
      <c r="AC89" t="s">
        <v>31</v>
      </c>
      <c r="AE89" t="s">
        <v>33</v>
      </c>
    </row>
    <row r="90" spans="1:31" ht="12.75">
      <c r="A90" t="s">
        <v>73</v>
      </c>
      <c r="C90" s="68">
        <v>42728.33</v>
      </c>
      <c r="E90">
        <f t="shared" si="13"/>
        <v>1552.3417368607297</v>
      </c>
      <c r="F90">
        <f t="shared" si="14"/>
        <v>1552.5</v>
      </c>
      <c r="G90">
        <f t="shared" si="15"/>
        <v>-0.34172999999282183</v>
      </c>
      <c r="I90">
        <f t="shared" si="12"/>
        <v>-0.34172999999282183</v>
      </c>
      <c r="O90">
        <f t="shared" si="16"/>
        <v>-0.03900695478095926</v>
      </c>
      <c r="Q90" s="2">
        <f t="shared" si="17"/>
        <v>27709.83</v>
      </c>
      <c r="R90">
        <v>20.06300000000192</v>
      </c>
      <c r="AA90">
        <v>16</v>
      </c>
      <c r="AC90" t="s">
        <v>75</v>
      </c>
      <c r="AE90" t="s">
        <v>33</v>
      </c>
    </row>
    <row r="91" spans="1:31" ht="12.75">
      <c r="A91" t="s">
        <v>76</v>
      </c>
      <c r="C91" s="68">
        <v>42751.267</v>
      </c>
      <c r="E91">
        <f t="shared" si="13"/>
        <v>1562.9643969300491</v>
      </c>
      <c r="F91">
        <f t="shared" si="14"/>
        <v>1563</v>
      </c>
      <c r="G91">
        <f t="shared" si="15"/>
        <v>-0.07687599999917438</v>
      </c>
      <c r="I91">
        <f t="shared" si="12"/>
        <v>-0.07687599999917438</v>
      </c>
      <c r="O91">
        <f t="shared" si="16"/>
        <v>-0.03862607199287551</v>
      </c>
      <c r="Q91" s="2">
        <f t="shared" si="17"/>
        <v>27732.767</v>
      </c>
      <c r="R91">
        <v>22.93699999999808</v>
      </c>
      <c r="AA91">
        <v>7</v>
      </c>
      <c r="AC91" t="s">
        <v>39</v>
      </c>
      <c r="AE91" t="s">
        <v>33</v>
      </c>
    </row>
    <row r="92" spans="1:31" ht="12.75">
      <c r="A92" t="s">
        <v>77</v>
      </c>
      <c r="C92" s="68">
        <v>42751.278</v>
      </c>
      <c r="E92">
        <f t="shared" si="13"/>
        <v>1562.969491286798</v>
      </c>
      <c r="F92">
        <f t="shared" si="14"/>
        <v>1563</v>
      </c>
      <c r="G92">
        <f t="shared" si="15"/>
        <v>-0.06587600000057137</v>
      </c>
      <c r="I92">
        <f t="shared" si="12"/>
        <v>-0.06587600000057137</v>
      </c>
      <c r="O92">
        <f t="shared" si="16"/>
        <v>-0.03862607199287551</v>
      </c>
      <c r="Q92" s="2">
        <f t="shared" si="17"/>
        <v>27732.778</v>
      </c>
      <c r="R92">
        <v>0.010999999998603016</v>
      </c>
      <c r="AA92">
        <v>15</v>
      </c>
      <c r="AC92" t="s">
        <v>74</v>
      </c>
      <c r="AE92" t="s">
        <v>33</v>
      </c>
    </row>
    <row r="93" spans="1:31" ht="12.75">
      <c r="A93" t="s">
        <v>76</v>
      </c>
      <c r="C93" s="68">
        <v>42768.456</v>
      </c>
      <c r="E93">
        <f t="shared" si="13"/>
        <v>1570.9250240361018</v>
      </c>
      <c r="F93">
        <f t="shared" si="14"/>
        <v>1571</v>
      </c>
      <c r="G93">
        <f t="shared" si="15"/>
        <v>-0.16189199999644188</v>
      </c>
      <c r="I93">
        <f t="shared" si="12"/>
        <v>-0.16189199999644188</v>
      </c>
      <c r="O93">
        <f t="shared" si="16"/>
        <v>-0.038335875582906936</v>
      </c>
      <c r="Q93" s="2">
        <f t="shared" si="17"/>
        <v>27749.956</v>
      </c>
      <c r="R93">
        <v>17.177999999999884</v>
      </c>
      <c r="AA93">
        <v>17</v>
      </c>
      <c r="AC93" t="s">
        <v>43</v>
      </c>
      <c r="AE93" t="s">
        <v>33</v>
      </c>
    </row>
    <row r="94" spans="1:31" ht="12.75">
      <c r="A94" t="s">
        <v>76</v>
      </c>
      <c r="C94" s="68">
        <v>42768.469</v>
      </c>
      <c r="E94">
        <f t="shared" si="13"/>
        <v>1570.9310446395327</v>
      </c>
      <c r="F94">
        <f t="shared" si="14"/>
        <v>1571</v>
      </c>
      <c r="G94">
        <f t="shared" si="15"/>
        <v>-0.1488919999974314</v>
      </c>
      <c r="I94">
        <f t="shared" si="12"/>
        <v>-0.1488919999974314</v>
      </c>
      <c r="O94">
        <f t="shared" si="16"/>
        <v>-0.038335875582906936</v>
      </c>
      <c r="Q94" s="2">
        <f t="shared" si="17"/>
        <v>27749.968999999997</v>
      </c>
      <c r="R94">
        <v>0.01299999999901047</v>
      </c>
      <c r="AA94">
        <v>11</v>
      </c>
      <c r="AC94" t="s">
        <v>31</v>
      </c>
      <c r="AE94" t="s">
        <v>33</v>
      </c>
    </row>
    <row r="95" spans="1:31" ht="12.75">
      <c r="A95" t="s">
        <v>77</v>
      </c>
      <c r="C95" s="68">
        <v>42771.324</v>
      </c>
      <c r="E95">
        <f t="shared" si="13"/>
        <v>1572.2532617776913</v>
      </c>
      <c r="F95">
        <f t="shared" si="14"/>
        <v>1572.5</v>
      </c>
      <c r="G95">
        <f t="shared" si="15"/>
        <v>-0.5327699999979814</v>
      </c>
      <c r="I95">
        <f t="shared" si="12"/>
        <v>-0.5327699999979814</v>
      </c>
      <c r="O95">
        <f t="shared" si="16"/>
        <v>-0.03828146375603783</v>
      </c>
      <c r="Q95" s="2">
        <f t="shared" si="17"/>
        <v>27752.824</v>
      </c>
      <c r="R95">
        <v>2.8550000000032014</v>
      </c>
      <c r="AA95">
        <v>4</v>
      </c>
      <c r="AC95" t="s">
        <v>75</v>
      </c>
      <c r="AE95" t="s">
        <v>33</v>
      </c>
    </row>
    <row r="96" spans="1:31" ht="12.75">
      <c r="A96" t="s">
        <v>77</v>
      </c>
      <c r="C96" s="68">
        <v>42771.341</v>
      </c>
      <c r="E96">
        <f t="shared" si="13"/>
        <v>1572.2611348744858</v>
      </c>
      <c r="F96">
        <f t="shared" si="14"/>
        <v>1572.5</v>
      </c>
      <c r="G96">
        <f t="shared" si="15"/>
        <v>-0.515769999998156</v>
      </c>
      <c r="I96">
        <f t="shared" si="12"/>
        <v>-0.515769999998156</v>
      </c>
      <c r="O96">
        <f t="shared" si="16"/>
        <v>-0.03828146375603783</v>
      </c>
      <c r="Q96" s="2">
        <f t="shared" si="17"/>
        <v>27752.841</v>
      </c>
      <c r="R96">
        <v>0.016999999999825377</v>
      </c>
      <c r="AA96">
        <v>5</v>
      </c>
      <c r="AC96" t="s">
        <v>74</v>
      </c>
      <c r="AE96" t="s">
        <v>33</v>
      </c>
    </row>
    <row r="97" spans="1:31" ht="12.75">
      <c r="A97" t="s">
        <v>76</v>
      </c>
      <c r="C97" s="68">
        <v>42774.208</v>
      </c>
      <c r="E97">
        <f t="shared" si="13"/>
        <v>1573.5889094927325</v>
      </c>
      <c r="F97">
        <f t="shared" si="14"/>
        <v>1573.5</v>
      </c>
      <c r="G97">
        <f t="shared" si="15"/>
        <v>0.19197800000256393</v>
      </c>
      <c r="I97">
        <f t="shared" si="12"/>
        <v>0.19197800000256393</v>
      </c>
      <c r="O97">
        <f t="shared" si="16"/>
        <v>-0.03824518920479176</v>
      </c>
      <c r="Q97" s="2">
        <f t="shared" si="17"/>
        <v>27755.708</v>
      </c>
      <c r="R97">
        <v>2.86699999999837</v>
      </c>
      <c r="AA97">
        <v>9</v>
      </c>
      <c r="AC97" t="s">
        <v>39</v>
      </c>
      <c r="AE97" t="s">
        <v>33</v>
      </c>
    </row>
    <row r="98" spans="1:31" ht="12.75">
      <c r="A98" t="s">
        <v>77</v>
      </c>
      <c r="C98" s="68">
        <v>42791.413</v>
      </c>
      <c r="E98">
        <f t="shared" si="13"/>
        <v>1581.5569465722403</v>
      </c>
      <c r="F98">
        <f t="shared" si="14"/>
        <v>1581.5</v>
      </c>
      <c r="G98">
        <f t="shared" si="15"/>
        <v>0.1229620000012801</v>
      </c>
      <c r="I98">
        <f t="shared" si="12"/>
        <v>0.1229620000012801</v>
      </c>
      <c r="O98">
        <f t="shared" si="16"/>
        <v>-0.037954992794823186</v>
      </c>
      <c r="Q98" s="2">
        <f t="shared" si="17"/>
        <v>27772.913</v>
      </c>
      <c r="R98">
        <v>17.205000000001746</v>
      </c>
      <c r="AA98">
        <v>18</v>
      </c>
      <c r="AC98" t="s">
        <v>64</v>
      </c>
      <c r="AE98" t="s">
        <v>33</v>
      </c>
    </row>
    <row r="99" spans="1:31" ht="12.75">
      <c r="A99" t="s">
        <v>77</v>
      </c>
      <c r="C99" s="68">
        <v>42794.269</v>
      </c>
      <c r="E99">
        <f t="shared" si="13"/>
        <v>1582.8796268337383</v>
      </c>
      <c r="F99">
        <f t="shared" si="14"/>
        <v>1583</v>
      </c>
      <c r="G99">
        <f t="shared" si="15"/>
        <v>-0.25991599999542814</v>
      </c>
      <c r="I99">
        <f aca="true" t="shared" si="18" ref="I99:I116">+G99</f>
        <v>-0.25991599999542814</v>
      </c>
      <c r="O99">
        <f t="shared" si="16"/>
        <v>-0.037900580967954074</v>
      </c>
      <c r="Q99" s="2">
        <f t="shared" si="17"/>
        <v>27775.769</v>
      </c>
      <c r="R99">
        <v>2.855999999999767</v>
      </c>
      <c r="AA99">
        <v>12</v>
      </c>
      <c r="AC99" t="s">
        <v>78</v>
      </c>
      <c r="AE99" t="s">
        <v>33</v>
      </c>
    </row>
    <row r="100" spans="1:31" ht="12.75">
      <c r="A100" t="s">
        <v>77</v>
      </c>
      <c r="C100" s="68">
        <v>42794.272</v>
      </c>
      <c r="E100">
        <f t="shared" si="13"/>
        <v>1582.8810162037594</v>
      </c>
      <c r="F100">
        <f t="shared" si="14"/>
        <v>1583</v>
      </c>
      <c r="G100">
        <f t="shared" si="15"/>
        <v>-0.25691599999845494</v>
      </c>
      <c r="I100">
        <f t="shared" si="18"/>
        <v>-0.25691599999845494</v>
      </c>
      <c r="O100">
        <f t="shared" si="16"/>
        <v>-0.037900580967954074</v>
      </c>
      <c r="Q100" s="2">
        <f t="shared" si="17"/>
        <v>27775.771999999997</v>
      </c>
      <c r="R100">
        <v>0.0029999999969732016</v>
      </c>
      <c r="AA100">
        <v>11</v>
      </c>
      <c r="AC100" t="s">
        <v>79</v>
      </c>
      <c r="AE100" t="s">
        <v>33</v>
      </c>
    </row>
    <row r="101" spans="1:31" ht="12.75">
      <c r="A101" t="s">
        <v>77</v>
      </c>
      <c r="C101" s="68">
        <v>42814.343</v>
      </c>
      <c r="E101">
        <f t="shared" si="13"/>
        <v>1592.1763647781747</v>
      </c>
      <c r="F101">
        <f t="shared" si="14"/>
        <v>1592</v>
      </c>
      <c r="G101">
        <f t="shared" si="15"/>
        <v>0.3808160000044154</v>
      </c>
      <c r="I101">
        <f t="shared" si="18"/>
        <v>0.3808160000044154</v>
      </c>
      <c r="O101">
        <f t="shared" si="16"/>
        <v>-0.03757411000673943</v>
      </c>
      <c r="Q101" s="2">
        <f t="shared" si="17"/>
        <v>27795.843</v>
      </c>
      <c r="R101">
        <v>20.07100000000355</v>
      </c>
      <c r="AA101">
        <v>12</v>
      </c>
      <c r="AC101" t="s">
        <v>39</v>
      </c>
      <c r="AE101" t="s">
        <v>33</v>
      </c>
    </row>
    <row r="102" spans="1:31" ht="12.75">
      <c r="A102" t="s">
        <v>77</v>
      </c>
      <c r="C102" s="68">
        <v>42837.278</v>
      </c>
      <c r="E102">
        <f t="shared" si="13"/>
        <v>1602.7980986008124</v>
      </c>
      <c r="F102">
        <f t="shared" si="14"/>
        <v>1603</v>
      </c>
      <c r="G102">
        <f t="shared" si="15"/>
        <v>-0.43595600000116974</v>
      </c>
      <c r="I102">
        <f t="shared" si="18"/>
        <v>-0.43595600000116974</v>
      </c>
      <c r="O102">
        <f t="shared" si="16"/>
        <v>-0.037175089943032646</v>
      </c>
      <c r="Q102" s="2">
        <f t="shared" si="17"/>
        <v>27818.778</v>
      </c>
      <c r="R102">
        <v>22.93499999999767</v>
      </c>
      <c r="AA102">
        <v>10</v>
      </c>
      <c r="AC102" t="s">
        <v>71</v>
      </c>
      <c r="AE102" t="s">
        <v>33</v>
      </c>
    </row>
    <row r="103" spans="1:31" ht="12.75">
      <c r="A103" t="s">
        <v>77</v>
      </c>
      <c r="C103" s="68">
        <v>42837.291</v>
      </c>
      <c r="E103">
        <f t="shared" si="13"/>
        <v>1602.804119204243</v>
      </c>
      <c r="F103">
        <f t="shared" si="14"/>
        <v>1603</v>
      </c>
      <c r="G103">
        <f t="shared" si="15"/>
        <v>-0.42295600000215927</v>
      </c>
      <c r="I103">
        <f t="shared" si="18"/>
        <v>-0.42295600000215927</v>
      </c>
      <c r="O103">
        <f t="shared" si="16"/>
        <v>-0.037175089943032646</v>
      </c>
      <c r="Q103" s="2">
        <f t="shared" si="17"/>
        <v>27818.790999999997</v>
      </c>
      <c r="R103">
        <v>0.01299999999901047</v>
      </c>
      <c r="AA103">
        <v>13</v>
      </c>
      <c r="AC103" t="s">
        <v>31</v>
      </c>
      <c r="AE103" t="s">
        <v>33</v>
      </c>
    </row>
    <row r="104" spans="1:31" ht="12.75">
      <c r="A104" t="s">
        <v>80</v>
      </c>
      <c r="C104" s="68">
        <v>43029.396</v>
      </c>
      <c r="E104">
        <f t="shared" si="13"/>
        <v>1691.772428600276</v>
      </c>
      <c r="F104">
        <f t="shared" si="14"/>
        <v>1692</v>
      </c>
      <c r="G104">
        <f t="shared" si="15"/>
        <v>-0.491383999993559</v>
      </c>
      <c r="I104">
        <f t="shared" si="18"/>
        <v>-0.491383999993559</v>
      </c>
      <c r="O104">
        <f t="shared" si="16"/>
        <v>-0.03394665488213227</v>
      </c>
      <c r="Q104" s="2">
        <f t="shared" si="17"/>
        <v>28010.896</v>
      </c>
      <c r="R104">
        <v>192.1050000000032</v>
      </c>
      <c r="AA104">
        <v>11</v>
      </c>
      <c r="AC104" t="s">
        <v>31</v>
      </c>
      <c r="AE104" t="s">
        <v>33</v>
      </c>
    </row>
    <row r="105" spans="1:31" ht="12.75">
      <c r="A105" t="s">
        <v>80</v>
      </c>
      <c r="C105" s="68">
        <v>43046.593</v>
      </c>
      <c r="E105">
        <f t="shared" si="13"/>
        <v>1699.7367606930566</v>
      </c>
      <c r="F105">
        <f t="shared" si="14"/>
        <v>1699.5</v>
      </c>
      <c r="G105">
        <f t="shared" si="15"/>
        <v>0.5112260000023525</v>
      </c>
      <c r="I105">
        <f t="shared" si="18"/>
        <v>0.5112260000023525</v>
      </c>
      <c r="O105">
        <f t="shared" si="16"/>
        <v>-0.03367459574778673</v>
      </c>
      <c r="Q105" s="2">
        <f t="shared" si="17"/>
        <v>28028.093</v>
      </c>
      <c r="R105">
        <v>17.197000000000116</v>
      </c>
      <c r="AA105">
        <v>10</v>
      </c>
      <c r="AC105" t="s">
        <v>39</v>
      </c>
      <c r="AE105" t="s">
        <v>33</v>
      </c>
    </row>
    <row r="106" spans="1:31" ht="12.75">
      <c r="A106" t="s">
        <v>80</v>
      </c>
      <c r="C106" s="68">
        <v>43072.399</v>
      </c>
      <c r="E106">
        <f t="shared" si="13"/>
        <v>1711.6881216273046</v>
      </c>
      <c r="F106">
        <f t="shared" si="14"/>
        <v>1711.5</v>
      </c>
      <c r="G106">
        <f t="shared" si="15"/>
        <v>0.4062019999983022</v>
      </c>
      <c r="I106">
        <f t="shared" si="18"/>
        <v>0.4062019999983022</v>
      </c>
      <c r="O106">
        <f t="shared" si="16"/>
        <v>-0.033239301132833875</v>
      </c>
      <c r="Q106" s="2">
        <f t="shared" si="17"/>
        <v>28053.898999999998</v>
      </c>
      <c r="R106">
        <v>25.805999999996857</v>
      </c>
      <c r="AA106">
        <v>11</v>
      </c>
      <c r="AC106" t="s">
        <v>39</v>
      </c>
      <c r="AE106" t="s">
        <v>33</v>
      </c>
    </row>
    <row r="107" spans="1:31" ht="12.75">
      <c r="A107" t="s">
        <v>81</v>
      </c>
      <c r="C107" s="68">
        <v>43072.402</v>
      </c>
      <c r="E107">
        <f t="shared" si="13"/>
        <v>1711.689510997329</v>
      </c>
      <c r="F107">
        <f t="shared" si="14"/>
        <v>1711.5</v>
      </c>
      <c r="G107">
        <f t="shared" si="15"/>
        <v>0.40920200000255136</v>
      </c>
      <c r="I107">
        <f t="shared" si="18"/>
        <v>0.40920200000255136</v>
      </c>
      <c r="O107">
        <f t="shared" si="16"/>
        <v>-0.033239301132833875</v>
      </c>
      <c r="Q107" s="2">
        <f t="shared" si="17"/>
        <v>28053.902000000002</v>
      </c>
      <c r="R107">
        <v>0.0030000000042491592</v>
      </c>
      <c r="AA107">
        <v>14</v>
      </c>
      <c r="AC107" t="s">
        <v>64</v>
      </c>
      <c r="AE107" t="s">
        <v>33</v>
      </c>
    </row>
    <row r="108" spans="1:31" ht="12.75">
      <c r="A108" t="s">
        <v>80</v>
      </c>
      <c r="C108" s="68">
        <v>43075.282</v>
      </c>
      <c r="E108">
        <f t="shared" si="13"/>
        <v>1713.0233062190064</v>
      </c>
      <c r="F108">
        <f t="shared" si="14"/>
        <v>1713</v>
      </c>
      <c r="G108">
        <f t="shared" si="15"/>
        <v>0.050324000003456604</v>
      </c>
      <c r="I108">
        <f t="shared" si="18"/>
        <v>0.050324000003456604</v>
      </c>
      <c r="O108">
        <f t="shared" si="16"/>
        <v>-0.03318488930596476</v>
      </c>
      <c r="Q108" s="2">
        <f t="shared" si="17"/>
        <v>28056.782</v>
      </c>
      <c r="R108">
        <v>2.8799999999973807</v>
      </c>
      <c r="AA108">
        <v>10</v>
      </c>
      <c r="AC108" t="s">
        <v>39</v>
      </c>
      <c r="AE108" t="s">
        <v>33</v>
      </c>
    </row>
    <row r="109" spans="1:31" ht="12.75">
      <c r="A109" t="s">
        <v>81</v>
      </c>
      <c r="C109" s="68">
        <v>43135.483</v>
      </c>
      <c r="E109">
        <f t="shared" si="13"/>
        <v>1740.9037944621577</v>
      </c>
      <c r="F109">
        <f t="shared" si="14"/>
        <v>1741</v>
      </c>
      <c r="G109">
        <f t="shared" si="15"/>
        <v>-0.20773199999530334</v>
      </c>
      <c r="I109">
        <f t="shared" si="18"/>
        <v>-0.20773199999530334</v>
      </c>
      <c r="O109">
        <f t="shared" si="16"/>
        <v>-0.03216920187107476</v>
      </c>
      <c r="Q109" s="2">
        <f t="shared" si="17"/>
        <v>28116.983</v>
      </c>
      <c r="R109">
        <v>60.20100000000093</v>
      </c>
      <c r="AA109">
        <v>21</v>
      </c>
      <c r="AC109" t="s">
        <v>82</v>
      </c>
      <c r="AE109" t="s">
        <v>33</v>
      </c>
    </row>
    <row r="110" spans="1:31" ht="12.75">
      <c r="A110" t="s">
        <v>81</v>
      </c>
      <c r="C110" s="68">
        <v>43135.486</v>
      </c>
      <c r="E110">
        <f t="shared" si="13"/>
        <v>1740.9051838321789</v>
      </c>
      <c r="F110">
        <f t="shared" si="14"/>
        <v>1741</v>
      </c>
      <c r="G110">
        <f t="shared" si="15"/>
        <v>-0.20473199999833014</v>
      </c>
      <c r="I110">
        <f t="shared" si="18"/>
        <v>-0.20473199999833014</v>
      </c>
      <c r="O110">
        <f t="shared" si="16"/>
        <v>-0.03216920187107476</v>
      </c>
      <c r="Q110" s="2">
        <f t="shared" si="17"/>
        <v>28116.985999999997</v>
      </c>
      <c r="R110">
        <v>0.0029999999969732016</v>
      </c>
      <c r="AA110">
        <v>7</v>
      </c>
      <c r="AC110" t="s">
        <v>83</v>
      </c>
      <c r="AE110" t="s">
        <v>33</v>
      </c>
    </row>
    <row r="111" spans="1:31" ht="12.75">
      <c r="A111" t="s">
        <v>81</v>
      </c>
      <c r="C111" s="68">
        <v>43138.344</v>
      </c>
      <c r="E111">
        <f t="shared" si="13"/>
        <v>1742.2287903403587</v>
      </c>
      <c r="F111">
        <f t="shared" si="14"/>
        <v>1742</v>
      </c>
      <c r="G111">
        <f t="shared" si="15"/>
        <v>0.49401599999691825</v>
      </c>
      <c r="I111">
        <f t="shared" si="18"/>
        <v>0.49401599999691825</v>
      </c>
      <c r="O111">
        <f t="shared" si="16"/>
        <v>-0.03213292731982868</v>
      </c>
      <c r="Q111" s="2">
        <f t="shared" si="17"/>
        <v>28119.843999999997</v>
      </c>
      <c r="R111">
        <v>2.8580000000001746</v>
      </c>
      <c r="AA111">
        <v>10</v>
      </c>
      <c r="AC111" t="s">
        <v>68</v>
      </c>
      <c r="AE111" t="s">
        <v>33</v>
      </c>
    </row>
    <row r="112" spans="1:31" ht="12.75">
      <c r="A112" t="s">
        <v>81</v>
      </c>
      <c r="C112" s="68">
        <v>43138.354</v>
      </c>
      <c r="E112">
        <f t="shared" si="13"/>
        <v>1742.2334215737683</v>
      </c>
      <c r="F112">
        <f t="shared" si="14"/>
        <v>1742</v>
      </c>
      <c r="G112">
        <f t="shared" si="15"/>
        <v>0.5040159999989555</v>
      </c>
      <c r="I112">
        <f t="shared" si="18"/>
        <v>0.5040159999989555</v>
      </c>
      <c r="O112">
        <f t="shared" si="16"/>
        <v>-0.03213292731982868</v>
      </c>
      <c r="Q112" s="2">
        <f t="shared" si="17"/>
        <v>28119.854</v>
      </c>
      <c r="R112">
        <v>0.010000000002037268</v>
      </c>
      <c r="AA112">
        <v>7</v>
      </c>
      <c r="AC112" t="s">
        <v>84</v>
      </c>
      <c r="AE112" t="s">
        <v>33</v>
      </c>
    </row>
    <row r="113" spans="1:31" ht="12.75">
      <c r="A113" t="s">
        <v>81</v>
      </c>
      <c r="C113" s="68">
        <v>43138.357</v>
      </c>
      <c r="E113">
        <f t="shared" si="13"/>
        <v>1742.2348109437928</v>
      </c>
      <c r="F113">
        <f t="shared" si="14"/>
        <v>1742</v>
      </c>
      <c r="G113">
        <f t="shared" si="15"/>
        <v>0.5070160000032047</v>
      </c>
      <c r="I113">
        <f t="shared" si="18"/>
        <v>0.5070160000032047</v>
      </c>
      <c r="O113">
        <f t="shared" si="16"/>
        <v>-0.03213292731982868</v>
      </c>
      <c r="Q113" s="2">
        <f t="shared" si="17"/>
        <v>28119.857000000004</v>
      </c>
      <c r="R113">
        <v>0.0030000000042491592</v>
      </c>
      <c r="AA113">
        <v>7</v>
      </c>
      <c r="AC113" t="s">
        <v>83</v>
      </c>
      <c r="AE113" t="s">
        <v>33</v>
      </c>
    </row>
    <row r="114" spans="1:31" ht="12.75">
      <c r="A114" t="s">
        <v>81</v>
      </c>
      <c r="C114" s="68">
        <v>43161.271</v>
      </c>
      <c r="E114">
        <f t="shared" si="13"/>
        <v>1752.846819176272</v>
      </c>
      <c r="F114">
        <f t="shared" si="14"/>
        <v>1753</v>
      </c>
      <c r="G114">
        <f t="shared" si="15"/>
        <v>-0.3307559999957448</v>
      </c>
      <c r="I114">
        <f t="shared" si="18"/>
        <v>-0.3307559999957448</v>
      </c>
      <c r="O114">
        <f t="shared" si="16"/>
        <v>-0.03173390725612191</v>
      </c>
      <c r="Q114" s="2">
        <f t="shared" si="17"/>
        <v>28142.771</v>
      </c>
      <c r="R114">
        <v>22.91399999999703</v>
      </c>
      <c r="AA114">
        <v>8</v>
      </c>
      <c r="AC114" t="s">
        <v>45</v>
      </c>
      <c r="AE114" t="s">
        <v>33</v>
      </c>
    </row>
    <row r="115" spans="1:31" ht="12.75">
      <c r="A115" t="s">
        <v>81</v>
      </c>
      <c r="C115" s="68">
        <v>43161.283</v>
      </c>
      <c r="E115">
        <f t="shared" si="13"/>
        <v>1752.8523766563633</v>
      </c>
      <c r="F115">
        <f t="shared" si="14"/>
        <v>1753</v>
      </c>
      <c r="G115">
        <f t="shared" si="15"/>
        <v>-0.31875599999330007</v>
      </c>
      <c r="I115">
        <f t="shared" si="18"/>
        <v>-0.31875599999330007</v>
      </c>
      <c r="O115">
        <f t="shared" si="16"/>
        <v>-0.03173390725612191</v>
      </c>
      <c r="Q115" s="2">
        <f t="shared" si="17"/>
        <v>28142.783000000003</v>
      </c>
      <c r="R115">
        <v>0.012000000002444722</v>
      </c>
      <c r="AA115">
        <v>11</v>
      </c>
      <c r="AC115" t="s">
        <v>43</v>
      </c>
      <c r="AE115" t="s">
        <v>33</v>
      </c>
    </row>
    <row r="116" spans="1:31" ht="12.75">
      <c r="A116" t="s">
        <v>81</v>
      </c>
      <c r="C116" s="68">
        <v>43161.284</v>
      </c>
      <c r="E116">
        <f t="shared" si="13"/>
        <v>1752.8528397797027</v>
      </c>
      <c r="F116">
        <f t="shared" si="14"/>
        <v>1753</v>
      </c>
      <c r="G116">
        <f t="shared" si="15"/>
        <v>-0.3177559999967343</v>
      </c>
      <c r="I116">
        <f t="shared" si="18"/>
        <v>-0.3177559999967343</v>
      </c>
      <c r="O116">
        <f t="shared" si="16"/>
        <v>-0.03173390725612191</v>
      </c>
      <c r="Q116" s="2">
        <f t="shared" si="17"/>
        <v>28142.784</v>
      </c>
      <c r="R116">
        <v>0.000999999996565748</v>
      </c>
      <c r="AA116">
        <v>8</v>
      </c>
      <c r="AC116" t="s">
        <v>71</v>
      </c>
      <c r="AE116" t="s">
        <v>33</v>
      </c>
    </row>
    <row r="117" spans="1:31" ht="12.75">
      <c r="A117" t="s">
        <v>81</v>
      </c>
      <c r="C117" s="68">
        <v>43188.355</v>
      </c>
      <c r="E117">
        <f aca="true" t="shared" si="19" ref="E117:E148">+(C117-C$7)/C$8</f>
        <v>1765.3900517401423</v>
      </c>
      <c r="F117">
        <f aca="true" t="shared" si="20" ref="F117:F148">ROUND(2*E117,0)/2</f>
        <v>1765.5</v>
      </c>
      <c r="I117" s="10">
        <v>-0.4351231306354748</v>
      </c>
      <c r="O117">
        <f aca="true" t="shared" si="21" ref="O117:O148">+C$11+C$12*$F117</f>
        <v>-0.031280475365546</v>
      </c>
      <c r="Q117" s="2">
        <f aca="true" t="shared" si="22" ref="Q117:Q148">+C117-15018.5</f>
        <v>28169.855000000003</v>
      </c>
      <c r="R117">
        <v>27.07100000000355</v>
      </c>
      <c r="AA117">
        <v>10</v>
      </c>
      <c r="AC117" t="s">
        <v>82</v>
      </c>
      <c r="AE117" t="s">
        <v>33</v>
      </c>
    </row>
    <row r="118" spans="1:31" ht="12.75">
      <c r="A118" t="s">
        <v>85</v>
      </c>
      <c r="C118" s="68">
        <v>43204.278</v>
      </c>
      <c r="E118">
        <f t="shared" si="19"/>
        <v>1772.764364696664</v>
      </c>
      <c r="F118">
        <f t="shared" si="20"/>
        <v>1773</v>
      </c>
      <c r="G118">
        <f aca="true" t="shared" si="23" ref="G118:G149">+C118-(C$7+F118*C$8)</f>
        <v>-0.5087960000018938</v>
      </c>
      <c r="I118">
        <f aca="true" t="shared" si="24" ref="I118:I154">+G118</f>
        <v>-0.5087960000018938</v>
      </c>
      <c r="O118">
        <f t="shared" si="21"/>
        <v>-0.031008416231200472</v>
      </c>
      <c r="Q118" s="2">
        <f t="shared" si="22"/>
        <v>28185.778</v>
      </c>
      <c r="R118">
        <v>15.922999999995227</v>
      </c>
      <c r="AA118">
        <v>10</v>
      </c>
      <c r="AC118" t="s">
        <v>39</v>
      </c>
      <c r="AE118" t="s">
        <v>33</v>
      </c>
    </row>
    <row r="119" spans="1:31" ht="12.75">
      <c r="A119" t="s">
        <v>85</v>
      </c>
      <c r="C119" s="68">
        <v>43224.376</v>
      </c>
      <c r="E119">
        <f t="shared" si="19"/>
        <v>1782.0722176012803</v>
      </c>
      <c r="F119">
        <f t="shared" si="20"/>
        <v>1782</v>
      </c>
      <c r="G119">
        <f t="shared" si="23"/>
        <v>0.15593600000283914</v>
      </c>
      <c r="I119">
        <f t="shared" si="24"/>
        <v>0.15593600000283914</v>
      </c>
      <c r="O119">
        <f t="shared" si="21"/>
        <v>-0.030681945269985827</v>
      </c>
      <c r="Q119" s="2">
        <f t="shared" si="22"/>
        <v>28205.875999999997</v>
      </c>
      <c r="R119">
        <v>20.097999999998137</v>
      </c>
      <c r="AA119">
        <v>11</v>
      </c>
      <c r="AC119" t="s">
        <v>86</v>
      </c>
      <c r="AE119" t="s">
        <v>33</v>
      </c>
    </row>
    <row r="120" spans="1:31" ht="12.75">
      <c r="A120" t="s">
        <v>87</v>
      </c>
      <c r="C120" s="68">
        <v>43327.59</v>
      </c>
      <c r="E120">
        <f t="shared" si="19"/>
        <v>1829.8730301048693</v>
      </c>
      <c r="F120">
        <f t="shared" si="20"/>
        <v>1830</v>
      </c>
      <c r="G120">
        <f t="shared" si="23"/>
        <v>-0.2741600000008475</v>
      </c>
      <c r="I120">
        <f t="shared" si="24"/>
        <v>-0.2741600000008475</v>
      </c>
      <c r="O120">
        <f t="shared" si="21"/>
        <v>-0.02894076681017438</v>
      </c>
      <c r="Q120" s="2">
        <f t="shared" si="22"/>
        <v>28309.089999999997</v>
      </c>
      <c r="R120">
        <v>103.21399999999994</v>
      </c>
      <c r="AA120">
        <v>10</v>
      </c>
      <c r="AC120" t="s">
        <v>43</v>
      </c>
      <c r="AE120" t="s">
        <v>33</v>
      </c>
    </row>
    <row r="121" spans="1:31" ht="12.75">
      <c r="A121" t="s">
        <v>88</v>
      </c>
      <c r="C121" s="68">
        <v>43396.411</v>
      </c>
      <c r="E121">
        <f t="shared" si="19"/>
        <v>1861.7456415462404</v>
      </c>
      <c r="F121">
        <f t="shared" si="20"/>
        <v>1861.5</v>
      </c>
      <c r="G121">
        <f t="shared" si="23"/>
        <v>0.53040200000396</v>
      </c>
      <c r="I121">
        <f t="shared" si="24"/>
        <v>0.53040200000396</v>
      </c>
      <c r="O121">
        <f t="shared" si="21"/>
        <v>-0.02779811844592313</v>
      </c>
      <c r="Q121" s="2">
        <f t="shared" si="22"/>
        <v>28377.911</v>
      </c>
      <c r="R121">
        <v>68.82100000000355</v>
      </c>
      <c r="AA121">
        <v>7</v>
      </c>
      <c r="AC121" t="s">
        <v>39</v>
      </c>
      <c r="AE121" t="s">
        <v>33</v>
      </c>
    </row>
    <row r="122" spans="1:31" ht="12.75">
      <c r="A122" t="s">
        <v>88</v>
      </c>
      <c r="C122" s="68">
        <v>43399.277</v>
      </c>
      <c r="E122">
        <f t="shared" si="19"/>
        <v>1863.072953041148</v>
      </c>
      <c r="F122">
        <f t="shared" si="20"/>
        <v>1863</v>
      </c>
      <c r="G122">
        <f t="shared" si="23"/>
        <v>0.15752400000201305</v>
      </c>
      <c r="I122">
        <f t="shared" si="24"/>
        <v>0.15752400000201305</v>
      </c>
      <c r="O122">
        <f t="shared" si="21"/>
        <v>-0.027743706619054023</v>
      </c>
      <c r="Q122" s="2">
        <f t="shared" si="22"/>
        <v>28380.777000000002</v>
      </c>
      <c r="R122">
        <v>2.8660000000018044</v>
      </c>
      <c r="AA122">
        <v>8</v>
      </c>
      <c r="AC122" t="s">
        <v>39</v>
      </c>
      <c r="AE122" t="s">
        <v>33</v>
      </c>
    </row>
    <row r="123" spans="1:31" ht="12.75">
      <c r="A123" t="s">
        <v>88</v>
      </c>
      <c r="C123" s="68">
        <v>43419.357</v>
      </c>
      <c r="E123">
        <f t="shared" si="19"/>
        <v>1872.3724697256303</v>
      </c>
      <c r="F123">
        <f t="shared" si="20"/>
        <v>1872.5</v>
      </c>
      <c r="G123">
        <f t="shared" si="23"/>
        <v>-0.2753699999957462</v>
      </c>
      <c r="I123">
        <f t="shared" si="24"/>
        <v>-0.2753699999957462</v>
      </c>
      <c r="O123">
        <f t="shared" si="21"/>
        <v>-0.02739909838221634</v>
      </c>
      <c r="Q123" s="2">
        <f t="shared" si="22"/>
        <v>28400.857000000004</v>
      </c>
      <c r="R123">
        <v>20.080000000001746</v>
      </c>
      <c r="AA123">
        <v>14</v>
      </c>
      <c r="AC123" t="s">
        <v>89</v>
      </c>
      <c r="AE123" t="s">
        <v>33</v>
      </c>
    </row>
    <row r="124" spans="1:31" ht="12.75">
      <c r="A124" t="s">
        <v>88</v>
      </c>
      <c r="C124" s="68">
        <v>43462.363</v>
      </c>
      <c r="E124">
        <f t="shared" si="19"/>
        <v>1892.2895521226797</v>
      </c>
      <c r="F124">
        <f t="shared" si="20"/>
        <v>1892.5</v>
      </c>
      <c r="G124">
        <f t="shared" si="23"/>
        <v>-0.454409999998461</v>
      </c>
      <c r="I124">
        <f t="shared" si="24"/>
        <v>-0.454409999998461</v>
      </c>
      <c r="O124">
        <f t="shared" si="21"/>
        <v>-0.026673607357294904</v>
      </c>
      <c r="Q124" s="2">
        <f t="shared" si="22"/>
        <v>28443.862999999998</v>
      </c>
      <c r="R124">
        <v>43.005999999993946</v>
      </c>
      <c r="AA124">
        <v>14</v>
      </c>
      <c r="AC124" t="s">
        <v>89</v>
      </c>
      <c r="AE124" t="s">
        <v>33</v>
      </c>
    </row>
    <row r="125" spans="1:31" ht="12.75">
      <c r="A125" t="s">
        <v>88</v>
      </c>
      <c r="C125" s="68">
        <v>43462.368</v>
      </c>
      <c r="E125">
        <f t="shared" si="19"/>
        <v>1892.2918677393861</v>
      </c>
      <c r="F125">
        <f t="shared" si="20"/>
        <v>1892.5</v>
      </c>
      <c r="G125">
        <f t="shared" si="23"/>
        <v>-0.4494099999938044</v>
      </c>
      <c r="I125">
        <f t="shared" si="24"/>
        <v>-0.4494099999938044</v>
      </c>
      <c r="O125">
        <f t="shared" si="21"/>
        <v>-0.026673607357294904</v>
      </c>
      <c r="Q125" s="2">
        <f t="shared" si="22"/>
        <v>28443.868000000002</v>
      </c>
      <c r="R125">
        <v>0.005000000004656613</v>
      </c>
      <c r="AA125">
        <v>17</v>
      </c>
      <c r="AC125" t="s">
        <v>90</v>
      </c>
      <c r="AE125" t="s">
        <v>33</v>
      </c>
    </row>
    <row r="126" spans="1:31" ht="12.75">
      <c r="A126" t="s">
        <v>92</v>
      </c>
      <c r="C126" s="68">
        <v>43479.575</v>
      </c>
      <c r="E126">
        <f t="shared" si="19"/>
        <v>1900.2608310655726</v>
      </c>
      <c r="F126">
        <f t="shared" si="20"/>
        <v>1900.5</v>
      </c>
      <c r="G126">
        <f t="shared" si="23"/>
        <v>-0.5164260000019567</v>
      </c>
      <c r="I126">
        <f t="shared" si="24"/>
        <v>-0.5164260000019567</v>
      </c>
      <c r="O126">
        <f t="shared" si="21"/>
        <v>-0.02638341094732634</v>
      </c>
      <c r="Q126" s="2">
        <f t="shared" si="22"/>
        <v>28461.074999999997</v>
      </c>
      <c r="R126">
        <v>17.206999999994878</v>
      </c>
      <c r="AA126">
        <v>32</v>
      </c>
      <c r="AC126" t="s">
        <v>91</v>
      </c>
      <c r="AE126" t="s">
        <v>33</v>
      </c>
    </row>
    <row r="127" spans="1:31" ht="12.75">
      <c r="A127" t="s">
        <v>92</v>
      </c>
      <c r="C127" s="68">
        <v>43482.439</v>
      </c>
      <c r="E127">
        <f t="shared" si="19"/>
        <v>1901.587216313798</v>
      </c>
      <c r="F127">
        <f t="shared" si="20"/>
        <v>1901.5</v>
      </c>
      <c r="G127">
        <f t="shared" si="23"/>
        <v>0.18832200000179</v>
      </c>
      <c r="I127">
        <f t="shared" si="24"/>
        <v>0.18832200000179</v>
      </c>
      <c r="O127">
        <f t="shared" si="21"/>
        <v>-0.02634713639608026</v>
      </c>
      <c r="Q127" s="2">
        <f t="shared" si="22"/>
        <v>28463.939</v>
      </c>
      <c r="R127">
        <v>2.864000000001397</v>
      </c>
      <c r="AA127">
        <v>11</v>
      </c>
      <c r="AC127" t="s">
        <v>89</v>
      </c>
      <c r="AE127" t="s">
        <v>33</v>
      </c>
    </row>
    <row r="128" spans="1:31" ht="12.75">
      <c r="A128" t="s">
        <v>92</v>
      </c>
      <c r="C128" s="68">
        <v>43485.291</v>
      </c>
      <c r="E128">
        <f t="shared" si="19"/>
        <v>1902.9080440819323</v>
      </c>
      <c r="F128">
        <f t="shared" si="20"/>
        <v>1903</v>
      </c>
      <c r="G128">
        <f t="shared" si="23"/>
        <v>-0.1985560000030091</v>
      </c>
      <c r="I128">
        <f t="shared" si="24"/>
        <v>-0.1985560000030091</v>
      </c>
      <c r="O128">
        <f t="shared" si="21"/>
        <v>-0.026292724569211154</v>
      </c>
      <c r="Q128" s="2">
        <f t="shared" si="22"/>
        <v>28466.790999999997</v>
      </c>
      <c r="R128">
        <v>2.8519999999989523</v>
      </c>
      <c r="AA128">
        <v>12</v>
      </c>
      <c r="AC128" t="s">
        <v>39</v>
      </c>
      <c r="AE128" t="s">
        <v>33</v>
      </c>
    </row>
    <row r="129" spans="1:31" ht="12.75">
      <c r="A129" t="s">
        <v>92</v>
      </c>
      <c r="C129" s="68">
        <v>43485.306</v>
      </c>
      <c r="E129">
        <f t="shared" si="19"/>
        <v>1902.914990932045</v>
      </c>
      <c r="F129">
        <f t="shared" si="20"/>
        <v>1903</v>
      </c>
      <c r="G129">
        <f t="shared" si="23"/>
        <v>-0.18355600000359118</v>
      </c>
      <c r="I129">
        <f t="shared" si="24"/>
        <v>-0.18355600000359118</v>
      </c>
      <c r="O129">
        <f t="shared" si="21"/>
        <v>-0.026292724569211154</v>
      </c>
      <c r="Q129" s="2">
        <f t="shared" si="22"/>
        <v>28466.805999999997</v>
      </c>
      <c r="R129">
        <v>0.014999999999417923</v>
      </c>
      <c r="AA129">
        <v>11</v>
      </c>
      <c r="AC129" t="s">
        <v>31</v>
      </c>
      <c r="AE129" t="s">
        <v>33</v>
      </c>
    </row>
    <row r="130" spans="1:31" ht="12.75">
      <c r="A130" t="s">
        <v>93</v>
      </c>
      <c r="C130" s="68">
        <v>43717.543</v>
      </c>
      <c r="E130">
        <f t="shared" si="19"/>
        <v>2010.4693662434956</v>
      </c>
      <c r="F130">
        <f t="shared" si="20"/>
        <v>2010.5</v>
      </c>
      <c r="G130">
        <f t="shared" si="23"/>
        <v>-0.06614599999738857</v>
      </c>
      <c r="I130">
        <f t="shared" si="24"/>
        <v>-0.06614599999738857</v>
      </c>
      <c r="O130">
        <f t="shared" si="21"/>
        <v>-0.022393210310258455</v>
      </c>
      <c r="Q130" s="2">
        <f t="shared" si="22"/>
        <v>28699.042999999998</v>
      </c>
      <c r="R130">
        <v>232.237000000001</v>
      </c>
      <c r="AA130">
        <v>18</v>
      </c>
      <c r="AC130" t="s">
        <v>43</v>
      </c>
      <c r="AE130" t="s">
        <v>33</v>
      </c>
    </row>
    <row r="131" spans="1:31" ht="12.75">
      <c r="A131" t="s">
        <v>93</v>
      </c>
      <c r="C131" s="68">
        <v>43717.545</v>
      </c>
      <c r="E131">
        <f t="shared" si="19"/>
        <v>2010.4702924901776</v>
      </c>
      <c r="F131">
        <f t="shared" si="20"/>
        <v>2010.5</v>
      </c>
      <c r="G131">
        <f t="shared" si="23"/>
        <v>-0.06414599999698112</v>
      </c>
      <c r="I131">
        <f t="shared" si="24"/>
        <v>-0.06414599999698112</v>
      </c>
      <c r="O131">
        <f t="shared" si="21"/>
        <v>-0.022393210310258455</v>
      </c>
      <c r="Q131" s="2">
        <f t="shared" si="22"/>
        <v>28699.045</v>
      </c>
      <c r="R131">
        <v>0.0020000000004074536</v>
      </c>
      <c r="AA131">
        <v>19</v>
      </c>
      <c r="AC131" t="s">
        <v>39</v>
      </c>
      <c r="AE131" t="s">
        <v>33</v>
      </c>
    </row>
    <row r="132" spans="1:31" ht="12.75">
      <c r="A132" t="s">
        <v>93</v>
      </c>
      <c r="C132" s="68">
        <v>43717.557</v>
      </c>
      <c r="E132">
        <f t="shared" si="19"/>
        <v>2010.475849970269</v>
      </c>
      <c r="F132">
        <f t="shared" si="20"/>
        <v>2010.5</v>
      </c>
      <c r="G132">
        <f t="shared" si="23"/>
        <v>-0.052145999994536396</v>
      </c>
      <c r="I132">
        <f t="shared" si="24"/>
        <v>-0.052145999994536396</v>
      </c>
      <c r="O132">
        <f t="shared" si="21"/>
        <v>-0.022393210310258455</v>
      </c>
      <c r="Q132" s="2">
        <f t="shared" si="22"/>
        <v>28699.057</v>
      </c>
      <c r="R132">
        <v>0.012000000002444722</v>
      </c>
      <c r="AA132">
        <v>9</v>
      </c>
      <c r="AC132" t="s">
        <v>82</v>
      </c>
      <c r="AE132" t="s">
        <v>33</v>
      </c>
    </row>
    <row r="133" spans="1:31" ht="12.75">
      <c r="A133" t="s">
        <v>94</v>
      </c>
      <c r="C133" s="68">
        <v>43740.483</v>
      </c>
      <c r="E133">
        <f t="shared" si="19"/>
        <v>2021.0934156828398</v>
      </c>
      <c r="F133">
        <f t="shared" si="20"/>
        <v>2021</v>
      </c>
      <c r="G133">
        <f t="shared" si="23"/>
        <v>0.20170800000050804</v>
      </c>
      <c r="I133">
        <f t="shared" si="24"/>
        <v>0.20170800000050804</v>
      </c>
      <c r="O133">
        <f t="shared" si="21"/>
        <v>-0.022012327522174704</v>
      </c>
      <c r="Q133" s="2">
        <f t="shared" si="22"/>
        <v>28721.983</v>
      </c>
      <c r="R133">
        <v>22.925999999999476</v>
      </c>
      <c r="AA133">
        <v>16</v>
      </c>
      <c r="AC133" t="s">
        <v>83</v>
      </c>
      <c r="AE133" t="s">
        <v>33</v>
      </c>
    </row>
    <row r="134" spans="1:31" ht="12.75">
      <c r="A134" t="s">
        <v>95</v>
      </c>
      <c r="C134" s="68">
        <v>43786.373</v>
      </c>
      <c r="E134">
        <f t="shared" si="19"/>
        <v>2042.3461457949338</v>
      </c>
      <c r="F134">
        <f t="shared" si="20"/>
        <v>2042.5</v>
      </c>
      <c r="G134">
        <f t="shared" si="23"/>
        <v>-0.3322100000004866</v>
      </c>
      <c r="I134">
        <f t="shared" si="24"/>
        <v>-0.3322100000004866</v>
      </c>
      <c r="O134">
        <f t="shared" si="21"/>
        <v>-0.021232424670384165</v>
      </c>
      <c r="Q134" s="2">
        <f t="shared" si="22"/>
        <v>28767.873</v>
      </c>
      <c r="R134">
        <v>45.88999999999942</v>
      </c>
      <c r="AA134">
        <v>11</v>
      </c>
      <c r="AC134" t="s">
        <v>89</v>
      </c>
      <c r="AE134" t="s">
        <v>33</v>
      </c>
    </row>
    <row r="135" spans="1:31" ht="12.75">
      <c r="A135" t="s">
        <v>95</v>
      </c>
      <c r="C135" s="68">
        <v>43809.295</v>
      </c>
      <c r="E135">
        <f t="shared" si="19"/>
        <v>2052.9618590141404</v>
      </c>
      <c r="F135">
        <f t="shared" si="20"/>
        <v>2053</v>
      </c>
      <c r="G135">
        <f t="shared" si="23"/>
        <v>-0.08235599999898113</v>
      </c>
      <c r="I135">
        <f t="shared" si="24"/>
        <v>-0.08235599999898113</v>
      </c>
      <c r="O135">
        <f t="shared" si="21"/>
        <v>-0.020851541882300414</v>
      </c>
      <c r="Q135" s="2">
        <f t="shared" si="22"/>
        <v>28790.795</v>
      </c>
      <c r="R135">
        <v>22.92199999999866</v>
      </c>
      <c r="AA135">
        <v>8</v>
      </c>
      <c r="AC135" t="s">
        <v>39</v>
      </c>
      <c r="AE135" t="s">
        <v>33</v>
      </c>
    </row>
    <row r="136" spans="1:31" ht="12.75">
      <c r="A136" t="s">
        <v>96</v>
      </c>
      <c r="C136" s="68">
        <v>43832.241</v>
      </c>
      <c r="E136">
        <f t="shared" si="19"/>
        <v>2063.5886871935304</v>
      </c>
      <c r="F136">
        <f t="shared" si="20"/>
        <v>2063.5</v>
      </c>
      <c r="G136">
        <f t="shared" si="23"/>
        <v>0.1914980000074138</v>
      </c>
      <c r="I136">
        <f t="shared" si="24"/>
        <v>0.1914980000074138</v>
      </c>
      <c r="O136">
        <f t="shared" si="21"/>
        <v>-0.020470659094216664</v>
      </c>
      <c r="Q136" s="2">
        <f t="shared" si="22"/>
        <v>28813.741</v>
      </c>
      <c r="R136">
        <v>22.94600000000355</v>
      </c>
      <c r="AA136">
        <v>23</v>
      </c>
      <c r="AC136" t="s">
        <v>39</v>
      </c>
      <c r="AE136" t="s">
        <v>33</v>
      </c>
    </row>
    <row r="137" spans="1:31" ht="12.75">
      <c r="A137" t="s">
        <v>96</v>
      </c>
      <c r="C137" s="68">
        <v>43832.258</v>
      </c>
      <c r="E137">
        <f t="shared" si="19"/>
        <v>2063.5965602903248</v>
      </c>
      <c r="F137">
        <f t="shared" si="20"/>
        <v>2063.5</v>
      </c>
      <c r="G137">
        <f t="shared" si="23"/>
        <v>0.20849800000723917</v>
      </c>
      <c r="I137">
        <f t="shared" si="24"/>
        <v>0.20849800000723917</v>
      </c>
      <c r="O137">
        <f t="shared" si="21"/>
        <v>-0.020470659094216664</v>
      </c>
      <c r="Q137" s="2">
        <f t="shared" si="22"/>
        <v>28813.758</v>
      </c>
      <c r="R137">
        <v>0.016999999999825377</v>
      </c>
      <c r="AA137">
        <v>8</v>
      </c>
      <c r="AC137" t="s">
        <v>89</v>
      </c>
      <c r="AE137" t="s">
        <v>33</v>
      </c>
    </row>
    <row r="138" spans="1:31" ht="12.75">
      <c r="A138" t="s">
        <v>94</v>
      </c>
      <c r="C138" s="68">
        <v>43852.306</v>
      </c>
      <c r="E138">
        <f t="shared" si="19"/>
        <v>2072.8812570278965</v>
      </c>
      <c r="F138">
        <f t="shared" si="20"/>
        <v>2073</v>
      </c>
      <c r="G138">
        <f t="shared" si="23"/>
        <v>-0.2563959999970393</v>
      </c>
      <c r="I138">
        <f t="shared" si="24"/>
        <v>-0.2563959999970393</v>
      </c>
      <c r="O138">
        <f t="shared" si="21"/>
        <v>-0.02012605085737898</v>
      </c>
      <c r="Q138" s="2">
        <f t="shared" si="22"/>
        <v>28833.805999999997</v>
      </c>
      <c r="R138">
        <v>20.047999999995227</v>
      </c>
      <c r="AA138">
        <v>9</v>
      </c>
      <c r="AC138" t="s">
        <v>39</v>
      </c>
      <c r="AE138" t="s">
        <v>33</v>
      </c>
    </row>
    <row r="139" spans="1:31" ht="12.75">
      <c r="A139" t="s">
        <v>97</v>
      </c>
      <c r="C139" s="68">
        <v>43918.259</v>
      </c>
      <c r="E139">
        <f t="shared" si="19"/>
        <v>2103.4256307276783</v>
      </c>
      <c r="F139">
        <f t="shared" si="20"/>
        <v>2103.5</v>
      </c>
      <c r="G139">
        <f t="shared" si="23"/>
        <v>-0.16058199999679346</v>
      </c>
      <c r="I139">
        <f t="shared" si="24"/>
        <v>-0.16058199999679346</v>
      </c>
      <c r="O139">
        <f t="shared" si="21"/>
        <v>-0.019019677044373795</v>
      </c>
      <c r="Q139" s="2">
        <f t="shared" si="22"/>
        <v>28899.759</v>
      </c>
      <c r="R139">
        <v>65.95300000000134</v>
      </c>
      <c r="AA139">
        <v>14</v>
      </c>
      <c r="AC139" t="s">
        <v>39</v>
      </c>
      <c r="AE139" t="s">
        <v>33</v>
      </c>
    </row>
    <row r="140" spans="1:31" ht="12.75">
      <c r="A140" t="s">
        <v>98</v>
      </c>
      <c r="C140" s="68">
        <v>44087.432</v>
      </c>
      <c r="E140">
        <f t="shared" si="19"/>
        <v>2181.7735956710953</v>
      </c>
      <c r="F140">
        <f t="shared" si="20"/>
        <v>2182</v>
      </c>
      <c r="G140">
        <f t="shared" si="23"/>
        <v>-0.48886399999901187</v>
      </c>
      <c r="I140">
        <f t="shared" si="24"/>
        <v>-0.48886399999901187</v>
      </c>
      <c r="O140">
        <f t="shared" si="21"/>
        <v>-0.016172124771557175</v>
      </c>
      <c r="Q140" s="2">
        <f t="shared" si="22"/>
        <v>29068.932</v>
      </c>
      <c r="R140">
        <v>169.1730000000025</v>
      </c>
      <c r="AA140">
        <v>7</v>
      </c>
      <c r="AC140" t="s">
        <v>39</v>
      </c>
      <c r="AE140" t="s">
        <v>33</v>
      </c>
    </row>
    <row r="141" spans="1:31" ht="12.75">
      <c r="A141" t="s">
        <v>99</v>
      </c>
      <c r="C141" s="68">
        <v>44222.216</v>
      </c>
      <c r="E141">
        <f t="shared" si="19"/>
        <v>2244.1952120456544</v>
      </c>
      <c r="F141">
        <f t="shared" si="20"/>
        <v>2244</v>
      </c>
      <c r="G141">
        <f t="shared" si="23"/>
        <v>0.4215120000008028</v>
      </c>
      <c r="I141">
        <f t="shared" si="24"/>
        <v>0.4215120000008028</v>
      </c>
      <c r="O141">
        <f t="shared" si="21"/>
        <v>-0.013923102594300726</v>
      </c>
      <c r="Q141" s="2">
        <f t="shared" si="22"/>
        <v>29203.716</v>
      </c>
      <c r="R141">
        <v>134.78399999999965</v>
      </c>
      <c r="AA141">
        <v>18</v>
      </c>
      <c r="AC141" t="s">
        <v>39</v>
      </c>
      <c r="AE141" t="s">
        <v>33</v>
      </c>
    </row>
    <row r="142" spans="1:31" ht="12.75">
      <c r="A142" t="s">
        <v>100</v>
      </c>
      <c r="C142" s="68">
        <v>44454.455</v>
      </c>
      <c r="E142">
        <f t="shared" si="19"/>
        <v>2351.750513603787</v>
      </c>
      <c r="F142">
        <f t="shared" si="20"/>
        <v>2352</v>
      </c>
      <c r="G142">
        <f t="shared" si="23"/>
        <v>-0.5387039999914123</v>
      </c>
      <c r="I142">
        <f t="shared" si="24"/>
        <v>-0.5387039999914123</v>
      </c>
      <c r="O142">
        <f t="shared" si="21"/>
        <v>-0.010005451059725001</v>
      </c>
      <c r="Q142" s="2">
        <f t="shared" si="22"/>
        <v>29435.955</v>
      </c>
      <c r="R142">
        <v>232.2390000000014</v>
      </c>
      <c r="AA142">
        <v>12</v>
      </c>
      <c r="AC142" t="s">
        <v>39</v>
      </c>
      <c r="AE142" t="s">
        <v>33</v>
      </c>
    </row>
    <row r="143" spans="1:31" ht="12.75">
      <c r="A143" t="s">
        <v>101</v>
      </c>
      <c r="C143" s="68">
        <v>44566.271</v>
      </c>
      <c r="E143">
        <f t="shared" si="19"/>
        <v>2403.535113085459</v>
      </c>
      <c r="F143">
        <f t="shared" si="20"/>
        <v>2403.5</v>
      </c>
      <c r="G143">
        <f t="shared" si="23"/>
        <v>0.07581800000480143</v>
      </c>
      <c r="I143">
        <f t="shared" si="24"/>
        <v>0.07581800000480143</v>
      </c>
      <c r="O143">
        <f t="shared" si="21"/>
        <v>-0.008137311670552302</v>
      </c>
      <c r="Q143" s="2">
        <f t="shared" si="22"/>
        <v>29547.771</v>
      </c>
      <c r="R143">
        <v>111.8159999999989</v>
      </c>
      <c r="AA143">
        <v>9</v>
      </c>
      <c r="AC143" t="s">
        <v>39</v>
      </c>
      <c r="AE143" t="s">
        <v>33</v>
      </c>
    </row>
    <row r="144" spans="1:31" ht="12.75">
      <c r="A144" t="s">
        <v>102</v>
      </c>
      <c r="C144" s="68">
        <v>44583.481</v>
      </c>
      <c r="E144">
        <f t="shared" si="19"/>
        <v>2411.50546578167</v>
      </c>
      <c r="F144">
        <f t="shared" si="20"/>
        <v>2411.5</v>
      </c>
      <c r="G144">
        <f t="shared" si="23"/>
        <v>0.01180200000089826</v>
      </c>
      <c r="I144">
        <f t="shared" si="24"/>
        <v>0.01180200000089826</v>
      </c>
      <c r="O144">
        <f t="shared" si="21"/>
        <v>-0.007847115260583737</v>
      </c>
      <c r="Q144" s="2">
        <f t="shared" si="22"/>
        <v>29564.981</v>
      </c>
      <c r="R144">
        <v>17.209999999999127</v>
      </c>
      <c r="AA144">
        <v>9</v>
      </c>
      <c r="AC144" t="s">
        <v>31</v>
      </c>
      <c r="AE144" t="s">
        <v>33</v>
      </c>
    </row>
    <row r="145" spans="1:31" ht="12.75">
      <c r="A145" t="s">
        <v>102</v>
      </c>
      <c r="C145" s="68">
        <v>44586.34</v>
      </c>
      <c r="E145">
        <f t="shared" si="19"/>
        <v>2412.829535413189</v>
      </c>
      <c r="F145">
        <f t="shared" si="20"/>
        <v>2413</v>
      </c>
      <c r="G145">
        <f t="shared" si="23"/>
        <v>-0.3680759999988368</v>
      </c>
      <c r="I145">
        <f t="shared" si="24"/>
        <v>-0.3680759999988368</v>
      </c>
      <c r="O145">
        <f t="shared" si="21"/>
        <v>-0.007792703433714632</v>
      </c>
      <c r="Q145" s="2">
        <f t="shared" si="22"/>
        <v>29567.839999999997</v>
      </c>
      <c r="R145">
        <v>2.8589999999967404</v>
      </c>
      <c r="AA145">
        <v>11</v>
      </c>
      <c r="AC145" t="s">
        <v>39</v>
      </c>
      <c r="AE145" t="s">
        <v>33</v>
      </c>
    </row>
    <row r="146" spans="1:31" ht="12.75">
      <c r="A146" t="s">
        <v>102</v>
      </c>
      <c r="C146" s="68">
        <v>44606.417</v>
      </c>
      <c r="E146">
        <f t="shared" si="19"/>
        <v>2422.12766272765</v>
      </c>
      <c r="F146">
        <f t="shared" si="20"/>
        <v>2422</v>
      </c>
      <c r="G146">
        <f t="shared" si="23"/>
        <v>0.2756560000052559</v>
      </c>
      <c r="I146">
        <f t="shared" si="24"/>
        <v>0.2756560000052559</v>
      </c>
      <c r="O146">
        <f t="shared" si="21"/>
        <v>-0.007466232472499987</v>
      </c>
      <c r="Q146" s="2">
        <f t="shared" si="22"/>
        <v>29587.917</v>
      </c>
      <c r="R146">
        <v>20.077000000004773</v>
      </c>
      <c r="AA146">
        <v>17</v>
      </c>
      <c r="AC146" t="s">
        <v>31</v>
      </c>
      <c r="AE146" t="s">
        <v>33</v>
      </c>
    </row>
    <row r="147" spans="1:31" ht="12.75">
      <c r="A147" t="s">
        <v>103</v>
      </c>
      <c r="C147" s="68">
        <v>44821.465</v>
      </c>
      <c r="E147">
        <f t="shared" si="19"/>
        <v>2521.7214109330453</v>
      </c>
      <c r="F147">
        <f t="shared" si="20"/>
        <v>2521.5</v>
      </c>
      <c r="G147">
        <f t="shared" si="23"/>
        <v>0.47808200000145007</v>
      </c>
      <c r="I147">
        <f t="shared" si="24"/>
        <v>0.47808200000145007</v>
      </c>
      <c r="O147">
        <f t="shared" si="21"/>
        <v>-0.003856914623515853</v>
      </c>
      <c r="Q147" s="2">
        <f t="shared" si="22"/>
        <v>29802.964999999997</v>
      </c>
      <c r="R147">
        <v>215.04799999999523</v>
      </c>
      <c r="AA147">
        <v>6</v>
      </c>
      <c r="AC147" t="s">
        <v>39</v>
      </c>
      <c r="AE147" t="s">
        <v>33</v>
      </c>
    </row>
    <row r="148" spans="1:31" ht="12.75">
      <c r="A148" t="s">
        <v>105</v>
      </c>
      <c r="C148" s="68">
        <v>44910.361</v>
      </c>
      <c r="E148">
        <f t="shared" si="19"/>
        <v>2562.891223442192</v>
      </c>
      <c r="F148">
        <f t="shared" si="20"/>
        <v>2563</v>
      </c>
      <c r="G148">
        <f t="shared" si="23"/>
        <v>-0.2348760000022594</v>
      </c>
      <c r="I148">
        <f t="shared" si="24"/>
        <v>-0.2348760000022594</v>
      </c>
      <c r="O148">
        <f t="shared" si="21"/>
        <v>-0.0023515207468038785</v>
      </c>
      <c r="Q148" s="2">
        <f t="shared" si="22"/>
        <v>29891.860999999997</v>
      </c>
      <c r="R148">
        <v>88.89600000000064</v>
      </c>
      <c r="AA148">
        <v>9</v>
      </c>
      <c r="AC148" t="s">
        <v>104</v>
      </c>
      <c r="AE148" t="s">
        <v>33</v>
      </c>
    </row>
    <row r="149" spans="1:31" ht="12.75">
      <c r="A149" t="s">
        <v>105</v>
      </c>
      <c r="C149" s="68">
        <v>44956.226</v>
      </c>
      <c r="E149">
        <f aca="true" t="shared" si="25" ref="E149:E180">+(C149-C$7)/C$8</f>
        <v>2584.1323754707673</v>
      </c>
      <c r="F149">
        <f aca="true" t="shared" si="26" ref="F149:F180">ROUND(2*E149,0)/2</f>
        <v>2584</v>
      </c>
      <c r="G149">
        <f t="shared" si="23"/>
        <v>0.28583200000139186</v>
      </c>
      <c r="I149">
        <f t="shared" si="24"/>
        <v>0.28583200000139186</v>
      </c>
      <c r="O149">
        <f aca="true" t="shared" si="27" ref="O149:O180">+C$11+C$12*$F149</f>
        <v>-0.0015897551706363783</v>
      </c>
      <c r="Q149" s="2">
        <f aca="true" t="shared" si="28" ref="Q149:Q180">+C149-15018.5</f>
        <v>29937.726000000002</v>
      </c>
      <c r="R149">
        <v>45.86500000000524</v>
      </c>
      <c r="AA149">
        <v>10</v>
      </c>
      <c r="AC149" t="s">
        <v>39</v>
      </c>
      <c r="AE149" t="s">
        <v>33</v>
      </c>
    </row>
    <row r="150" spans="1:31" ht="12.75">
      <c r="A150" t="s">
        <v>107</v>
      </c>
      <c r="C150" s="68">
        <v>44976.305</v>
      </c>
      <c r="E150">
        <f t="shared" si="25"/>
        <v>2593.431429031907</v>
      </c>
      <c r="F150">
        <f t="shared" si="26"/>
        <v>2593.5</v>
      </c>
      <c r="G150">
        <f aca="true" t="shared" si="29" ref="G150:G180">+C150-(C$7+F150*C$8)</f>
        <v>-0.14806200000020908</v>
      </c>
      <c r="I150">
        <f t="shared" si="24"/>
        <v>-0.14806200000020908</v>
      </c>
      <c r="O150">
        <f t="shared" si="27"/>
        <v>-0.0012451469337986937</v>
      </c>
      <c r="Q150" s="2">
        <f t="shared" si="28"/>
        <v>29957.805</v>
      </c>
      <c r="R150">
        <v>20.078999999997905</v>
      </c>
      <c r="AA150">
        <v>16</v>
      </c>
      <c r="AC150" t="s">
        <v>106</v>
      </c>
      <c r="AE150" t="s">
        <v>33</v>
      </c>
    </row>
    <row r="151" spans="1:31" ht="12.75">
      <c r="A151" t="s">
        <v>108</v>
      </c>
      <c r="C151" s="68">
        <v>45165.539</v>
      </c>
      <c r="E151">
        <f t="shared" si="25"/>
        <v>2681.0701113163263</v>
      </c>
      <c r="F151">
        <f t="shared" si="26"/>
        <v>2681</v>
      </c>
      <c r="G151">
        <f t="shared" si="29"/>
        <v>0.15138799999840558</v>
      </c>
      <c r="I151">
        <f t="shared" si="24"/>
        <v>0.15138799999840558</v>
      </c>
      <c r="O151">
        <f t="shared" si="27"/>
        <v>0.001928876300232571</v>
      </c>
      <c r="Q151" s="2">
        <f t="shared" si="28"/>
        <v>30147.038999999997</v>
      </c>
      <c r="R151">
        <v>189.23399999999674</v>
      </c>
      <c r="AA151">
        <v>10</v>
      </c>
      <c r="AC151" t="s">
        <v>39</v>
      </c>
      <c r="AE151" t="s">
        <v>33</v>
      </c>
    </row>
    <row r="152" spans="1:31" ht="12.75">
      <c r="A152" t="s">
        <v>109</v>
      </c>
      <c r="C152" s="68">
        <v>45532.548</v>
      </c>
      <c r="E152">
        <f t="shared" si="25"/>
        <v>2851.040545522248</v>
      </c>
      <c r="F152">
        <f t="shared" si="26"/>
        <v>2851</v>
      </c>
      <c r="G152">
        <f t="shared" si="29"/>
        <v>0.08754800000315299</v>
      </c>
      <c r="I152">
        <f t="shared" si="24"/>
        <v>0.08754800000315299</v>
      </c>
      <c r="O152">
        <f t="shared" si="27"/>
        <v>0.008095550012064745</v>
      </c>
      <c r="Q152" s="2">
        <f t="shared" si="28"/>
        <v>30514.048000000003</v>
      </c>
      <c r="R152">
        <v>367.00900000000547</v>
      </c>
      <c r="AA152">
        <v>10</v>
      </c>
      <c r="AC152" t="s">
        <v>39</v>
      </c>
      <c r="AE152" t="s">
        <v>33</v>
      </c>
    </row>
    <row r="153" spans="1:31" ht="12.75">
      <c r="A153" t="s">
        <v>111</v>
      </c>
      <c r="C153" s="68">
        <v>45638.648</v>
      </c>
      <c r="E153">
        <f t="shared" si="25"/>
        <v>2900.1779319875604</v>
      </c>
      <c r="F153">
        <f t="shared" si="26"/>
        <v>2900</v>
      </c>
      <c r="G153">
        <f t="shared" si="29"/>
        <v>0.3842000000004191</v>
      </c>
      <c r="I153">
        <f t="shared" si="24"/>
        <v>0.3842000000004191</v>
      </c>
      <c r="O153">
        <f t="shared" si="27"/>
        <v>0.00987300302312226</v>
      </c>
      <c r="Q153" s="2">
        <f t="shared" si="28"/>
        <v>30620.148</v>
      </c>
      <c r="R153">
        <v>106.09999999999854</v>
      </c>
      <c r="AA153">
        <v>25</v>
      </c>
      <c r="AC153" t="s">
        <v>110</v>
      </c>
      <c r="AE153" t="s">
        <v>33</v>
      </c>
    </row>
    <row r="154" spans="1:31" ht="12.75">
      <c r="A154" t="s">
        <v>111</v>
      </c>
      <c r="C154" s="68">
        <v>45647.257</v>
      </c>
      <c r="E154">
        <f t="shared" si="25"/>
        <v>2904.164960829028</v>
      </c>
      <c r="F154">
        <f t="shared" si="26"/>
        <v>2904</v>
      </c>
      <c r="G154">
        <f t="shared" si="29"/>
        <v>0.3561919999992824</v>
      </c>
      <c r="I154">
        <f t="shared" si="24"/>
        <v>0.3561919999992824</v>
      </c>
      <c r="O154">
        <f t="shared" si="27"/>
        <v>0.010018101228106549</v>
      </c>
      <c r="Q154" s="2">
        <f t="shared" si="28"/>
        <v>30628.756999999998</v>
      </c>
      <c r="R154">
        <v>8.60899999999674</v>
      </c>
      <c r="AA154">
        <v>11</v>
      </c>
      <c r="AC154" t="s">
        <v>39</v>
      </c>
      <c r="AE154" t="s">
        <v>33</v>
      </c>
    </row>
    <row r="155" spans="1:18" ht="12.75">
      <c r="A155" s="60" t="s">
        <v>179</v>
      </c>
      <c r="B155" s="62" t="s">
        <v>156</v>
      </c>
      <c r="C155" s="61">
        <v>45759.355</v>
      </c>
      <c r="E155">
        <f t="shared" si="25"/>
        <v>2956.0801610928256</v>
      </c>
      <c r="F155">
        <f t="shared" si="26"/>
        <v>2956</v>
      </c>
      <c r="G155">
        <f t="shared" si="29"/>
        <v>0.17308800000319025</v>
      </c>
      <c r="H155">
        <f>+G155</f>
        <v>0.17308800000319025</v>
      </c>
      <c r="O155">
        <f t="shared" si="27"/>
        <v>0.011904377892902274</v>
      </c>
      <c r="Q155" s="2">
        <f t="shared" si="28"/>
        <v>30740.855000000003</v>
      </c>
      <c r="R155">
        <v>346.9470000000001</v>
      </c>
    </row>
    <row r="156" spans="1:31" ht="12.75">
      <c r="A156" t="s">
        <v>112</v>
      </c>
      <c r="C156" s="68">
        <v>45776.279</v>
      </c>
      <c r="E156">
        <f t="shared" si="25"/>
        <v>2963.9180605135507</v>
      </c>
      <c r="F156">
        <f t="shared" si="26"/>
        <v>2964</v>
      </c>
      <c r="G156">
        <f t="shared" si="29"/>
        <v>-0.17692799999349518</v>
      </c>
      <c r="I156">
        <f aca="true" t="shared" si="30" ref="I156:I180">+G156</f>
        <v>-0.17692799999349518</v>
      </c>
      <c r="O156">
        <f t="shared" si="27"/>
        <v>0.01219457430287084</v>
      </c>
      <c r="Q156" s="2">
        <f t="shared" si="28"/>
        <v>30757.779000000002</v>
      </c>
      <c r="R156">
        <v>129.02200000000448</v>
      </c>
      <c r="AA156">
        <v>9</v>
      </c>
      <c r="AC156" t="s">
        <v>39</v>
      </c>
      <c r="AE156" t="s">
        <v>33</v>
      </c>
    </row>
    <row r="157" spans="1:31" ht="12.75">
      <c r="A157" t="s">
        <v>113</v>
      </c>
      <c r="C157" s="68">
        <v>45899.577</v>
      </c>
      <c r="E157">
        <f t="shared" si="25"/>
        <v>3021.0202421949825</v>
      </c>
      <c r="F157">
        <f t="shared" si="26"/>
        <v>3021</v>
      </c>
      <c r="G157">
        <f t="shared" si="29"/>
        <v>0.04370799999742303</v>
      </c>
      <c r="I157">
        <f t="shared" si="30"/>
        <v>0.04370799999742303</v>
      </c>
      <c r="O157">
        <f t="shared" si="27"/>
        <v>0.014262223723896919</v>
      </c>
      <c r="Q157" s="2">
        <f t="shared" si="28"/>
        <v>30881.076999999997</v>
      </c>
      <c r="R157">
        <v>123.29799999999523</v>
      </c>
      <c r="AA157">
        <v>7</v>
      </c>
      <c r="AC157" t="s">
        <v>39</v>
      </c>
      <c r="AE157" t="s">
        <v>33</v>
      </c>
    </row>
    <row r="158" spans="1:31" ht="12.75">
      <c r="A158" t="s">
        <v>114</v>
      </c>
      <c r="C158" s="68">
        <v>45991.325</v>
      </c>
      <c r="E158">
        <f t="shared" si="25"/>
        <v>3063.5108824722633</v>
      </c>
      <c r="F158">
        <f t="shared" si="26"/>
        <v>3063.5</v>
      </c>
      <c r="G158">
        <f t="shared" si="29"/>
        <v>0.02349800000229152</v>
      </c>
      <c r="I158">
        <f t="shared" si="30"/>
        <v>0.02349800000229152</v>
      </c>
      <c r="O158">
        <f t="shared" si="27"/>
        <v>0.015803892151854973</v>
      </c>
      <c r="Q158" s="2">
        <f t="shared" si="28"/>
        <v>30972.824999999997</v>
      </c>
      <c r="R158">
        <v>91.74799999999959</v>
      </c>
      <c r="AA158">
        <v>14</v>
      </c>
      <c r="AC158" t="s">
        <v>39</v>
      </c>
      <c r="AE158" t="s">
        <v>33</v>
      </c>
    </row>
    <row r="159" spans="1:31" ht="12.75">
      <c r="A159" t="s">
        <v>114</v>
      </c>
      <c r="C159" s="68">
        <v>46034.336</v>
      </c>
      <c r="E159">
        <f t="shared" si="25"/>
        <v>3083.430280486023</v>
      </c>
      <c r="F159">
        <f t="shared" si="26"/>
        <v>3083.5</v>
      </c>
      <c r="G159">
        <f t="shared" si="29"/>
        <v>-0.15054199999576667</v>
      </c>
      <c r="I159">
        <f t="shared" si="30"/>
        <v>-0.15054199999576667</v>
      </c>
      <c r="O159">
        <f t="shared" si="27"/>
        <v>0.016529383176776408</v>
      </c>
      <c r="Q159" s="2">
        <f t="shared" si="28"/>
        <v>31015.836000000003</v>
      </c>
      <c r="R159">
        <v>43.01100000000588</v>
      </c>
      <c r="AA159">
        <v>15</v>
      </c>
      <c r="AC159" t="s">
        <v>115</v>
      </c>
      <c r="AE159" t="s">
        <v>33</v>
      </c>
    </row>
    <row r="160" spans="1:31" ht="12.75">
      <c r="A160" t="s">
        <v>116</v>
      </c>
      <c r="C160" s="68">
        <v>46054.412</v>
      </c>
      <c r="E160">
        <f t="shared" si="25"/>
        <v>3092.727944677138</v>
      </c>
      <c r="F160">
        <f t="shared" si="26"/>
        <v>3092.5</v>
      </c>
      <c r="G160">
        <f t="shared" si="29"/>
        <v>0.49218999999720836</v>
      </c>
      <c r="I160">
        <f t="shared" si="30"/>
        <v>0.49218999999720836</v>
      </c>
      <c r="O160">
        <f t="shared" si="27"/>
        <v>0.016855854137991053</v>
      </c>
      <c r="Q160" s="2">
        <f t="shared" si="28"/>
        <v>31035.911999999997</v>
      </c>
      <c r="R160">
        <v>20.075999999993655</v>
      </c>
      <c r="AA160">
        <v>13</v>
      </c>
      <c r="AC160" t="s">
        <v>115</v>
      </c>
      <c r="AE160" t="s">
        <v>33</v>
      </c>
    </row>
    <row r="161" spans="1:31" ht="12.75">
      <c r="A161" t="s">
        <v>116</v>
      </c>
      <c r="C161" s="68">
        <v>46057.277</v>
      </c>
      <c r="E161">
        <f t="shared" si="25"/>
        <v>3094.054793048706</v>
      </c>
      <c r="F161">
        <f t="shared" si="26"/>
        <v>3094</v>
      </c>
      <c r="G161">
        <f t="shared" si="29"/>
        <v>0.11831200000597164</v>
      </c>
      <c r="I161">
        <f t="shared" si="30"/>
        <v>0.11831200000597164</v>
      </c>
      <c r="O161">
        <f t="shared" si="27"/>
        <v>0.016910265964860158</v>
      </c>
      <c r="Q161" s="2">
        <f t="shared" si="28"/>
        <v>31038.777000000002</v>
      </c>
      <c r="R161">
        <v>2.8650000000052387</v>
      </c>
      <c r="AA161">
        <v>9</v>
      </c>
      <c r="AC161" t="s">
        <v>39</v>
      </c>
      <c r="AE161" t="s">
        <v>33</v>
      </c>
    </row>
    <row r="162" spans="1:31" ht="12.75">
      <c r="A162" t="s">
        <v>117</v>
      </c>
      <c r="C162" s="68">
        <v>46266.591</v>
      </c>
      <c r="E162">
        <f t="shared" si="25"/>
        <v>3190.992992017608</v>
      </c>
      <c r="F162">
        <f t="shared" si="26"/>
        <v>3191</v>
      </c>
      <c r="G162">
        <f t="shared" si="29"/>
        <v>-0.015132000000448897</v>
      </c>
      <c r="I162">
        <f t="shared" si="30"/>
        <v>-0.015132000000448897</v>
      </c>
      <c r="O162">
        <f t="shared" si="27"/>
        <v>0.020428897435729107</v>
      </c>
      <c r="Q162" s="2">
        <f t="shared" si="28"/>
        <v>31248.091</v>
      </c>
      <c r="R162">
        <v>209.3139999999985</v>
      </c>
      <c r="AA162">
        <v>11</v>
      </c>
      <c r="AC162" t="s">
        <v>39</v>
      </c>
      <c r="AE162" t="s">
        <v>33</v>
      </c>
    </row>
    <row r="163" spans="1:31" ht="12.75">
      <c r="A163" t="s">
        <v>118</v>
      </c>
      <c r="C163" s="68">
        <v>46355.481</v>
      </c>
      <c r="E163">
        <f t="shared" si="25"/>
        <v>3232.160025786709</v>
      </c>
      <c r="F163">
        <f t="shared" si="26"/>
        <v>3232</v>
      </c>
      <c r="G163">
        <f t="shared" si="29"/>
        <v>0.3455360000007204</v>
      </c>
      <c r="I163">
        <f t="shared" si="30"/>
        <v>0.3455360000007204</v>
      </c>
      <c r="O163">
        <f t="shared" si="27"/>
        <v>0.021916154036818042</v>
      </c>
      <c r="Q163" s="2">
        <f t="shared" si="28"/>
        <v>31336.981</v>
      </c>
      <c r="R163">
        <v>88.88999999999942</v>
      </c>
      <c r="AA163">
        <v>12</v>
      </c>
      <c r="AC163" t="s">
        <v>39</v>
      </c>
      <c r="AE163" t="s">
        <v>33</v>
      </c>
    </row>
    <row r="164" spans="1:31" ht="12.75">
      <c r="A164" t="s">
        <v>119</v>
      </c>
      <c r="C164" s="68">
        <v>46421.426</v>
      </c>
      <c r="E164">
        <f t="shared" si="25"/>
        <v>3262.700694499763</v>
      </c>
      <c r="F164">
        <f t="shared" si="26"/>
        <v>3262.5</v>
      </c>
      <c r="G164">
        <f t="shared" si="29"/>
        <v>0.43334999999933643</v>
      </c>
      <c r="I164">
        <f t="shared" si="30"/>
        <v>0.43334999999933643</v>
      </c>
      <c r="O164">
        <f t="shared" si="27"/>
        <v>0.023022527849823227</v>
      </c>
      <c r="Q164" s="2">
        <f t="shared" si="28"/>
        <v>31402.926</v>
      </c>
      <c r="R164">
        <v>65.94499999999971</v>
      </c>
      <c r="AA164">
        <v>11</v>
      </c>
      <c r="AC164" t="s">
        <v>39</v>
      </c>
      <c r="AE164" t="s">
        <v>33</v>
      </c>
    </row>
    <row r="165" spans="1:31" ht="12.75">
      <c r="A165" t="s">
        <v>120</v>
      </c>
      <c r="C165" s="68">
        <v>46633.605</v>
      </c>
      <c r="E165">
        <f t="shared" si="25"/>
        <v>3360.9657418402326</v>
      </c>
      <c r="F165">
        <f t="shared" si="26"/>
        <v>3361</v>
      </c>
      <c r="G165">
        <f t="shared" si="29"/>
        <v>-0.07397199999104487</v>
      </c>
      <c r="I165">
        <f t="shared" si="30"/>
        <v>-0.07397199999104487</v>
      </c>
      <c r="O165">
        <f t="shared" si="27"/>
        <v>0.02659557114756128</v>
      </c>
      <c r="Q165" s="2">
        <f t="shared" si="28"/>
        <v>31615.105000000003</v>
      </c>
      <c r="R165">
        <v>212.17900000000373</v>
      </c>
      <c r="AA165">
        <v>9</v>
      </c>
      <c r="AC165" t="s">
        <v>39</v>
      </c>
      <c r="AE165" t="s">
        <v>33</v>
      </c>
    </row>
    <row r="166" spans="1:31" ht="12.75">
      <c r="A166" t="s">
        <v>122</v>
      </c>
      <c r="C166" s="68">
        <v>46636.513</v>
      </c>
      <c r="D166" s="47">
        <v>0.009</v>
      </c>
      <c r="E166">
        <f t="shared" si="25"/>
        <v>3362.3125045154534</v>
      </c>
      <c r="F166">
        <f t="shared" si="26"/>
        <v>3362.5</v>
      </c>
      <c r="G166">
        <f t="shared" si="29"/>
        <v>-0.4048499999989872</v>
      </c>
      <c r="I166">
        <f t="shared" si="30"/>
        <v>-0.4048499999989872</v>
      </c>
      <c r="O166">
        <f t="shared" si="27"/>
        <v>0.026649982974430386</v>
      </c>
      <c r="Q166" s="2">
        <f t="shared" si="28"/>
        <v>31618.013</v>
      </c>
      <c r="R166">
        <v>2.907999999995809</v>
      </c>
      <c r="AA166">
        <v>15</v>
      </c>
      <c r="AC166" t="s">
        <v>121</v>
      </c>
      <c r="AE166" t="s">
        <v>33</v>
      </c>
    </row>
    <row r="167" spans="1:31" ht="12.75">
      <c r="A167" t="s">
        <v>122</v>
      </c>
      <c r="C167" s="68">
        <v>46656.587</v>
      </c>
      <c r="D167" s="47">
        <v>0.011</v>
      </c>
      <c r="E167">
        <f t="shared" si="25"/>
        <v>3371.60924245989</v>
      </c>
      <c r="F167">
        <f t="shared" si="26"/>
        <v>3371.5</v>
      </c>
      <c r="G167">
        <f t="shared" si="29"/>
        <v>0.23588200000085635</v>
      </c>
      <c r="I167">
        <f t="shared" si="30"/>
        <v>0.23588200000085635</v>
      </c>
      <c r="O167">
        <f t="shared" si="27"/>
        <v>0.02697645393564503</v>
      </c>
      <c r="Q167" s="2">
        <f t="shared" si="28"/>
        <v>31638.087</v>
      </c>
      <c r="R167">
        <v>20.074000000000524</v>
      </c>
      <c r="AA167">
        <v>17</v>
      </c>
      <c r="AC167" t="s">
        <v>121</v>
      </c>
      <c r="AE167" t="s">
        <v>33</v>
      </c>
    </row>
    <row r="168" spans="1:31" ht="12.75">
      <c r="A168" t="s">
        <v>123</v>
      </c>
      <c r="C168" s="68">
        <v>46702.414</v>
      </c>
      <c r="E168">
        <f t="shared" si="25"/>
        <v>3392.832795801509</v>
      </c>
      <c r="F168">
        <f t="shared" si="26"/>
        <v>3393</v>
      </c>
      <c r="G168">
        <f t="shared" si="29"/>
        <v>-0.36103600000205915</v>
      </c>
      <c r="I168">
        <f t="shared" si="30"/>
        <v>-0.36103600000205915</v>
      </c>
      <c r="O168">
        <f t="shared" si="27"/>
        <v>0.02775635678743557</v>
      </c>
      <c r="Q168" s="2">
        <f t="shared" si="28"/>
        <v>31683.913999999997</v>
      </c>
      <c r="R168">
        <v>45.8269999999975</v>
      </c>
      <c r="AA168">
        <v>9</v>
      </c>
      <c r="AC168" t="s">
        <v>39</v>
      </c>
      <c r="AE168" t="s">
        <v>33</v>
      </c>
    </row>
    <row r="169" spans="1:31" ht="12.75">
      <c r="A169" t="s">
        <v>125</v>
      </c>
      <c r="C169" s="68">
        <v>46702.419</v>
      </c>
      <c r="E169">
        <f t="shared" si="25"/>
        <v>3392.8351114182155</v>
      </c>
      <c r="F169">
        <f t="shared" si="26"/>
        <v>3393</v>
      </c>
      <c r="G169">
        <f t="shared" si="29"/>
        <v>-0.35603599999740254</v>
      </c>
      <c r="I169">
        <f t="shared" si="30"/>
        <v>-0.35603599999740254</v>
      </c>
      <c r="O169">
        <f t="shared" si="27"/>
        <v>0.02775635678743557</v>
      </c>
      <c r="Q169" s="2">
        <f t="shared" si="28"/>
        <v>31683.919</v>
      </c>
      <c r="R169">
        <v>0.005000000004656613</v>
      </c>
      <c r="AA169">
        <v>8</v>
      </c>
      <c r="AC169" t="s">
        <v>124</v>
      </c>
      <c r="AE169" t="s">
        <v>33</v>
      </c>
    </row>
    <row r="170" spans="1:31" ht="12.75">
      <c r="A170" t="s">
        <v>125</v>
      </c>
      <c r="C170" s="68">
        <v>46728.234</v>
      </c>
      <c r="E170">
        <f t="shared" si="25"/>
        <v>3404.7906404625305</v>
      </c>
      <c r="F170">
        <f t="shared" si="26"/>
        <v>3405</v>
      </c>
      <c r="G170">
        <f t="shared" si="29"/>
        <v>-0.4520600000032573</v>
      </c>
      <c r="I170">
        <f t="shared" si="30"/>
        <v>-0.4520600000032573</v>
      </c>
      <c r="O170">
        <f t="shared" si="27"/>
        <v>0.028191651402388426</v>
      </c>
      <c r="Q170" s="2">
        <f t="shared" si="28"/>
        <v>31709.733999999997</v>
      </c>
      <c r="R170">
        <v>25.814999999995052</v>
      </c>
      <c r="AA170">
        <v>11</v>
      </c>
      <c r="AC170" t="s">
        <v>124</v>
      </c>
      <c r="AE170" t="s">
        <v>33</v>
      </c>
    </row>
    <row r="171" spans="1:31" ht="12.75">
      <c r="A171" t="s">
        <v>125</v>
      </c>
      <c r="C171" s="68">
        <v>46745.442</v>
      </c>
      <c r="E171">
        <f t="shared" si="25"/>
        <v>3412.760066912063</v>
      </c>
      <c r="F171">
        <f t="shared" si="26"/>
        <v>3413</v>
      </c>
      <c r="G171">
        <f t="shared" si="29"/>
        <v>-0.518075999993016</v>
      </c>
      <c r="I171">
        <f t="shared" si="30"/>
        <v>-0.518075999993016</v>
      </c>
      <c r="O171">
        <f t="shared" si="27"/>
        <v>0.028481847812357006</v>
      </c>
      <c r="Q171" s="2">
        <f t="shared" si="28"/>
        <v>31726.942000000003</v>
      </c>
      <c r="R171">
        <v>17.208000000005995</v>
      </c>
      <c r="AA171">
        <v>9</v>
      </c>
      <c r="AC171" t="s">
        <v>124</v>
      </c>
      <c r="AE171" t="s">
        <v>33</v>
      </c>
    </row>
    <row r="172" spans="1:31" ht="12.75">
      <c r="A172" t="s">
        <v>125</v>
      </c>
      <c r="C172" s="68">
        <v>46768.373</v>
      </c>
      <c r="E172">
        <f t="shared" si="25"/>
        <v>3423.3799482413365</v>
      </c>
      <c r="F172">
        <f t="shared" si="26"/>
        <v>3423.5</v>
      </c>
      <c r="G172">
        <f t="shared" si="29"/>
        <v>-0.2592220000005909</v>
      </c>
      <c r="I172">
        <f t="shared" si="30"/>
        <v>-0.2592220000005909</v>
      </c>
      <c r="O172">
        <f t="shared" si="27"/>
        <v>0.028862730600440756</v>
      </c>
      <c r="Q172" s="2">
        <f t="shared" si="28"/>
        <v>31749.873</v>
      </c>
      <c r="R172">
        <v>22.930999999996857</v>
      </c>
      <c r="AA172">
        <v>8</v>
      </c>
      <c r="AC172" t="s">
        <v>124</v>
      </c>
      <c r="AE172" t="s">
        <v>33</v>
      </c>
    </row>
    <row r="173" spans="1:31" ht="12.75">
      <c r="A173" t="s">
        <v>126</v>
      </c>
      <c r="C173" s="68">
        <v>47181.249</v>
      </c>
      <c r="E173">
        <f t="shared" si="25"/>
        <v>3614.5924607225124</v>
      </c>
      <c r="F173">
        <f t="shared" si="26"/>
        <v>3614.5</v>
      </c>
      <c r="G173">
        <f t="shared" si="29"/>
        <v>0.1996460000082152</v>
      </c>
      <c r="I173">
        <f t="shared" si="30"/>
        <v>0.1996460000082152</v>
      </c>
      <c r="O173">
        <f t="shared" si="27"/>
        <v>0.035791169888440444</v>
      </c>
      <c r="Q173" s="2">
        <f t="shared" si="28"/>
        <v>32162.749000000003</v>
      </c>
      <c r="R173">
        <v>412.87600000000384</v>
      </c>
      <c r="AA173">
        <v>11</v>
      </c>
      <c r="AC173" t="s">
        <v>39</v>
      </c>
      <c r="AE173" t="s">
        <v>33</v>
      </c>
    </row>
    <row r="174" spans="1:31" ht="12.75">
      <c r="A174" t="s">
        <v>128</v>
      </c>
      <c r="C174" s="68">
        <v>47393.454</v>
      </c>
      <c r="E174">
        <f t="shared" si="25"/>
        <v>3712.8695492698403</v>
      </c>
      <c r="F174">
        <f t="shared" si="26"/>
        <v>3713</v>
      </c>
      <c r="G174">
        <f t="shared" si="29"/>
        <v>-0.2816759999986971</v>
      </c>
      <c r="I174">
        <f t="shared" si="30"/>
        <v>-0.2816759999986971</v>
      </c>
      <c r="O174">
        <f t="shared" si="27"/>
        <v>0.0393642131861785</v>
      </c>
      <c r="Q174" s="2">
        <f t="shared" si="28"/>
        <v>32374.953999999998</v>
      </c>
      <c r="R174">
        <v>212.20499999999447</v>
      </c>
      <c r="AA174">
        <v>15</v>
      </c>
      <c r="AC174" t="s">
        <v>127</v>
      </c>
      <c r="AE174" t="s">
        <v>33</v>
      </c>
    </row>
    <row r="175" spans="1:31" ht="12.75">
      <c r="A175" t="s">
        <v>129</v>
      </c>
      <c r="C175" s="68">
        <v>47482.328</v>
      </c>
      <c r="E175">
        <f t="shared" si="25"/>
        <v>3754.0291730654894</v>
      </c>
      <c r="F175">
        <f t="shared" si="26"/>
        <v>3754</v>
      </c>
      <c r="G175">
        <f t="shared" si="29"/>
        <v>0.06299200000648852</v>
      </c>
      <c r="I175">
        <f t="shared" si="30"/>
        <v>0.06299200000648852</v>
      </c>
      <c r="O175">
        <f t="shared" si="27"/>
        <v>0.04085146978726742</v>
      </c>
      <c r="Q175" s="2">
        <f t="shared" si="28"/>
        <v>32463.828</v>
      </c>
      <c r="R175">
        <v>88.87400000000343</v>
      </c>
      <c r="AA175">
        <v>11</v>
      </c>
      <c r="AC175" t="s">
        <v>39</v>
      </c>
      <c r="AE175" t="s">
        <v>33</v>
      </c>
    </row>
    <row r="176" spans="1:31" ht="12.75">
      <c r="A176" t="s">
        <v>129</v>
      </c>
      <c r="C176" s="68">
        <v>47499.544</v>
      </c>
      <c r="E176">
        <f t="shared" si="25"/>
        <v>3762.002304501746</v>
      </c>
      <c r="F176">
        <f t="shared" si="26"/>
        <v>3762</v>
      </c>
      <c r="G176">
        <f t="shared" si="29"/>
        <v>0.004976000003807712</v>
      </c>
      <c r="I176">
        <f t="shared" si="30"/>
        <v>0.004976000003807712</v>
      </c>
      <c r="O176">
        <f t="shared" si="27"/>
        <v>0.041141666197236</v>
      </c>
      <c r="Q176" s="2">
        <f t="shared" si="28"/>
        <v>32481.044</v>
      </c>
      <c r="R176">
        <v>17.21600000000035</v>
      </c>
      <c r="AA176">
        <v>7</v>
      </c>
      <c r="AC176" t="s">
        <v>130</v>
      </c>
      <c r="AE176" t="s">
        <v>33</v>
      </c>
    </row>
    <row r="177" spans="1:31" ht="12.75">
      <c r="A177" t="s">
        <v>129</v>
      </c>
      <c r="C177" s="68">
        <v>47499.555</v>
      </c>
      <c r="E177">
        <f t="shared" si="25"/>
        <v>3762.007398858495</v>
      </c>
      <c r="F177">
        <f t="shared" si="26"/>
        <v>3762</v>
      </c>
      <c r="G177">
        <f t="shared" si="29"/>
        <v>0.01597600000241073</v>
      </c>
      <c r="I177">
        <f t="shared" si="30"/>
        <v>0.01597600000241073</v>
      </c>
      <c r="O177">
        <f t="shared" si="27"/>
        <v>0.041141666197236</v>
      </c>
      <c r="Q177" s="2">
        <f t="shared" si="28"/>
        <v>32481.055</v>
      </c>
      <c r="R177">
        <v>0.010999999998603016</v>
      </c>
      <c r="AA177">
        <v>6</v>
      </c>
      <c r="AC177" t="s">
        <v>131</v>
      </c>
      <c r="AE177" t="s">
        <v>33</v>
      </c>
    </row>
    <row r="178" spans="1:31" ht="12.75">
      <c r="A178" t="s">
        <v>133</v>
      </c>
      <c r="C178" s="68">
        <v>47499.558</v>
      </c>
      <c r="E178">
        <f t="shared" si="25"/>
        <v>3762.008788228516</v>
      </c>
      <c r="F178">
        <f t="shared" si="26"/>
        <v>3762</v>
      </c>
      <c r="G178">
        <f t="shared" si="29"/>
        <v>0.01897599999938393</v>
      </c>
      <c r="I178">
        <f t="shared" si="30"/>
        <v>0.01897599999938393</v>
      </c>
      <c r="O178">
        <f t="shared" si="27"/>
        <v>0.041141666197236</v>
      </c>
      <c r="Q178" s="2">
        <f t="shared" si="28"/>
        <v>32481.057999999997</v>
      </c>
      <c r="R178">
        <v>0.0029999999969732016</v>
      </c>
      <c r="AA178">
        <v>8</v>
      </c>
      <c r="AC178" t="s">
        <v>132</v>
      </c>
      <c r="AE178" t="s">
        <v>33</v>
      </c>
    </row>
    <row r="179" spans="1:31" ht="12.75">
      <c r="A179" t="s">
        <v>133</v>
      </c>
      <c r="C179" s="68">
        <v>47545.405</v>
      </c>
      <c r="E179">
        <f t="shared" si="25"/>
        <v>3783.2416040369544</v>
      </c>
      <c r="F179">
        <f t="shared" si="26"/>
        <v>3783</v>
      </c>
      <c r="G179">
        <f t="shared" si="29"/>
        <v>0.5216839999993681</v>
      </c>
      <c r="I179">
        <f t="shared" si="30"/>
        <v>0.5216839999993681</v>
      </c>
      <c r="O179">
        <f t="shared" si="27"/>
        <v>0.0419034317734035</v>
      </c>
      <c r="Q179" s="2">
        <f t="shared" si="28"/>
        <v>32526.905</v>
      </c>
      <c r="R179">
        <v>45.84700000000157</v>
      </c>
      <c r="AA179">
        <v>32</v>
      </c>
      <c r="AC179" t="s">
        <v>134</v>
      </c>
      <c r="AE179" t="s">
        <v>33</v>
      </c>
    </row>
    <row r="180" spans="1:31" ht="12.75">
      <c r="A180" t="s">
        <v>136</v>
      </c>
      <c r="C180" s="68">
        <v>47892.352</v>
      </c>
      <c r="E180">
        <f t="shared" si="25"/>
        <v>3943.920857778528</v>
      </c>
      <c r="F180">
        <f t="shared" si="26"/>
        <v>3944</v>
      </c>
      <c r="G180">
        <f t="shared" si="29"/>
        <v>-0.17088800000055926</v>
      </c>
      <c r="I180">
        <f t="shared" si="30"/>
        <v>-0.17088800000055926</v>
      </c>
      <c r="O180">
        <f t="shared" si="27"/>
        <v>0.04774363452402103</v>
      </c>
      <c r="Q180" s="2">
        <f t="shared" si="28"/>
        <v>32873.852</v>
      </c>
      <c r="R180">
        <v>346.9470000000001</v>
      </c>
      <c r="AA180">
        <v>8</v>
      </c>
      <c r="AC180" t="s">
        <v>135</v>
      </c>
      <c r="AE180" t="s">
        <v>33</v>
      </c>
    </row>
    <row r="181" spans="1:31" ht="12.75">
      <c r="A181" t="s">
        <v>137</v>
      </c>
      <c r="C181" s="68">
        <v>50790.411</v>
      </c>
      <c r="D181" s="47">
        <v>0.005</v>
      </c>
      <c r="E181">
        <f aca="true" t="shared" si="31" ref="E181:E187">+(C181-C$7)/C$8</f>
        <v>5286.0796238697485</v>
      </c>
      <c r="F181">
        <f aca="true" t="shared" si="32" ref="F181:F187">ROUND(2*E181,0)/2</f>
        <v>5286</v>
      </c>
      <c r="I181" s="10">
        <v>-0.15327387853176333</v>
      </c>
      <c r="O181">
        <f aca="true" t="shared" si="33" ref="O181:O187">+C$11+C$12*$F181</f>
        <v>0.09642408229624916</v>
      </c>
      <c r="Q181" s="2">
        <f aca="true" t="shared" si="34" ref="Q181:Q187">+C181-15018.5</f>
        <v>35771.911</v>
      </c>
      <c r="R181">
        <v>2898.059000000001</v>
      </c>
      <c r="AA181">
        <v>5</v>
      </c>
      <c r="AC181" t="s">
        <v>45</v>
      </c>
      <c r="AE181" t="s">
        <v>33</v>
      </c>
    </row>
    <row r="182" spans="1:29" ht="12.75">
      <c r="A182" t="s">
        <v>138</v>
      </c>
      <c r="C182" s="68">
        <v>50844.41</v>
      </c>
      <c r="D182" s="47">
        <v>0.002</v>
      </c>
      <c r="E182">
        <f t="shared" si="31"/>
        <v>5311.087821152883</v>
      </c>
      <c r="F182">
        <f t="shared" si="32"/>
        <v>5311</v>
      </c>
      <c r="I182" s="10">
        <v>-0.637000722817902</v>
      </c>
      <c r="O182">
        <f t="shared" si="33"/>
        <v>0.09733094607740095</v>
      </c>
      <c r="Q182" s="2">
        <f t="shared" si="34"/>
        <v>35825.91</v>
      </c>
      <c r="R182">
        <v>53.999000000003434</v>
      </c>
      <c r="AA182">
        <v>8</v>
      </c>
      <c r="AC182" t="s">
        <v>45</v>
      </c>
    </row>
    <row r="183" spans="1:18" ht="12.75">
      <c r="A183" s="60" t="s">
        <v>227</v>
      </c>
      <c r="B183" s="62" t="s">
        <v>156</v>
      </c>
      <c r="C183" s="61">
        <v>51129.41</v>
      </c>
      <c r="E183">
        <f t="shared" si="31"/>
        <v>5443.077973298164</v>
      </c>
      <c r="F183">
        <f t="shared" si="32"/>
        <v>5443</v>
      </c>
      <c r="G183">
        <f>+C183-(C$7+F183*C$8)</f>
        <v>0.168364000004658</v>
      </c>
      <c r="H183">
        <f>+G183</f>
        <v>0.168364000004658</v>
      </c>
      <c r="O183">
        <f t="shared" si="33"/>
        <v>0.1021191868418824</v>
      </c>
      <c r="Q183" s="2">
        <f t="shared" si="34"/>
        <v>36110.91</v>
      </c>
      <c r="R183">
        <v>346.9470000000001</v>
      </c>
    </row>
    <row r="184" spans="1:18" ht="12.75">
      <c r="A184" s="41" t="s">
        <v>155</v>
      </c>
      <c r="B184" s="42" t="s">
        <v>156</v>
      </c>
      <c r="C184" s="41">
        <v>55121.869</v>
      </c>
      <c r="D184" s="41">
        <v>4E-05</v>
      </c>
      <c r="E184">
        <f t="shared" si="31"/>
        <v>7292.078923627257</v>
      </c>
      <c r="F184">
        <f t="shared" si="32"/>
        <v>7292</v>
      </c>
      <c r="G184">
        <f>+C184-(C$7+F184*C$8)</f>
        <v>0.17041600000084145</v>
      </c>
      <c r="K184">
        <f>+G184</f>
        <v>0.17041600000084145</v>
      </c>
      <c r="O184">
        <f t="shared" si="33"/>
        <v>0.16919083209586883</v>
      </c>
      <c r="Q184" s="2">
        <f t="shared" si="34"/>
        <v>40103.369</v>
      </c>
      <c r="R184">
        <v>346.9470000000001</v>
      </c>
    </row>
    <row r="185" spans="1:18" ht="12.75">
      <c r="A185" s="41" t="s">
        <v>161</v>
      </c>
      <c r="B185" s="42" t="s">
        <v>156</v>
      </c>
      <c r="C185" s="41">
        <v>55579.6344</v>
      </c>
      <c r="D185" s="41">
        <v>0.0006</v>
      </c>
      <c r="E185">
        <f t="shared" si="31"/>
        <v>7504.080765005662</v>
      </c>
      <c r="F185">
        <f t="shared" si="32"/>
        <v>7504</v>
      </c>
      <c r="G185">
        <f>+C185-(C$7+F185*C$8)</f>
        <v>0.17439200000808341</v>
      </c>
      <c r="K185">
        <f>+G185</f>
        <v>0.17439200000808341</v>
      </c>
      <c r="O185">
        <f t="shared" si="33"/>
        <v>0.17688103696003604</v>
      </c>
      <c r="Q185" s="2">
        <f t="shared" si="34"/>
        <v>40561.1344</v>
      </c>
      <c r="R185">
        <v>346.9470000000001</v>
      </c>
    </row>
    <row r="186" spans="1:18" ht="12.75">
      <c r="A186" s="41" t="s">
        <v>162</v>
      </c>
      <c r="B186" s="42" t="s">
        <v>156</v>
      </c>
      <c r="C186" s="41">
        <v>55853.8672</v>
      </c>
      <c r="D186" s="41">
        <v>0.0008</v>
      </c>
      <c r="E186">
        <f t="shared" si="31"/>
        <v>7631.084375515226</v>
      </c>
      <c r="F186">
        <f t="shared" si="32"/>
        <v>7631</v>
      </c>
      <c r="G186">
        <f>+C186-(C$7+F186*C$8)</f>
        <v>0.1821879999988596</v>
      </c>
      <c r="K186">
        <f>+G186</f>
        <v>0.1821879999988596</v>
      </c>
      <c r="O186">
        <f t="shared" si="33"/>
        <v>0.18148790496828715</v>
      </c>
      <c r="Q186" s="2">
        <f t="shared" si="34"/>
        <v>40835.3672</v>
      </c>
      <c r="R186">
        <v>346.9470000000001</v>
      </c>
    </row>
    <row r="187" spans="1:18" ht="12.75">
      <c r="A187" s="43" t="s">
        <v>163</v>
      </c>
      <c r="B187" s="44" t="s">
        <v>156</v>
      </c>
      <c r="C187" s="45">
        <v>56233.9018</v>
      </c>
      <c r="D187" s="45">
        <v>0.0005</v>
      </c>
      <c r="E187">
        <f t="shared" si="31"/>
        <v>7807.087269109859</v>
      </c>
      <c r="F187">
        <f t="shared" si="32"/>
        <v>7807</v>
      </c>
      <c r="G187">
        <f>+C187-(C$7+F187*C$8)</f>
        <v>0.1884360000040033</v>
      </c>
      <c r="K187">
        <f>+G187</f>
        <v>0.1884360000040033</v>
      </c>
      <c r="O187">
        <f t="shared" si="33"/>
        <v>0.18787222598759573</v>
      </c>
      <c r="Q187" s="2">
        <f t="shared" si="34"/>
        <v>41215.4018</v>
      </c>
      <c r="R187">
        <v>346.9470000000001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2022-11-23T00:20:31Z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