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<sst xmlns="http://schemas.openxmlformats.org/spreadsheetml/2006/main" count="63" uniqueCount="53">
  <si>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</si>
  <si>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</si>
  <si>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</si>
  <si>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</si>
  <si>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</si>
  <si>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</si>
  <si>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</si>
  <si>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</si>
  <si>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</si>
  <si>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</si>
  <si>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</si>
  <si>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</si>
  <si>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</si>
  <si>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</si>
  <si>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</si>
  <si>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</si>
  <si>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</si>
  <si>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</si>
  <si>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</si>
  <si>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</si>
  <si>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</si>
  <si>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</si>
  <si>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</si>
  <si>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</si>
  <si>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</si>
  <si>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</si>
  <si>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</si>
  <si>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</si>
  <si>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</si>
  <si>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</si>
  <si>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</si>
  <si>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</si>
  <si>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</si>
  <si>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</si>
  <si>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</si>
  <si>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</si>
  <si>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</si>
  <si>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</si>
  <si>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</si>
  <si>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</si>
  <si>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</si>
  <si>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</si>
  <si>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</si>
  <si>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G3695-1845</t>
  </si>
  <si>
    <t>GSC 3695-1845</t>
  </si>
  <si>
    <t>E</t>
  </si>
  <si>
    <t>3695-1845</t>
  </si>
  <si>
    <t>OEJV 116</t>
  </si>
  <si>
    <t>II</t>
  </si>
  <si>
    <t>I</t>
  </si>
  <si>
    <t>S2</t>
  </si>
  <si>
    <t>Per</t>
  </si>
  <si>
    <t>OEJV 0172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</si>
</sst>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172" fontId="14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3695-1845 -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0.02</c:v>
                  </c:pt>
                  <c:pt idx="1">
                    <c:v>0.02</c:v>
                  </c:pt>
                  <c:pt idx="2">
                    <c:v>0.02</c:v>
                  </c:pt>
                  <c:pt idx="3">
                    <c:v>0.02</c:v>
                  </c:pt>
                  <c:pt idx="4">
                    <c:v>0.02</c:v>
                  </c:pt>
                  <c:pt idx="5">
                    <c:v>0.01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47227694"/>
        <c:axId val="22396063"/>
      </c:scatterChart>
      <c:valAx>
        <c:axId val="4722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6063"/>
        <c:crosses val="autoZero"/>
        <c:crossBetween val="midCat"/>
        <c:dispUnits/>
      </c:valAx>
      <c:valAx>
        <c:axId val="2239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276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44</v>
      </c>
    </row>
    <row r="2" spans="1:5" ht="12.75">
      <c r="A2" t="s">
        <v>24</v>
      </c>
      <c r="B2" t="s">
        <v>45</v>
      </c>
      <c r="D2" s="3" t="s">
        <v>51</v>
      </c>
      <c r="E2" s="31" t="s">
        <v>43</v>
      </c>
    </row>
    <row r="3" ht="13.5" thickBot="1">
      <c r="E3" t="s">
        <v>46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54277.545</v>
      </c>
      <c r="D7" s="30" t="s">
        <v>40</v>
      </c>
    </row>
    <row r="8" spans="1:4" ht="12.75">
      <c r="A8" t="s">
        <v>3</v>
      </c>
      <c r="C8">
        <v>4.6055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INTERCEPT(INDIRECT($G$11):G991,INDIRECT($F$11):F991)</f>
        <v>-0.30571870697018455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SLOPE(INDIRECT($G$11):G991,INDIRECT($F$11):F991)</f>
        <v>0.001022178575477588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59906.69423113426</v>
      </c>
    </row>
    <row r="15" spans="1:5" ht="12.75">
      <c r="A15" s="14" t="s">
        <v>17</v>
      </c>
      <c r="B15" s="12"/>
      <c r="C15" s="15">
        <f>(C7+C11)+(C8+C12)*INT(MAX(F21:F3532))</f>
        <v>57031.939544081164</v>
      </c>
      <c r="D15" s="16" t="s">
        <v>38</v>
      </c>
      <c r="E15" s="17">
        <f>ROUND(2*(E14-$C$7)/$C$8,0)/2+E13</f>
        <v>1223.5</v>
      </c>
    </row>
    <row r="16" spans="1:5" ht="12.75">
      <c r="A16" s="18" t="s">
        <v>4</v>
      </c>
      <c r="B16" s="12"/>
      <c r="C16" s="19">
        <f>+C8+C12</f>
        <v>4.606522178575478</v>
      </c>
      <c r="D16" s="16" t="s">
        <v>39</v>
      </c>
      <c r="E16" s="26">
        <f>ROUND(2*(E14-$C$15)/$C$16,0)/2+E13</f>
        <v>625</v>
      </c>
    </row>
    <row r="17" spans="1:5" ht="13.5" thickBot="1">
      <c r="A17" s="16" t="s">
        <v>30</v>
      </c>
      <c r="B17" s="12"/>
      <c r="C17" s="12">
        <f>COUNT(C21:C2190)</f>
        <v>6</v>
      </c>
      <c r="D17" s="16" t="s">
        <v>34</v>
      </c>
      <c r="E17" s="20">
        <f>+$C$15+$C$16*E16-15018.5-$C$9/24</f>
        <v>44892.91173902417</v>
      </c>
    </row>
    <row r="18" spans="1:5" ht="14.25" thickBot="1" thickTop="1">
      <c r="A18" s="18" t="s">
        <v>5</v>
      </c>
      <c r="B18" s="12"/>
      <c r="C18" s="21">
        <f>+C15</f>
        <v>57031.939544081164</v>
      </c>
      <c r="D18" s="22">
        <f>+C16</f>
        <v>4.606522178575478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50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s="32" t="s">
        <v>47</v>
      </c>
      <c r="B21" s="33" t="s">
        <v>48</v>
      </c>
      <c r="C21" s="32">
        <v>54274.63</v>
      </c>
      <c r="D21" s="32">
        <v>0.02</v>
      </c>
      <c r="E21">
        <f aca="true" t="shared" si="0" ref="E21:E26">+(C21-C$7)/C$8</f>
        <v>-0.6329388774293504</v>
      </c>
      <c r="F21">
        <f aca="true" t="shared" si="1" ref="F21:F26">ROUND(2*E21,0)/2</f>
        <v>-0.5</v>
      </c>
      <c r="G21">
        <f aca="true" t="shared" si="2" ref="G21:G26">+C21-(C$7+F21*C$8)</f>
        <v>-0.612249999998312</v>
      </c>
      <c r="H21">
        <f aca="true" t="shared" si="3" ref="H21:H26">+G21</f>
        <v>-0.612249999998312</v>
      </c>
      <c r="O21">
        <f aca="true" t="shared" si="4" ref="O21:O26">+C$11+C$12*$F21</f>
        <v>-0.30622979625792335</v>
      </c>
      <c r="Q21" s="2">
        <f aca="true" t="shared" si="5" ref="Q21:Q26">+C21-15018.5</f>
        <v>39256.13</v>
      </c>
    </row>
    <row r="22" spans="1:17" ht="12.75">
      <c r="A22" s="34" t="s">
        <v>47</v>
      </c>
      <c r="B22" s="35" t="s">
        <v>49</v>
      </c>
      <c r="C22" s="34">
        <v>54277.545</v>
      </c>
      <c r="D22" s="34">
        <v>0.02</v>
      </c>
      <c r="E22">
        <f t="shared" si="0"/>
        <v>0</v>
      </c>
      <c r="F22">
        <f t="shared" si="1"/>
        <v>0</v>
      </c>
      <c r="G22">
        <f t="shared" si="2"/>
        <v>0</v>
      </c>
      <c r="H22">
        <f t="shared" si="3"/>
        <v>0</v>
      </c>
      <c r="O22">
        <f t="shared" si="4"/>
        <v>-0.30571870697018455</v>
      </c>
      <c r="Q22" s="2">
        <f t="shared" si="5"/>
        <v>39259.045</v>
      </c>
    </row>
    <row r="23" spans="1:17" ht="12.75">
      <c r="A23" s="36" t="s">
        <v>52</v>
      </c>
      <c r="B23" s="37" t="s">
        <v>49</v>
      </c>
      <c r="C23" s="38">
        <v>57032.271</v>
      </c>
      <c r="D23" s="38">
        <v>0.02</v>
      </c>
      <c r="E23">
        <f t="shared" si="0"/>
        <v>598.1383128867664</v>
      </c>
      <c r="F23">
        <f t="shared" si="1"/>
        <v>598</v>
      </c>
      <c r="G23">
        <f t="shared" si="2"/>
        <v>0.6370000000024447</v>
      </c>
      <c r="H23">
        <f t="shared" si="3"/>
        <v>0.6370000000024447</v>
      </c>
      <c r="O23">
        <f t="shared" si="4"/>
        <v>0.3055440811654131</v>
      </c>
      <c r="Q23" s="2">
        <f t="shared" si="5"/>
        <v>42013.771</v>
      </c>
    </row>
    <row r="24" spans="1:17" ht="12.75">
      <c r="A24" s="36" t="s">
        <v>52</v>
      </c>
      <c r="B24" s="37" t="s">
        <v>49</v>
      </c>
      <c r="C24" s="38">
        <v>57032.275</v>
      </c>
      <c r="D24" s="38">
        <v>0.02</v>
      </c>
      <c r="E24">
        <f t="shared" si="0"/>
        <v>598.139181413528</v>
      </c>
      <c r="F24">
        <f t="shared" si="1"/>
        <v>598</v>
      </c>
      <c r="G24">
        <f t="shared" si="2"/>
        <v>0.6410000000032596</v>
      </c>
      <c r="H24">
        <f t="shared" si="3"/>
        <v>0.6410000000032596</v>
      </c>
      <c r="O24">
        <f t="shared" si="4"/>
        <v>0.3055440811654131</v>
      </c>
      <c r="Q24" s="2">
        <f t="shared" si="5"/>
        <v>42013.775</v>
      </c>
    </row>
    <row r="25" spans="1:17" ht="12.75">
      <c r="A25" s="36" t="s">
        <v>52</v>
      </c>
      <c r="B25" s="37" t="s">
        <v>48</v>
      </c>
      <c r="C25" s="38">
        <v>57033.906</v>
      </c>
      <c r="D25" s="38">
        <v>0.02</v>
      </c>
      <c r="E25">
        <f t="shared" si="0"/>
        <v>598.493323200522</v>
      </c>
      <c r="F25">
        <f t="shared" si="1"/>
        <v>598.5</v>
      </c>
      <c r="G25">
        <f t="shared" si="2"/>
        <v>-0.030749999998079147</v>
      </c>
      <c r="H25">
        <f t="shared" si="3"/>
        <v>-0.030749999998079147</v>
      </c>
      <c r="O25">
        <f t="shared" si="4"/>
        <v>0.3060551704531519</v>
      </c>
      <c r="Q25" s="2">
        <f t="shared" si="5"/>
        <v>42015.406</v>
      </c>
    </row>
    <row r="26" spans="1:17" ht="12.75">
      <c r="A26" s="36" t="s">
        <v>52</v>
      </c>
      <c r="B26" s="37" t="s">
        <v>48</v>
      </c>
      <c r="C26" s="38">
        <v>57033.913</v>
      </c>
      <c r="D26" s="38">
        <v>0.01</v>
      </c>
      <c r="E26">
        <f t="shared" si="0"/>
        <v>598.4948431223542</v>
      </c>
      <c r="F26">
        <f t="shared" si="1"/>
        <v>598.5</v>
      </c>
      <c r="G26">
        <f t="shared" si="2"/>
        <v>-0.02375000000029104</v>
      </c>
      <c r="H26">
        <f t="shared" si="3"/>
        <v>-0.02375000000029104</v>
      </c>
      <c r="O26">
        <f t="shared" si="4"/>
        <v>0.3060551704531519</v>
      </c>
      <c r="Q26" s="2">
        <f t="shared" si="5"/>
        <v>42015.413</v>
      </c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2022-11-23T03:39:41Z</dcterms:modified>
  <cp:category/>
  <cp:version/>
  <cp:contentType/>
  <cp:contentStatus/>
</cp:coreProperties>
</file>