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805" windowHeight="145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<sst xmlns="http://schemas.openxmlformats.org/spreadsheetml/2006/main" count="54" uniqueCount="50">
  <si>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</si>
  <si>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</si>
  <si>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</si>
  <si>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</si>
  <si>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</si>
  <si>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</si>
  <si>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</si>
  <si>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</si>
  <si>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</si>
  <si>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</si>
  <si>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</si>
  <si>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</si>
  <si>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</si>
  <si>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</si>
  <si>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</si>
  <si>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</si>
  <si>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</si>
  <si>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</si>
  <si>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</si>
  <si>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</si>
  <si>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</si>
  <si>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</si>
  <si>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</si>
  <si>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</si>
  <si>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</si>
  <si>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</si>
  <si>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</si>
  <si>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</si>
  <si>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</si>
  <si>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</si>
  <si>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</si>
  <si>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</si>
  <si>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</si>
  <si>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</si>
  <si>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</si>
  <si>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</si>
  <si>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</si>
  <si>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</si>
  <si>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</si>
  <si>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</si>
  <si>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</si>
  <si>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RS PsA</t>
  </si>
  <si>
    <t>G6958-1037</t>
  </si>
  <si>
    <t>EW</t>
  </si>
  <si>
    <t>pr_0</t>
  </si>
  <si>
    <t>~</t>
  </si>
  <si>
    <t>RS PsA / GSC 6958-1037</t>
  </si>
  <si>
    <t>GCVS</t>
  </si>
  <si>
    <t>I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</si>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</sst>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5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24" borderId="5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4" fillId="24" borderId="5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 quotePrefix="1">
      <alignment horizontal="left"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 PsA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5647724"/>
        <c:axId val="6611789"/>
      </c:scatterChart>
      <c:valAx>
        <c:axId val="1564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789"/>
        <c:crosses val="autoZero"/>
        <c:crossBetween val="midCat"/>
        <c:dispUnits/>
      </c:valAx>
      <c:valAx>
        <c:axId val="6611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4772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46</v>
      </c>
      <c r="F1" s="38" t="s">
        <v>41</v>
      </c>
      <c r="G1" s="30">
        <v>0</v>
      </c>
      <c r="H1" s="31"/>
      <c r="I1" s="39" t="s">
        <v>42</v>
      </c>
      <c r="J1" s="40" t="s">
        <v>41</v>
      </c>
      <c r="K1" s="41">
        <v>22.15397</v>
      </c>
      <c r="L1" s="33">
        <v>-25.4443</v>
      </c>
      <c r="M1" s="34">
        <v>25417.6</v>
      </c>
      <c r="N1" s="34">
        <v>0.59336</v>
      </c>
      <c r="O1" s="32" t="s">
        <v>43</v>
      </c>
      <c r="P1" s="42">
        <v>14.3</v>
      </c>
      <c r="Q1" s="42">
        <v>15.2</v>
      </c>
      <c r="R1" s="43" t="s">
        <v>44</v>
      </c>
      <c r="S1" s="44" t="s">
        <v>45</v>
      </c>
    </row>
    <row r="2" spans="1:4" ht="12.75">
      <c r="A2" t="s">
        <v>23</v>
      </c>
      <c r="B2" t="s">
        <v>43</v>
      </c>
      <c r="C2" s="29"/>
      <c r="D2" s="3"/>
    </row>
    <row r="3" ht="13.5" thickBot="1"/>
    <row r="4" spans="1:4" ht="14.25" thickBot="1" thickTop="1">
      <c r="A4" s="5" t="s">
        <v>0</v>
      </c>
      <c r="C4" s="26">
        <v>25417.6</v>
      </c>
      <c r="D4" s="27">
        <v>0.59336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25417.6</v>
      </c>
      <c r="D7" s="28" t="s">
        <v>47</v>
      </c>
    </row>
    <row r="8" spans="1:4" ht="12.75">
      <c r="A8" t="s">
        <v>3</v>
      </c>
      <c r="C8" s="8">
        <f>N1</f>
        <v>0.59336</v>
      </c>
      <c r="D8" s="28" t="str">
        <f>D7</f>
        <v>GCVS</v>
      </c>
    </row>
    <row r="9" spans="1:4" ht="12.75">
      <c r="A9" s="24" t="s">
        <v>32</v>
      </c>
      <c r="B9" s="37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-2.094025063354123E-06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57235.82435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0.5933579059749367</v>
      </c>
      <c r="E16" s="14" t="s">
        <v>30</v>
      </c>
      <c r="F16" s="36">
        <f ca="1">NOW()+15018.5+$C$5/24</f>
        <v>59906.70496574074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58126</v>
      </c>
    </row>
    <row r="18" spans="1:6" ht="14.25" thickBot="1" thickTop="1">
      <c r="A18" s="16" t="s">
        <v>5</v>
      </c>
      <c r="B18" s="10"/>
      <c r="C18" s="19">
        <f>+C15</f>
        <v>57235.82435</v>
      </c>
      <c r="D18" s="20">
        <f>+C16</f>
        <v>0.5933579059749367</v>
      </c>
      <c r="E18" s="14" t="s">
        <v>36</v>
      </c>
      <c r="F18" s="23">
        <f>ROUND(2*(F16-$C$15)/$C$16,0)/2+F15</f>
        <v>4502.5</v>
      </c>
    </row>
    <row r="19" spans="5:6" ht="13.5" thickTop="1">
      <c r="E19" s="14" t="s">
        <v>31</v>
      </c>
      <c r="F19" s="18">
        <f>+$C$15+$C$16*F18-15018.5-$C$5/24</f>
        <v>44889.31415498549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47</v>
      </c>
      <c r="C21" s="8">
        <v>25417.6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10399.099999999999</v>
      </c>
    </row>
    <row r="22" spans="1:17" ht="12.75">
      <c r="A22" s="45" t="s">
        <v>49</v>
      </c>
      <c r="B22" s="46" t="s">
        <v>48</v>
      </c>
      <c r="C22" s="47">
        <v>57235.82435</v>
      </c>
      <c r="D22" s="47">
        <v>0.0002</v>
      </c>
      <c r="E22">
        <f>+(C22-C$7)/C$8</f>
        <v>53623.81075569638</v>
      </c>
      <c r="F22">
        <f>ROUND(2*E22,0)/2</f>
        <v>53624</v>
      </c>
      <c r="G22">
        <f>+C22-(C$7+F22*C$8)</f>
        <v>-0.11228999999730149</v>
      </c>
      <c r="K22">
        <f>+G22</f>
        <v>-0.11228999999730149</v>
      </c>
      <c r="O22">
        <f>+C$11+C$12*$F22</f>
        <v>-0.11228999999730149</v>
      </c>
      <c r="Q22" s="2">
        <f>+C22-15018.5</f>
        <v>42217.32435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2022-11-23T03:55:09Z</dcterms:modified>
  <cp:category/>
  <cp:version/>
  <cp:contentType/>
  <cp:contentStatus/>
</cp:coreProperties>
</file>