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<sst xmlns="http://schemas.openxmlformats.org/spreadsheetml/2006/main" count="47" uniqueCount="46">
  <si>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</si>
  <si>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</si>
  <si>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</si>
  <si>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</si>
  <si>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</si>
  <si>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</si>
  <si>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</si>
  <si>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</si>
  <si>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</si>
  <si>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</si>
  <si>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</si>
  <si>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</si>
  <si>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</si>
  <si>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</si>
  <si>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</si>
  <si>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</si>
  <si>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</si>
  <si>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</si>
  <si>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</si>
  <si>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</si>
  <si>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</si>
  <si>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</si>
  <si>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</si>
  <si>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</si>
  <si>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</si>
  <si>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</si>
  <si>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</si>
  <si>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</si>
  <si>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</si>
  <si>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</si>
  <si>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</si>
  <si>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</si>
  <si>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</si>
  <si>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</si>
  <si>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</si>
  <si>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</si>
  <si>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</si>
  <si>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</si>
  <si>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EA</t>
  </si>
  <si>
    <t>IBVS 5699 Eph.</t>
  </si>
  <si>
    <t>IBVS 5699</t>
  </si>
  <si>
    <t xml:space="preserve">AC Psc / G0584-1274 </t>
  </si>
  <si>
    <t>Add cycle</t>
  </si>
  <si>
    <t>Old Cycle</t>
  </si>
  <si>
    <t>IBVS 6011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</si>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</sst>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 Psc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2071556"/>
        <c:axId val="20208549"/>
      </c:scatterChart>
      <c:valAx>
        <c:axId val="32071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549"/>
        <c:crosses val="autoZero"/>
        <c:crossBetween val="midCat"/>
        <c:dispUnits/>
      </c:valAx>
      <c:valAx>
        <c:axId val="2020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715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23</v>
      </c>
      <c r="B2" s="12" t="s">
        <v>38</v>
      </c>
      <c r="C2" s="3"/>
      <c r="D2" s="3"/>
    </row>
    <row r="3" ht="13.5" thickBot="1"/>
    <row r="4" spans="1:4" ht="14.25" thickBot="1" thickTop="1">
      <c r="A4" s="29" t="s">
        <v>39</v>
      </c>
      <c r="C4" s="8">
        <v>51458.768</v>
      </c>
      <c r="D4" s="9">
        <v>0.3353</v>
      </c>
    </row>
    <row r="6" ht="12.75">
      <c r="A6" s="5" t="s">
        <v>0</v>
      </c>
    </row>
    <row r="7" spans="1:3" ht="12.75">
      <c r="A7" t="s">
        <v>1</v>
      </c>
      <c r="C7">
        <f>+C4</f>
        <v>51458.768</v>
      </c>
    </row>
    <row r="8" spans="1:3" ht="12.75">
      <c r="A8" t="s">
        <v>2</v>
      </c>
      <c r="C8">
        <f>+D4</f>
        <v>0.3353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SLOPE(INDIRECT($G$11):G992,INDIRECT($F$11):F992)</f>
        <v>-5.72764243030564E-06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16" t="s">
        <v>42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59906.7080474537</v>
      </c>
    </row>
    <row r="15" spans="1:5" ht="12.75">
      <c r="A15" s="14" t="s">
        <v>16</v>
      </c>
      <c r="B15" s="12"/>
      <c r="C15" s="15">
        <f>(C7+C11)+(C8+C12)*INT(MAX(F21:F3533))</f>
        <v>55869.56415286382</v>
      </c>
      <c r="D15" s="16" t="s">
        <v>43</v>
      </c>
      <c r="E15" s="17">
        <f>ROUND(2*(E14-$C$7)/$C$8,0)/2+E13</f>
        <v>25196</v>
      </c>
    </row>
    <row r="16" spans="1:5" ht="12.75">
      <c r="A16" s="18" t="s">
        <v>3</v>
      </c>
      <c r="B16" s="12"/>
      <c r="C16" s="19">
        <f>+C8+C12</f>
        <v>0.3352942723575697</v>
      </c>
      <c r="D16" s="16" t="s">
        <v>33</v>
      </c>
      <c r="E16" s="26">
        <f>ROUND(2*(E14-$C$15)/$C$16,0)/2+E13</f>
        <v>12041.5</v>
      </c>
    </row>
    <row r="17" spans="1:5" ht="13.5" thickBot="1">
      <c r="A17" s="16" t="s">
        <v>29</v>
      </c>
      <c r="B17" s="12"/>
      <c r="C17" s="12">
        <f>COUNT(C21:C2191)</f>
        <v>2</v>
      </c>
      <c r="D17" s="16" t="s">
        <v>34</v>
      </c>
      <c r="E17" s="20">
        <f>+$C$15+$C$16*E16-15018.5-$C$9/24</f>
        <v>44888.90596679084</v>
      </c>
    </row>
    <row r="18" spans="1:5" ht="14.25" thickBot="1" thickTop="1">
      <c r="A18" s="18" t="s">
        <v>4</v>
      </c>
      <c r="B18" s="12"/>
      <c r="C18" s="21">
        <f>+C15</f>
        <v>55869.56415286382</v>
      </c>
      <c r="D18" s="22">
        <f>+C16</f>
        <v>0.3352942723575697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37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0" t="s">
        <v>40</v>
      </c>
      <c r="C21" s="10">
        <v>51458.768</v>
      </c>
      <c r="D21" s="10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36440.268</v>
      </c>
    </row>
    <row r="22" spans="1:17" ht="12.75">
      <c r="A22" s="31" t="s">
        <v>44</v>
      </c>
      <c r="B22" s="32" t="s">
        <v>45</v>
      </c>
      <c r="C22" s="31">
        <v>55869.7318</v>
      </c>
      <c r="D22" s="31">
        <v>0.0007</v>
      </c>
      <c r="E22">
        <f>+(C22-C$7)/C$8</f>
        <v>13155.27527587237</v>
      </c>
      <c r="F22">
        <f>ROUND(2*E22,0)/2</f>
        <v>13155.5</v>
      </c>
      <c r="G22">
        <f>+C22-(C$7+F22*C$8)</f>
        <v>-0.07534999999188585</v>
      </c>
      <c r="H22">
        <f>+G22</f>
        <v>-0.07534999999188585</v>
      </c>
      <c r="O22">
        <f>+C$11+C$12*$F22</f>
        <v>-0.07534999999188585</v>
      </c>
      <c r="Q22" s="2">
        <f>+C22-15018.5</f>
        <v>40851.2318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2022-11-23T03:59:35Z</dcterms:modified>
  <cp:category/>
  <cp:version/>
  <cp:contentType/>
  <cp:contentStatus/>
</cp:coreProperties>
</file>