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<sst xmlns="http://schemas.openxmlformats.org/spreadsheetml/2006/main" count="62" uniqueCount="50">
  <si>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</si>
  <si>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</si>
  <si>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</si>
  <si>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</si>
  <si>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</si>
  <si>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</si>
  <si>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</si>
  <si>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</si>
  <si>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</si>
  <si>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</si>
  <si>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</si>
  <si>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</si>
  <si>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</si>
  <si>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</si>
  <si>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</si>
  <si>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</si>
  <si>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</si>
  <si>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</si>
  <si>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</si>
  <si>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</si>
  <si>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</si>
  <si>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</si>
  <si>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</si>
  <si>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</si>
  <si>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</si>
  <si>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</si>
  <si>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</si>
  <si>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</si>
  <si>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</si>
  <si>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</si>
  <si>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</si>
  <si>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</si>
  <si>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</si>
  <si>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</si>
  <si>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</si>
  <si>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</si>
  <si>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</si>
  <si>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</si>
  <si>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</si>
  <si>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</si>
  <si>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</si>
  <si>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 Pup</t>
  </si>
  <si>
    <t>V Pup / GSC 8143-3239</t>
  </si>
  <si>
    <t>EB/SD</t>
  </si>
  <si>
    <t>G8143-3239</t>
  </si>
  <si>
    <t>Kreiner</t>
  </si>
  <si>
    <t>OEJV 0160</t>
  </si>
  <si>
    <t>II</t>
  </si>
  <si>
    <t>I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</si>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</sst>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5896802"/>
        <c:axId val="10418035"/>
      </c:scatterChart>
      <c:val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8035"/>
        <c:crosses val="autoZero"/>
        <c:crossBetween val="midCat"/>
        <c:dispUnits/>
      </c:val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680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2"/>
          <c:y val="0.93375"/>
          <c:w val="0.768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6" ht="12.75">
      <c r="A2" t="s">
        <v>24</v>
      </c>
      <c r="B2" t="s">
        <v>43</v>
      </c>
      <c r="C2" s="3"/>
      <c r="D2" s="3"/>
      <c r="E2" s="10" t="s">
        <v>41</v>
      </c>
      <c r="F2" t="s">
        <v>44</v>
      </c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52500.434</v>
      </c>
      <c r="D7" s="30" t="s">
        <v>45</v>
      </c>
    </row>
    <row r="8" spans="1:4" ht="12.75">
      <c r="A8" t="s">
        <v>3</v>
      </c>
      <c r="C8" s="8">
        <v>1.45449</v>
      </c>
      <c r="D8" s="30" t="s">
        <v>45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-1.0836235242000754E-06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2.8093205294698373E-07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59906.75036724537</v>
      </c>
    </row>
    <row r="15" spans="1:5" ht="12.75">
      <c r="A15" s="12" t="s">
        <v>17</v>
      </c>
      <c r="B15" s="10"/>
      <c r="C15" s="13">
        <f>(C7+C11)+(C8+C12)*INT(MAX(F21:F3533))</f>
        <v>55998.48312455796</v>
      </c>
      <c r="D15" s="14" t="s">
        <v>38</v>
      </c>
      <c r="E15" s="15">
        <f>ROUND(2*(E14-$C$7)/$C$8,0)/2+E13</f>
        <v>5093</v>
      </c>
    </row>
    <row r="16" spans="1:5" ht="12.75">
      <c r="A16" s="16" t="s">
        <v>4</v>
      </c>
      <c r="B16" s="10"/>
      <c r="C16" s="17">
        <f>+C8+C12</f>
        <v>1.454490280932053</v>
      </c>
      <c r="D16" s="14" t="s">
        <v>39</v>
      </c>
      <c r="E16" s="24">
        <f>ROUND(2*(E14-$C$15)/$C$16,0)/2+E13</f>
        <v>2688</v>
      </c>
    </row>
    <row r="17" spans="1:5" ht="13.5" thickBot="1">
      <c r="A17" s="14" t="s">
        <v>29</v>
      </c>
      <c r="B17" s="10"/>
      <c r="C17" s="10">
        <f>COUNT(C21:C2191)</f>
        <v>7</v>
      </c>
      <c r="D17" s="14" t="s">
        <v>33</v>
      </c>
      <c r="E17" s="18">
        <f>+$C$15+$C$16*E16-15018.5-$C$9/24</f>
        <v>44890.04883303666</v>
      </c>
    </row>
    <row r="18" spans="1:5" ht="14.25" thickBot="1" thickTop="1">
      <c r="A18" s="16" t="s">
        <v>5</v>
      </c>
      <c r="B18" s="10"/>
      <c r="C18" s="19">
        <f>+C15</f>
        <v>55998.48312455796</v>
      </c>
      <c r="D18" s="20">
        <f>+C16</f>
        <v>1.454490280932053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Kreiner</v>
      </c>
      <c r="I20" s="7" t="s">
        <v>49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t="str">
        <f>D$7</f>
        <v>Kreiner</v>
      </c>
      <c r="C21" s="8">
        <f>C$7</f>
        <v>52500.434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-1.0836235242000754E-06</v>
      </c>
      <c r="Q21" s="2">
        <f>+C21-15018.5</f>
        <v>37481.934</v>
      </c>
    </row>
    <row r="22" spans="1:17" ht="12.75">
      <c r="A22" s="31" t="s">
        <v>46</v>
      </c>
      <c r="B22" s="32" t="s">
        <v>47</v>
      </c>
      <c r="C22" s="33">
        <v>55996.29968</v>
      </c>
      <c r="D22" s="33">
        <v>0.0003</v>
      </c>
      <c r="E22">
        <f aca="true" t="shared" si="0" ref="E22:E27">+(C22-C$7)/C$8</f>
        <v>2403.499288410367</v>
      </c>
      <c r="F22">
        <f aca="true" t="shared" si="1" ref="F22:F27">ROUND(2*E22,0)/2</f>
        <v>2403.5</v>
      </c>
      <c r="G22">
        <f aca="true" t="shared" si="2" ref="G22:G27">+C22-(C$7+F22*C$8)</f>
        <v>-0.0010350000084144995</v>
      </c>
      <c r="I22">
        <f aca="true" t="shared" si="3" ref="I22:I27">+G22</f>
        <v>-0.0010350000084144995</v>
      </c>
      <c r="O22">
        <f aca="true" t="shared" si="4" ref="O22:O27">+C$11+C$12*$F22</f>
        <v>0.0006741365657338753</v>
      </c>
      <c r="Q22" s="2">
        <f aca="true" t="shared" si="5" ref="Q22:Q27">+C22-15018.5</f>
        <v>40977.79968</v>
      </c>
    </row>
    <row r="23" spans="1:17" ht="12.75">
      <c r="A23" s="31" t="s">
        <v>46</v>
      </c>
      <c r="B23" s="32" t="s">
        <v>47</v>
      </c>
      <c r="C23" s="33">
        <v>55996.30037</v>
      </c>
      <c r="D23" s="33">
        <v>0.0004</v>
      </c>
      <c r="E23">
        <f t="shared" si="0"/>
        <v>2403.499762803454</v>
      </c>
      <c r="F23">
        <f t="shared" si="1"/>
        <v>2403.5</v>
      </c>
      <c r="G23">
        <f t="shared" si="2"/>
        <v>-0.00034500000765547156</v>
      </c>
      <c r="I23">
        <f t="shared" si="3"/>
        <v>-0.00034500000765547156</v>
      </c>
      <c r="O23">
        <f t="shared" si="4"/>
        <v>0.0006741365657338753</v>
      </c>
      <c r="Q23" s="2">
        <f t="shared" si="5"/>
        <v>40977.80037</v>
      </c>
    </row>
    <row r="24" spans="1:17" ht="12.75">
      <c r="A24" s="31" t="s">
        <v>46</v>
      </c>
      <c r="B24" s="32" t="s">
        <v>47</v>
      </c>
      <c r="C24" s="33">
        <v>55996.30238</v>
      </c>
      <c r="D24" s="33">
        <v>0.0003</v>
      </c>
      <c r="E24">
        <f t="shared" si="0"/>
        <v>2403.5011447311426</v>
      </c>
      <c r="F24">
        <f t="shared" si="1"/>
        <v>2403.5</v>
      </c>
      <c r="G24">
        <f t="shared" si="2"/>
        <v>0.0016649999961373396</v>
      </c>
      <c r="I24">
        <f t="shared" si="3"/>
        <v>0.0016649999961373396</v>
      </c>
      <c r="O24">
        <f t="shared" si="4"/>
        <v>0.0006741365657338753</v>
      </c>
      <c r="Q24" s="2">
        <f t="shared" si="5"/>
        <v>40977.80238</v>
      </c>
    </row>
    <row r="25" spans="1:17" ht="12.75">
      <c r="A25" s="31" t="s">
        <v>46</v>
      </c>
      <c r="B25" s="32" t="s">
        <v>48</v>
      </c>
      <c r="C25" s="33">
        <v>55998.48313</v>
      </c>
      <c r="D25" s="33">
        <v>0.0005</v>
      </c>
      <c r="E25">
        <f t="shared" si="0"/>
        <v>2405.000467517824</v>
      </c>
      <c r="F25">
        <f t="shared" si="1"/>
        <v>2405</v>
      </c>
      <c r="G25">
        <f t="shared" si="2"/>
        <v>0.0006799999973736703</v>
      </c>
      <c r="I25">
        <f t="shared" si="3"/>
        <v>0.0006799999973736703</v>
      </c>
      <c r="O25">
        <f t="shared" si="4"/>
        <v>0.0006745579638132958</v>
      </c>
      <c r="Q25" s="2">
        <f t="shared" si="5"/>
        <v>40979.98313</v>
      </c>
    </row>
    <row r="26" spans="1:17" ht="12.75">
      <c r="A26" s="31" t="s">
        <v>46</v>
      </c>
      <c r="B26" s="32" t="s">
        <v>48</v>
      </c>
      <c r="C26" s="33">
        <v>55998.48385</v>
      </c>
      <c r="D26" s="33">
        <v>0.0005</v>
      </c>
      <c r="E26">
        <f t="shared" si="0"/>
        <v>2405.000962536694</v>
      </c>
      <c r="F26">
        <f t="shared" si="1"/>
        <v>2405</v>
      </c>
      <c r="G26">
        <f t="shared" si="2"/>
        <v>0.0013999999937368557</v>
      </c>
      <c r="I26">
        <f t="shared" si="3"/>
        <v>0.0013999999937368557</v>
      </c>
      <c r="O26">
        <f t="shared" si="4"/>
        <v>0.0006745579638132958</v>
      </c>
      <c r="Q26" s="2">
        <f t="shared" si="5"/>
        <v>40979.98385</v>
      </c>
    </row>
    <row r="27" spans="1:17" ht="12.75">
      <c r="A27" s="31" t="s">
        <v>46</v>
      </c>
      <c r="B27" s="32" t="s">
        <v>48</v>
      </c>
      <c r="C27" s="33">
        <v>55998.48413</v>
      </c>
      <c r="D27" s="33">
        <v>0.004</v>
      </c>
      <c r="E27">
        <f t="shared" si="0"/>
        <v>2405.001155044033</v>
      </c>
      <c r="F27">
        <f t="shared" si="1"/>
        <v>2405</v>
      </c>
      <c r="G27">
        <f t="shared" si="2"/>
        <v>0.0016799999939394183</v>
      </c>
      <c r="I27">
        <f t="shared" si="3"/>
        <v>0.0016799999939394183</v>
      </c>
      <c r="O27">
        <f t="shared" si="4"/>
        <v>0.0006745579638132958</v>
      </c>
      <c r="Q27" s="2">
        <f t="shared" si="5"/>
        <v>40979.98413</v>
      </c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2022-11-23T05:00:31Z</dcterms:modified>
  <cp:category/>
  <cp:version/>
  <cp:contentType/>
  <cp:contentStatus/>
</cp:coreProperties>
</file>