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<sst xmlns="http://schemas.openxmlformats.org/spreadsheetml/2006/main" count="62" uniqueCount="48">
  <si>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</si>
  <si>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</si>
  <si>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</si>
  <si>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</si>
  <si>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</si>
  <si>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</si>
  <si>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</si>
  <si>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</si>
  <si>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</si>
  <si>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</si>
  <si>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</si>
  <si>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</si>
  <si>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</si>
  <si>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</si>
  <si>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</si>
  <si>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</si>
  <si>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</si>
  <si>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</si>
  <si>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</si>
  <si>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</si>
  <si>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</si>
  <si>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</si>
  <si>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</si>
  <si>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</si>
  <si>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</si>
  <si>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</si>
  <si>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</si>
  <si>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</si>
  <si>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</si>
  <si>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</si>
  <si>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</si>
  <si>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</si>
  <si>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</si>
  <si>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</si>
  <si>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</si>
  <si>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</si>
  <si>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</si>
  <si>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</si>
  <si>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</si>
  <si>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</si>
  <si>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</si>
  <si>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</si>
  <si>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</si>
  <si>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V0366 Pup / GSC 8124-0189</t>
  </si>
  <si>
    <t>EA</t>
  </si>
  <si>
    <t>IBVS 5482</t>
  </si>
  <si>
    <t>II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</si>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</sst>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V0366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0.1</c:v>
                  </c:pt>
                  <c:pt idx="2">
                    <c:v>0.01</c:v>
                  </c:pt>
                  <c:pt idx="3">
                    <c:v>0.03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0.05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0.1</c:v>
                  </c:pt>
                  <c:pt idx="2">
                    <c:v>0.01</c:v>
                  </c:pt>
                  <c:pt idx="3">
                    <c:v>0.03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0.05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0.1</c:v>
                  </c:pt>
                  <c:pt idx="2">
                    <c:v>0.01</c:v>
                  </c:pt>
                  <c:pt idx="3">
                    <c:v>0.03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0.05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0.1</c:v>
                  </c:pt>
                  <c:pt idx="2">
                    <c:v>0.01</c:v>
                  </c:pt>
                  <c:pt idx="3">
                    <c:v>0.03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0.05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0.1</c:v>
                  </c:pt>
                  <c:pt idx="2">
                    <c:v>0.01</c:v>
                  </c:pt>
                  <c:pt idx="3">
                    <c:v>0.03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0.05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0.1</c:v>
                  </c:pt>
                  <c:pt idx="2">
                    <c:v>0.01</c:v>
                  </c:pt>
                  <c:pt idx="3">
                    <c:v>0.03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0.05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0.1</c:v>
                  </c:pt>
                  <c:pt idx="2">
                    <c:v>0.01</c:v>
                  </c:pt>
                  <c:pt idx="3">
                    <c:v>0.03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0.05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0.1</c:v>
                  </c:pt>
                  <c:pt idx="2">
                    <c:v>0.01</c:v>
                  </c:pt>
                  <c:pt idx="3">
                    <c:v>0.03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0.05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0.1</c:v>
                  </c:pt>
                  <c:pt idx="2">
                    <c:v>0.01</c:v>
                  </c:pt>
                  <c:pt idx="3">
                    <c:v>0.03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0.05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0.1</c:v>
                  </c:pt>
                  <c:pt idx="2">
                    <c:v>0.01</c:v>
                  </c:pt>
                  <c:pt idx="3">
                    <c:v>0.03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0.05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0.1</c:v>
                  </c:pt>
                  <c:pt idx="2">
                    <c:v>0.01</c:v>
                  </c:pt>
                  <c:pt idx="3">
                    <c:v>0.03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0.05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0.1</c:v>
                  </c:pt>
                  <c:pt idx="2">
                    <c:v>0.01</c:v>
                  </c:pt>
                  <c:pt idx="3">
                    <c:v>0.03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0.05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0.1</c:v>
                  </c:pt>
                  <c:pt idx="2">
                    <c:v>0.01</c:v>
                  </c:pt>
                  <c:pt idx="3">
                    <c:v>0.03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0.05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0.1</c:v>
                  </c:pt>
                  <c:pt idx="2">
                    <c:v>0.01</c:v>
                  </c:pt>
                  <c:pt idx="3">
                    <c:v>0.03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0.05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5336354"/>
        <c:axId val="26700595"/>
      </c:scatterChart>
      <c:valAx>
        <c:axId val="2533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0595"/>
        <c:crosses val="autoZero"/>
        <c:crossBetween val="midCat"/>
        <c:dispUnits/>
      </c:valAx>
      <c:valAx>
        <c:axId val="2670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635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47860.351</v>
      </c>
      <c r="D7" s="30" t="s">
        <v>42</v>
      </c>
    </row>
    <row r="8" spans="1:4" ht="12.75">
      <c r="A8" t="s">
        <v>3</v>
      </c>
      <c r="C8" s="8">
        <v>2.484025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-0.005441636397761622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3.2114707178718414E-05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59906.750908449074</v>
      </c>
    </row>
    <row r="15" spans="1:5" ht="12.75">
      <c r="A15" s="12" t="s">
        <v>17</v>
      </c>
      <c r="B15" s="10"/>
      <c r="C15" s="13">
        <f>(C7+C11)+(C8+C12)*INT(MAX(F21:F3533))</f>
        <v>52786.23081682794</v>
      </c>
      <c r="D15" s="14" t="s">
        <v>39</v>
      </c>
      <c r="E15" s="15">
        <f>ROUND(2*(E14-$C$7)/$C$8,0)/2+E13</f>
        <v>4850.5</v>
      </c>
    </row>
    <row r="16" spans="1:5" ht="12.75">
      <c r="A16" s="16" t="s">
        <v>4</v>
      </c>
      <c r="B16" s="10"/>
      <c r="C16" s="17">
        <f>+C8+C12</f>
        <v>2.484057114707179</v>
      </c>
      <c r="D16" s="14" t="s">
        <v>40</v>
      </c>
      <c r="E16" s="24">
        <f>ROUND(2*(E14-$C$15)/$C$16,0)/2+E13</f>
        <v>2867.5</v>
      </c>
    </row>
    <row r="17" spans="1:5" ht="13.5" thickBot="1">
      <c r="A17" s="14" t="s">
        <v>30</v>
      </c>
      <c r="B17" s="10"/>
      <c r="C17" s="10">
        <f>COUNT(C21:C2191)</f>
        <v>7</v>
      </c>
      <c r="D17" s="14" t="s">
        <v>34</v>
      </c>
      <c r="E17" s="18">
        <f>+$C$15+$C$16*E16-15018.5-$C$9/24</f>
        <v>44891.16042658411</v>
      </c>
    </row>
    <row r="18" spans="1:5" ht="14.25" thickBot="1" thickTop="1">
      <c r="A18" s="16" t="s">
        <v>5</v>
      </c>
      <c r="B18" s="10"/>
      <c r="C18" s="19">
        <f>+C15</f>
        <v>52786.23081682794</v>
      </c>
      <c r="D18" s="20">
        <f>+C16</f>
        <v>2.484057114707179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C7</f>
        <v>47860.351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-0.005441636397761622</v>
      </c>
      <c r="Q21" s="2">
        <f>+C21-15018.5</f>
        <v>32841.851</v>
      </c>
    </row>
    <row r="22" spans="1:18" ht="12.75">
      <c r="A22" s="31" t="s">
        <v>45</v>
      </c>
      <c r="B22" s="32" t="s">
        <v>46</v>
      </c>
      <c r="C22" s="31">
        <v>47861.9</v>
      </c>
      <c r="D22" s="31">
        <v>0.1</v>
      </c>
      <c r="E22">
        <f aca="true" t="shared" si="0" ref="E22:E27">+(C22-C$7)/C$8</f>
        <v>0.6235847062727101</v>
      </c>
      <c r="F22">
        <f aca="true" t="shared" si="1" ref="F22:F27">ROUND(2*E22,0)/2</f>
        <v>0.5</v>
      </c>
      <c r="O22">
        <f aca="true" t="shared" si="2" ref="O22:O27">+C$11+C$12*$F22</f>
        <v>-0.005425579044172263</v>
      </c>
      <c r="Q22" s="2">
        <f aca="true" t="shared" si="3" ref="Q22:Q27">+C22-15018.5</f>
        <v>32843.4</v>
      </c>
      <c r="R22">
        <f>+C22-(C$7+F22*C$8)</f>
        <v>0.3069875000001048</v>
      </c>
    </row>
    <row r="23" spans="1:17" ht="12.75">
      <c r="A23" s="31" t="s">
        <v>45</v>
      </c>
      <c r="B23" s="32" t="s">
        <v>47</v>
      </c>
      <c r="C23" s="31">
        <v>48635.365</v>
      </c>
      <c r="D23" s="31">
        <v>0.01</v>
      </c>
      <c r="E23">
        <f t="shared" si="0"/>
        <v>311.9992753696101</v>
      </c>
      <c r="F23">
        <f t="shared" si="1"/>
        <v>312</v>
      </c>
      <c r="G23">
        <f>+C23-(C$7+F23*C$8)</f>
        <v>-0.0018000000054598786</v>
      </c>
      <c r="I23">
        <f>+G23</f>
        <v>-0.0018000000054598786</v>
      </c>
      <c r="O23">
        <f t="shared" si="2"/>
        <v>0.004578152241998524</v>
      </c>
      <c r="Q23" s="2">
        <f t="shared" si="3"/>
        <v>33616.865</v>
      </c>
    </row>
    <row r="24" spans="1:17" ht="12.75">
      <c r="A24" s="31" t="s">
        <v>45</v>
      </c>
      <c r="B24" s="32" t="s">
        <v>46</v>
      </c>
      <c r="C24" s="31">
        <v>51905.708</v>
      </c>
      <c r="D24" s="31">
        <v>0.03</v>
      </c>
      <c r="E24">
        <f t="shared" si="0"/>
        <v>1628.5492295769957</v>
      </c>
      <c r="F24">
        <f t="shared" si="1"/>
        <v>1628.5</v>
      </c>
      <c r="G24">
        <f>+C24-(C$7+F24*C$8)</f>
        <v>0.12228749999485444</v>
      </c>
      <c r="I24">
        <f>+G24</f>
        <v>0.12228749999485444</v>
      </c>
      <c r="O24">
        <f t="shared" si="2"/>
        <v>0.046857164242781316</v>
      </c>
      <c r="Q24" s="2">
        <f t="shared" si="3"/>
        <v>36887.208</v>
      </c>
    </row>
    <row r="25" spans="1:17" ht="12.75">
      <c r="A25" s="31" t="s">
        <v>45</v>
      </c>
      <c r="B25" s="32" t="s">
        <v>47</v>
      </c>
      <c r="C25" s="31">
        <v>52033.514</v>
      </c>
      <c r="D25" s="31">
        <v>0.01</v>
      </c>
      <c r="E25">
        <f t="shared" si="0"/>
        <v>1680.0004025724381</v>
      </c>
      <c r="F25">
        <f t="shared" si="1"/>
        <v>1680</v>
      </c>
      <c r="G25">
        <f>+C25-(C$7+F25*C$8)</f>
        <v>0.000999999996565748</v>
      </c>
      <c r="I25">
        <f>+G25</f>
        <v>0.000999999996565748</v>
      </c>
      <c r="O25">
        <f t="shared" si="2"/>
        <v>0.04851107166248531</v>
      </c>
      <c r="Q25" s="2">
        <f t="shared" si="3"/>
        <v>37015.014</v>
      </c>
    </row>
    <row r="26" spans="1:17" ht="12.75">
      <c r="A26" s="31" t="s">
        <v>45</v>
      </c>
      <c r="B26" s="32" t="s">
        <v>47</v>
      </c>
      <c r="C26" s="31">
        <v>52234.714</v>
      </c>
      <c r="D26" s="31">
        <v>0.01</v>
      </c>
      <c r="E26">
        <f t="shared" si="0"/>
        <v>1760.9979770734988</v>
      </c>
      <c r="F26">
        <f t="shared" si="1"/>
        <v>1761</v>
      </c>
      <c r="G26">
        <f>+C26-(C$7+F26*C$8)</f>
        <v>-0.0050249999985680915</v>
      </c>
      <c r="I26">
        <f>+G26</f>
        <v>-0.0050249999985680915</v>
      </c>
      <c r="O26">
        <f t="shared" si="2"/>
        <v>0.05111236294396151</v>
      </c>
      <c r="Q26" s="2">
        <f t="shared" si="3"/>
        <v>37216.214</v>
      </c>
    </row>
    <row r="27" spans="1:17" ht="12.75">
      <c r="A27" s="31" t="s">
        <v>45</v>
      </c>
      <c r="B27" s="32" t="s">
        <v>46</v>
      </c>
      <c r="C27" s="31">
        <v>52787.502</v>
      </c>
      <c r="D27" s="31">
        <v>0.05</v>
      </c>
      <c r="E27">
        <f t="shared" si="0"/>
        <v>1983.5351898632252</v>
      </c>
      <c r="F27">
        <f t="shared" si="1"/>
        <v>1983.5</v>
      </c>
      <c r="G27">
        <f>+C27-(C$7+F27*C$8)</f>
        <v>0.08741249999729916</v>
      </c>
      <c r="I27">
        <f>+G27</f>
        <v>0.08741249999729916</v>
      </c>
      <c r="O27">
        <f t="shared" si="2"/>
        <v>0.05825788529122635</v>
      </c>
      <c r="Q27" s="2">
        <f t="shared" si="3"/>
        <v>37769.002</v>
      </c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2022-11-23T05:01:18Z</dcterms:modified>
  <cp:category/>
  <cp:version/>
  <cp:contentType/>
  <cp:contentStatus/>
</cp:coreProperties>
</file>