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<sst xmlns="http://schemas.openxmlformats.org/spreadsheetml/2006/main" count="107" uniqueCount="48">
  <si>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</si>
  <si>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</si>
  <si>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</si>
  <si>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</si>
  <si>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</si>
  <si>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</si>
  <si>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</si>
  <si>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</si>
  <si>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</si>
  <si>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</si>
  <si>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</si>
  <si>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</si>
  <si>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</si>
  <si>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</si>
  <si>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</si>
  <si>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</si>
  <si>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</si>
  <si>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</si>
  <si>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</si>
  <si>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</si>
  <si>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</si>
  <si>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</si>
  <si>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</si>
  <si>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</si>
  <si>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</si>
  <si>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</si>
  <si>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</si>
  <si>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</si>
  <si>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</si>
  <si>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</si>
  <si>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</si>
  <si>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</si>
  <si>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</si>
  <si>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</si>
  <si>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</si>
  <si>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</si>
  <si>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</si>
  <si>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</si>
  <si>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</si>
  <si>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</si>
  <si>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</si>
  <si>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</si>
  <si>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</si>
  <si>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V0571 Pup / GSC 5409-1201</t>
  </si>
  <si>
    <t>EA</t>
  </si>
  <si>
    <t>IBVS 5084</t>
  </si>
  <si>
    <t>I</t>
  </si>
  <si>
    <t>pg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</si>
</sst>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V0571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7888780"/>
        <c:axId val="3890157"/>
      </c:scatterChart>
      <c:valAx>
        <c:axId val="7888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0157"/>
        <c:crosses val="autoZero"/>
        <c:crossBetween val="midCat"/>
        <c:dispUnits/>
      </c:valAx>
      <c:valAx>
        <c:axId val="389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87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32891.408</v>
      </c>
      <c r="D7" s="30" t="s">
        <v>42</v>
      </c>
    </row>
    <row r="8" spans="1:4" ht="12.75">
      <c r="A8" t="s">
        <v>3</v>
      </c>
      <c r="C8" s="8">
        <v>10.984156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-0.0004568019032290411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-2.7879329143076607E-07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59906.75192048611</v>
      </c>
    </row>
    <row r="15" spans="1:5" ht="12.75">
      <c r="A15" s="12" t="s">
        <v>17</v>
      </c>
      <c r="B15" s="10"/>
      <c r="C15" s="13">
        <f>(C7+C11)+(C8+C12)*INT(MAX(F21:F3533))</f>
        <v>49389.60943645057</v>
      </c>
      <c r="D15" s="14" t="s">
        <v>39</v>
      </c>
      <c r="E15" s="15">
        <f>ROUND(2*(E14-$C$7)/$C$8,0)/2+E13</f>
        <v>2460.5</v>
      </c>
    </row>
    <row r="16" spans="1:5" ht="12.75">
      <c r="A16" s="16" t="s">
        <v>4</v>
      </c>
      <c r="B16" s="10"/>
      <c r="C16" s="17">
        <f>+C8+C12</f>
        <v>10.98415572120671</v>
      </c>
      <c r="D16" s="14" t="s">
        <v>40</v>
      </c>
      <c r="E16" s="24">
        <f>ROUND(2*(E14-$C$15)/$C$16,0)/2+E13</f>
        <v>958.5</v>
      </c>
    </row>
    <row r="17" spans="1:5" ht="13.5" thickBot="1">
      <c r="A17" s="14" t="s">
        <v>30</v>
      </c>
      <c r="B17" s="10"/>
      <c r="C17" s="10">
        <f>COUNT(C21:C2191)</f>
        <v>20</v>
      </c>
      <c r="D17" s="14" t="s">
        <v>34</v>
      </c>
      <c r="E17" s="18">
        <f>+$C$15+$C$16*E16-15018.5-$C$9/24</f>
        <v>44899.818528560536</v>
      </c>
    </row>
    <row r="18" spans="1:5" ht="14.25" thickBot="1" thickTop="1">
      <c r="A18" s="16" t="s">
        <v>5</v>
      </c>
      <c r="B18" s="10"/>
      <c r="C18" s="19">
        <f>+C15</f>
        <v>49389.60943645057</v>
      </c>
      <c r="D18" s="20">
        <f>+C16</f>
        <v>10.98415572120671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s="31" t="s">
        <v>45</v>
      </c>
      <c r="B21" s="32" t="s">
        <v>46</v>
      </c>
      <c r="C21" s="31">
        <v>25619.516</v>
      </c>
      <c r="D21" s="31" t="s">
        <v>47</v>
      </c>
      <c r="E21">
        <f aca="true" t="shared" si="0" ref="E21:E40">+(C21-C$7)/C$8</f>
        <v>-662.0346615616169</v>
      </c>
      <c r="F21">
        <f aca="true" t="shared" si="1" ref="F21:F40">ROUND(2*E21,0)/2</f>
        <v>-662</v>
      </c>
      <c r="G21">
        <f aca="true" t="shared" si="2" ref="G21:G40">+C21-(C$7+F21*C$8)</f>
        <v>-0.3807280000037281</v>
      </c>
      <c r="I21">
        <f aca="true" t="shared" si="3" ref="I21:I30">+G21</f>
        <v>-0.3807280000037281</v>
      </c>
      <c r="O21">
        <f aca="true" t="shared" si="4" ref="O21:O40">+C$11+C$12*$F21</f>
        <v>-0.00027224074430187397</v>
      </c>
      <c r="Q21" s="2">
        <f aca="true" t="shared" si="5" ref="Q21:Q40">+C21-15018.5</f>
        <v>10601.016</v>
      </c>
    </row>
    <row r="22" spans="1:17" ht="12.75">
      <c r="A22" s="31" t="s">
        <v>45</v>
      </c>
      <c r="B22" s="32" t="s">
        <v>46</v>
      </c>
      <c r="C22" s="31">
        <v>25982.473</v>
      </c>
      <c r="D22" s="31" t="s">
        <v>47</v>
      </c>
      <c r="E22">
        <f t="shared" si="0"/>
        <v>-628.9909757290411</v>
      </c>
      <c r="F22">
        <f t="shared" si="1"/>
        <v>-629</v>
      </c>
      <c r="G22">
        <f t="shared" si="2"/>
        <v>0.09912400000030175</v>
      </c>
      <c r="I22">
        <f t="shared" si="3"/>
        <v>0.09912400000030175</v>
      </c>
      <c r="O22">
        <f t="shared" si="4"/>
        <v>-0.00028144092291908923</v>
      </c>
      <c r="Q22" s="2">
        <f t="shared" si="5"/>
        <v>10963.973000000002</v>
      </c>
    </row>
    <row r="23" spans="1:17" ht="12.75">
      <c r="A23" s="31" t="s">
        <v>45</v>
      </c>
      <c r="B23" s="32" t="s">
        <v>46</v>
      </c>
      <c r="C23" s="31">
        <v>26762.318</v>
      </c>
      <c r="D23" s="31" t="s">
        <v>47</v>
      </c>
      <c r="E23">
        <f t="shared" si="0"/>
        <v>-557.9937138547562</v>
      </c>
      <c r="F23">
        <f t="shared" si="1"/>
        <v>-558</v>
      </c>
      <c r="G23">
        <f t="shared" si="2"/>
        <v>0.06904799999756506</v>
      </c>
      <c r="I23">
        <f t="shared" si="3"/>
        <v>0.06904799999756506</v>
      </c>
      <c r="O23">
        <f t="shared" si="4"/>
        <v>-0.0003012352466106736</v>
      </c>
      <c r="Q23" s="2">
        <f t="shared" si="5"/>
        <v>11743.818</v>
      </c>
    </row>
    <row r="24" spans="1:17" ht="12.75">
      <c r="A24" s="31" t="s">
        <v>45</v>
      </c>
      <c r="B24" s="32" t="s">
        <v>46</v>
      </c>
      <c r="C24" s="31">
        <v>28596.53</v>
      </c>
      <c r="D24" s="31" t="s">
        <v>47</v>
      </c>
      <c r="E24">
        <f t="shared" si="0"/>
        <v>-391.00664630036243</v>
      </c>
      <c r="F24">
        <f t="shared" si="1"/>
        <v>-391</v>
      </c>
      <c r="G24">
        <f t="shared" si="2"/>
        <v>-0.07300400000531226</v>
      </c>
      <c r="I24">
        <f t="shared" si="3"/>
        <v>-0.07300400000531226</v>
      </c>
      <c r="O24">
        <f t="shared" si="4"/>
        <v>-0.0003477937262796116</v>
      </c>
      <c r="Q24" s="2">
        <f t="shared" si="5"/>
        <v>13578.029999999999</v>
      </c>
    </row>
    <row r="25" spans="1:17" ht="12.75">
      <c r="A25" s="31" t="s">
        <v>45</v>
      </c>
      <c r="B25" s="32" t="s">
        <v>46</v>
      </c>
      <c r="C25" s="31">
        <v>28596.577</v>
      </c>
      <c r="D25" s="31" t="s">
        <v>47</v>
      </c>
      <c r="E25">
        <f t="shared" si="0"/>
        <v>-391.0023674099313</v>
      </c>
      <c r="F25">
        <f t="shared" si="1"/>
        <v>-391</v>
      </c>
      <c r="G25">
        <f t="shared" si="2"/>
        <v>-0.02600400000301306</v>
      </c>
      <c r="I25">
        <f t="shared" si="3"/>
        <v>-0.02600400000301306</v>
      </c>
      <c r="O25">
        <f t="shared" si="4"/>
        <v>-0.0003477937262796116</v>
      </c>
      <c r="Q25" s="2">
        <f t="shared" si="5"/>
        <v>13578.077000000001</v>
      </c>
    </row>
    <row r="26" spans="1:17" ht="12.75">
      <c r="A26" s="31" t="s">
        <v>45</v>
      </c>
      <c r="B26" s="32" t="s">
        <v>46</v>
      </c>
      <c r="C26" s="31">
        <v>28837.861</v>
      </c>
      <c r="D26" s="31" t="s">
        <v>47</v>
      </c>
      <c r="E26">
        <f t="shared" si="0"/>
        <v>-369.0358185007571</v>
      </c>
      <c r="F26">
        <f t="shared" si="1"/>
        <v>-369</v>
      </c>
      <c r="G26">
        <f t="shared" si="2"/>
        <v>-0.39343600000211154</v>
      </c>
      <c r="I26">
        <f t="shared" si="3"/>
        <v>-0.39343600000211154</v>
      </c>
      <c r="O26">
        <f t="shared" si="4"/>
        <v>-0.00035392717869108843</v>
      </c>
      <c r="Q26" s="2">
        <f t="shared" si="5"/>
        <v>13819.361</v>
      </c>
    </row>
    <row r="27" spans="1:17" ht="12.75">
      <c r="A27" s="31" t="s">
        <v>45</v>
      </c>
      <c r="B27" s="32" t="s">
        <v>46</v>
      </c>
      <c r="C27" s="31">
        <v>28848.849</v>
      </c>
      <c r="D27" s="31" t="s">
        <v>47</v>
      </c>
      <c r="E27">
        <f t="shared" si="0"/>
        <v>-368.0354685421442</v>
      </c>
      <c r="F27">
        <f t="shared" si="1"/>
        <v>-368</v>
      </c>
      <c r="G27">
        <f t="shared" si="2"/>
        <v>-0.3895920000031765</v>
      </c>
      <c r="I27">
        <f t="shared" si="3"/>
        <v>-0.3895920000031765</v>
      </c>
      <c r="O27">
        <f t="shared" si="4"/>
        <v>-0.00035420597198251917</v>
      </c>
      <c r="Q27" s="2">
        <f t="shared" si="5"/>
        <v>13830.348999999998</v>
      </c>
    </row>
    <row r="28" spans="1:17" ht="12.75">
      <c r="A28" s="31" t="s">
        <v>45</v>
      </c>
      <c r="B28" s="32" t="s">
        <v>46</v>
      </c>
      <c r="C28" s="31">
        <v>28937.401</v>
      </c>
      <c r="D28" s="31" t="s">
        <v>47</v>
      </c>
      <c r="E28">
        <f t="shared" si="0"/>
        <v>-359.97367480942563</v>
      </c>
      <c r="F28">
        <f t="shared" si="1"/>
        <v>-360</v>
      </c>
      <c r="G28">
        <f t="shared" si="2"/>
        <v>0.2891600000002654</v>
      </c>
      <c r="I28">
        <f t="shared" si="3"/>
        <v>0.2891600000002654</v>
      </c>
      <c r="O28">
        <f t="shared" si="4"/>
        <v>-0.0003564363183139653</v>
      </c>
      <c r="Q28" s="2">
        <f t="shared" si="5"/>
        <v>13918.901000000002</v>
      </c>
    </row>
    <row r="29" spans="1:17" ht="12.75">
      <c r="A29" s="31" t="s">
        <v>45</v>
      </c>
      <c r="B29" s="32" t="s">
        <v>46</v>
      </c>
      <c r="C29" s="31">
        <v>29585.435</v>
      </c>
      <c r="D29" s="31" t="s">
        <v>47</v>
      </c>
      <c r="E29">
        <f t="shared" si="0"/>
        <v>-300.97651562851087</v>
      </c>
      <c r="F29">
        <f t="shared" si="1"/>
        <v>-301</v>
      </c>
      <c r="G29">
        <f t="shared" si="2"/>
        <v>0.2579559999976482</v>
      </c>
      <c r="I29">
        <f t="shared" si="3"/>
        <v>0.2579559999976482</v>
      </c>
      <c r="O29">
        <f t="shared" si="4"/>
        <v>-0.0003728851225083805</v>
      </c>
      <c r="Q29" s="2">
        <f t="shared" si="5"/>
        <v>14566.935000000001</v>
      </c>
    </row>
    <row r="30" spans="1:17" ht="12.75">
      <c r="A30" s="31" t="s">
        <v>45</v>
      </c>
      <c r="B30" s="32" t="s">
        <v>46</v>
      </c>
      <c r="C30" s="31">
        <v>29717.359</v>
      </c>
      <c r="D30" s="31" t="s">
        <v>47</v>
      </c>
      <c r="E30">
        <f t="shared" si="0"/>
        <v>-288.9661253900621</v>
      </c>
      <c r="F30">
        <f t="shared" si="1"/>
        <v>-289</v>
      </c>
      <c r="G30">
        <f t="shared" si="2"/>
        <v>0.372083999998722</v>
      </c>
      <c r="I30">
        <f t="shared" si="3"/>
        <v>0.372083999998722</v>
      </c>
      <c r="O30">
        <f t="shared" si="4"/>
        <v>-0.0003762306420055497</v>
      </c>
      <c r="Q30" s="2">
        <f t="shared" si="5"/>
        <v>14698.859</v>
      </c>
    </row>
    <row r="31" spans="1:17" ht="12.75">
      <c r="A31" t="s">
        <v>42</v>
      </c>
      <c r="C31" s="8">
        <v>32891.408</v>
      </c>
      <c r="D31" s="8" t="s">
        <v>13</v>
      </c>
      <c r="E31">
        <f t="shared" si="0"/>
        <v>0</v>
      </c>
      <c r="F31">
        <f t="shared" si="1"/>
        <v>0</v>
      </c>
      <c r="G31">
        <f t="shared" si="2"/>
        <v>0</v>
      </c>
      <c r="H31">
        <f>+G31</f>
        <v>0</v>
      </c>
      <c r="O31">
        <f t="shared" si="4"/>
        <v>-0.0004568019032290411</v>
      </c>
      <c r="Q31" s="2">
        <f t="shared" si="5"/>
        <v>17872.908000000003</v>
      </c>
    </row>
    <row r="32" spans="1:17" ht="12.75">
      <c r="A32" s="31" t="s">
        <v>45</v>
      </c>
      <c r="B32" s="32" t="s">
        <v>46</v>
      </c>
      <c r="C32" s="31">
        <v>32891.575</v>
      </c>
      <c r="D32" s="31" t="s">
        <v>47</v>
      </c>
      <c r="E32">
        <f t="shared" si="0"/>
        <v>0.015203717062467485</v>
      </c>
      <c r="F32">
        <f t="shared" si="1"/>
        <v>0</v>
      </c>
      <c r="G32">
        <f t="shared" si="2"/>
        <v>0.1669999999940046</v>
      </c>
      <c r="I32">
        <f aca="true" t="shared" si="6" ref="I32:I40">+G32</f>
        <v>0.1669999999940046</v>
      </c>
      <c r="O32">
        <f t="shared" si="4"/>
        <v>-0.0004568019032290411</v>
      </c>
      <c r="Q32" s="2">
        <f t="shared" si="5"/>
        <v>17873.074999999997</v>
      </c>
    </row>
    <row r="33" spans="1:17" ht="12.75">
      <c r="A33" s="31" t="s">
        <v>45</v>
      </c>
      <c r="B33" s="32" t="s">
        <v>46</v>
      </c>
      <c r="C33" s="31">
        <v>32891.587</v>
      </c>
      <c r="D33" s="31" t="s">
        <v>47</v>
      </c>
      <c r="E33">
        <f t="shared" si="0"/>
        <v>0.01629619972590059</v>
      </c>
      <c r="F33">
        <f t="shared" si="1"/>
        <v>0</v>
      </c>
      <c r="G33">
        <f t="shared" si="2"/>
        <v>0.17899999999644933</v>
      </c>
      <c r="I33">
        <f t="shared" si="6"/>
        <v>0.17899999999644933</v>
      </c>
      <c r="O33">
        <f t="shared" si="4"/>
        <v>-0.0004568019032290411</v>
      </c>
      <c r="Q33" s="2">
        <f t="shared" si="5"/>
        <v>17873.087</v>
      </c>
    </row>
    <row r="34" spans="1:17" ht="12.75">
      <c r="A34" s="31" t="s">
        <v>45</v>
      </c>
      <c r="B34" s="32" t="s">
        <v>46</v>
      </c>
      <c r="C34" s="31">
        <v>42447.658</v>
      </c>
      <c r="D34" s="31" t="s">
        <v>47</v>
      </c>
      <c r="E34">
        <f t="shared" si="0"/>
        <v>870.0031208588078</v>
      </c>
      <c r="F34">
        <f t="shared" si="1"/>
        <v>870</v>
      </c>
      <c r="G34">
        <f t="shared" si="2"/>
        <v>0.03427999999985332</v>
      </c>
      <c r="I34">
        <f t="shared" si="6"/>
        <v>0.03427999999985332</v>
      </c>
      <c r="O34">
        <f t="shared" si="4"/>
        <v>-0.0006993520667738076</v>
      </c>
      <c r="Q34" s="2">
        <f t="shared" si="5"/>
        <v>27429.158000000003</v>
      </c>
    </row>
    <row r="35" spans="1:17" ht="12.75">
      <c r="A35" s="31" t="s">
        <v>45</v>
      </c>
      <c r="B35" s="32" t="s">
        <v>46</v>
      </c>
      <c r="C35" s="31">
        <v>45753.942</v>
      </c>
      <c r="D35" s="31" t="s">
        <v>47</v>
      </c>
      <c r="E35">
        <f t="shared" si="0"/>
        <v>1171.0079499963401</v>
      </c>
      <c r="F35">
        <f t="shared" si="1"/>
        <v>1171</v>
      </c>
      <c r="G35">
        <f t="shared" si="2"/>
        <v>0.08732400000008056</v>
      </c>
      <c r="I35">
        <f t="shared" si="6"/>
        <v>0.08732400000008056</v>
      </c>
      <c r="O35">
        <f t="shared" si="4"/>
        <v>-0.0007832688474944682</v>
      </c>
      <c r="Q35" s="2">
        <f t="shared" si="5"/>
        <v>30735.442000000003</v>
      </c>
    </row>
    <row r="36" spans="1:17" ht="12.75">
      <c r="A36" s="31" t="s">
        <v>45</v>
      </c>
      <c r="B36" s="32" t="s">
        <v>46</v>
      </c>
      <c r="C36" s="31">
        <v>46115.961</v>
      </c>
      <c r="D36" s="31" t="s">
        <v>47</v>
      </c>
      <c r="E36">
        <f t="shared" si="0"/>
        <v>1203.9662401007415</v>
      </c>
      <c r="F36">
        <f t="shared" si="1"/>
        <v>1204</v>
      </c>
      <c r="G36">
        <f t="shared" si="2"/>
        <v>-0.3708240000050864</v>
      </c>
      <c r="I36">
        <f t="shared" si="6"/>
        <v>-0.3708240000050864</v>
      </c>
      <c r="O36">
        <f t="shared" si="4"/>
        <v>-0.0007924690261116834</v>
      </c>
      <c r="Q36" s="2">
        <f t="shared" si="5"/>
        <v>31097.461000000003</v>
      </c>
    </row>
    <row r="37" spans="1:17" ht="12.75">
      <c r="A37" s="31" t="s">
        <v>45</v>
      </c>
      <c r="B37" s="32" t="s">
        <v>46</v>
      </c>
      <c r="C37" s="31">
        <v>46116.032</v>
      </c>
      <c r="D37" s="31" t="s">
        <v>47</v>
      </c>
      <c r="E37">
        <f t="shared" si="0"/>
        <v>1203.9727039564984</v>
      </c>
      <c r="F37">
        <f t="shared" si="1"/>
        <v>1204</v>
      </c>
      <c r="G37">
        <f t="shared" si="2"/>
        <v>-0.2998240000088117</v>
      </c>
      <c r="I37">
        <f t="shared" si="6"/>
        <v>-0.2998240000088117</v>
      </c>
      <c r="O37">
        <f t="shared" si="4"/>
        <v>-0.0007924690261116834</v>
      </c>
      <c r="Q37" s="2">
        <f t="shared" si="5"/>
        <v>31097.532</v>
      </c>
    </row>
    <row r="38" spans="1:17" ht="12.75">
      <c r="A38" s="31" t="s">
        <v>45</v>
      </c>
      <c r="B38" s="32" t="s">
        <v>46</v>
      </c>
      <c r="C38" s="31">
        <v>46446.025</v>
      </c>
      <c r="D38" s="31" t="s">
        <v>47</v>
      </c>
      <c r="E38">
        <f t="shared" si="0"/>
        <v>1234.0153399132348</v>
      </c>
      <c r="F38">
        <f t="shared" si="1"/>
        <v>1234</v>
      </c>
      <c r="G38">
        <f t="shared" si="2"/>
        <v>0.16849599999841303</v>
      </c>
      <c r="I38">
        <f t="shared" si="6"/>
        <v>0.16849599999841303</v>
      </c>
      <c r="O38">
        <f t="shared" si="4"/>
        <v>-0.0008008328248546064</v>
      </c>
      <c r="Q38" s="2">
        <f t="shared" si="5"/>
        <v>31427.525</v>
      </c>
    </row>
    <row r="39" spans="1:17" ht="12.75">
      <c r="A39" s="31" t="s">
        <v>45</v>
      </c>
      <c r="B39" s="32" t="s">
        <v>46</v>
      </c>
      <c r="C39" s="31">
        <v>47258.823</v>
      </c>
      <c r="D39" s="31" t="s">
        <v>47</v>
      </c>
      <c r="E39">
        <f t="shared" si="0"/>
        <v>1308.0126502209175</v>
      </c>
      <c r="F39">
        <f t="shared" si="1"/>
        <v>1308</v>
      </c>
      <c r="G39">
        <f t="shared" si="2"/>
        <v>0.13895199999387842</v>
      </c>
      <c r="I39">
        <f t="shared" si="6"/>
        <v>0.13895199999387842</v>
      </c>
      <c r="O39">
        <f t="shared" si="4"/>
        <v>-0.0008214635284204831</v>
      </c>
      <c r="Q39" s="2">
        <f t="shared" si="5"/>
        <v>32240.322999999997</v>
      </c>
    </row>
    <row r="40" spans="1:17" ht="12.75">
      <c r="A40" s="31" t="s">
        <v>45</v>
      </c>
      <c r="B40" s="32" t="s">
        <v>46</v>
      </c>
      <c r="C40" s="31">
        <v>49389.671</v>
      </c>
      <c r="D40" s="31" t="s">
        <v>47</v>
      </c>
      <c r="E40">
        <f t="shared" si="0"/>
        <v>1502.0055250489886</v>
      </c>
      <c r="F40">
        <f t="shared" si="1"/>
        <v>1502</v>
      </c>
      <c r="G40">
        <f t="shared" si="2"/>
        <v>0.06068799999775365</v>
      </c>
      <c r="I40">
        <f t="shared" si="6"/>
        <v>0.06068799999775365</v>
      </c>
      <c r="O40">
        <f t="shared" si="4"/>
        <v>-0.0008755494269580518</v>
      </c>
      <c r="Q40" s="2">
        <f t="shared" si="5"/>
        <v>34371.171</v>
      </c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2022-11-23T05:02:45Z</dcterms:modified>
  <cp:category/>
  <cp:version/>
  <cp:contentType/>
  <cp:contentStatus/>
</cp:coreProperties>
</file>