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<sst xmlns="http://schemas.openxmlformats.org/spreadsheetml/2006/main" count="51" uniqueCount="46">
  <si>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</si>
  <si>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</si>
  <si>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</si>
  <si>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</si>
  <si>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</si>
  <si>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</si>
  <si>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</si>
  <si>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</si>
  <si>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</si>
  <si>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</si>
  <si>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</si>
  <si>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</si>
  <si>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</si>
  <si>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</si>
  <si>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</si>
  <si>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</si>
  <si>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</si>
  <si>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</si>
  <si>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</si>
  <si>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</si>
  <si>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</si>
  <si>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</si>
  <si>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</si>
  <si>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</si>
  <si>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</si>
  <si>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</si>
  <si>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</si>
  <si>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</si>
  <si>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</si>
  <si>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</si>
  <si>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</si>
  <si>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</si>
  <si>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</si>
  <si>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</si>
  <si>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</si>
  <si>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</si>
  <si>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</si>
  <si>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</si>
  <si>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G5999-0891_Pup.xls</t>
  </si>
  <si>
    <t>EA</t>
  </si>
  <si>
    <t>IBVS 5495 Eph.</t>
  </si>
  <si>
    <t>IBVS 5495</t>
  </si>
  <si>
    <t>Pup</t>
  </si>
  <si>
    <t>V0627 Pup / GSC 5999-0891  / NSV 03877</t>
  </si>
  <si>
    <t>Add cycle</t>
  </si>
  <si>
    <t>Old Cycle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</si>
</sst>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4539543"/>
        <c:axId val="43984976"/>
      </c:scatterChart>
      <c:val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4976"/>
        <c:crosses val="autoZero"/>
        <c:crossBetween val="midCat"/>
        <c:dispUnits/>
      </c:valAx>
      <c:valAx>
        <c:axId val="4398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95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19</xdr:col>
      <xdr:colOff>171450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G6" sqref="G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14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10" t="s">
        <v>40</v>
      </c>
      <c r="I1" s="32">
        <v>52754.55</v>
      </c>
      <c r="J1" s="32">
        <v>5.79935</v>
      </c>
      <c r="K1" s="33" t="s">
        <v>41</v>
      </c>
      <c r="L1" s="29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8" t="s">
        <v>40</v>
      </c>
      <c r="C4" s="7">
        <v>52754.55</v>
      </c>
      <c r="D4" s="8">
        <v>5.79935</v>
      </c>
    </row>
    <row r="6" ht="12.75">
      <c r="A6" s="4" t="s">
        <v>0</v>
      </c>
    </row>
    <row r="7" spans="1:3" ht="12.75">
      <c r="A7" t="s">
        <v>1</v>
      </c>
      <c r="C7">
        <f>+C4</f>
        <v>52754.55</v>
      </c>
    </row>
    <row r="8" spans="1:3" ht="12.75">
      <c r="A8" t="s">
        <v>2</v>
      </c>
      <c r="C8">
        <f>+D4</f>
        <v>5.79935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 t="e">
        <f ca="1">INTERCEPT(INDIRECT($G$11):G992,INDIRECT($F$11):F992)</f>
        <v>#DIV/0!</v>
      </c>
      <c r="D11" s="13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 t="e">
        <f ca="1">SLOPE(INDIRECT($G$11):G992,INDIRECT($F$11):F992)</f>
        <v>#DIV/0!</v>
      </c>
      <c r="D12" s="13"/>
      <c r="E12" s="11"/>
    </row>
    <row r="13" spans="1:6" ht="12.75">
      <c r="A13" s="11" t="s">
        <v>18</v>
      </c>
      <c r="B13" s="11"/>
      <c r="C13" s="13" t="s">
        <v>12</v>
      </c>
      <c r="D13" s="13"/>
      <c r="E13" s="16" t="s">
        <v>44</v>
      </c>
      <c r="F13" s="34">
        <v>1</v>
      </c>
    </row>
    <row r="14" spans="1:6" ht="12.75">
      <c r="A14" s="11"/>
      <c r="B14" s="11"/>
      <c r="C14" s="11"/>
      <c r="D14" s="11"/>
      <c r="E14" s="16" t="s">
        <v>32</v>
      </c>
      <c r="F14" s="35">
        <f ca="1">NOW()+15018.5+$C$9/24</f>
        <v>59906.75919907407</v>
      </c>
    </row>
    <row r="15" spans="1:6" ht="12.75">
      <c r="A15" s="14" t="s">
        <v>16</v>
      </c>
      <c r="B15" s="11"/>
      <c r="C15" s="15" t="e">
        <f>(C7+C11)+(C8+C12)*INT(MAX(F21:F3533))</f>
        <v>#DIV/0!</v>
      </c>
      <c r="D15" s="16"/>
      <c r="E15" s="16" t="s">
        <v>45</v>
      </c>
      <c r="F15" s="23">
        <f>ROUND(2*(F14-$C$7)/$C$8,0)/2+F13</f>
        <v>1234.5</v>
      </c>
    </row>
    <row r="16" spans="1:6" ht="12.75">
      <c r="A16" s="17" t="s">
        <v>3</v>
      </c>
      <c r="B16" s="11"/>
      <c r="C16" s="18" t="e">
        <f>+C8+C12</f>
        <v>#DIV/0!</v>
      </c>
      <c r="D16" s="16"/>
      <c r="E16" s="16" t="s">
        <v>33</v>
      </c>
      <c r="F16" s="25" t="e">
        <f>ROUND(2*(F14-$C$15)/$C$16,0)/2+F13</f>
        <v>#DIV/0!</v>
      </c>
    </row>
    <row r="17" spans="1:6" ht="13.5" thickBot="1">
      <c r="A17" s="16" t="s">
        <v>29</v>
      </c>
      <c r="B17" s="11"/>
      <c r="C17" s="11">
        <f>COUNT(C21:C2191)</f>
        <v>1</v>
      </c>
      <c r="D17" s="16"/>
      <c r="E17" s="16" t="s">
        <v>34</v>
      </c>
      <c r="F17" s="19" t="e">
        <f>+$C$15+$C$16*F16-15018.5-$C$9/24</f>
        <v>#DIV/0!</v>
      </c>
    </row>
    <row r="18" spans="1:5" ht="14.25" thickBot="1" thickTop="1">
      <c r="A18" s="17" t="s">
        <v>4</v>
      </c>
      <c r="B18" s="11"/>
      <c r="C18" s="20" t="e">
        <f>+C15</f>
        <v>#DIV/0!</v>
      </c>
      <c r="D18" s="21" t="e">
        <f>+C16</f>
        <v>#DIV/0!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52754.55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37736.05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2022-11-23T05:13:14Z</dcterms:modified>
  <cp:category/>
  <cp:version/>
  <cp:contentType/>
  <cp:contentStatus/>
</cp:coreProperties>
</file>