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<sst xmlns="http://schemas.openxmlformats.org/spreadsheetml/2006/main" count="63" uniqueCount="55">
  <si>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</si>
  <si>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</si>
  <si>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</si>
  <si>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</si>
  <si>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</si>
  <si>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</si>
  <si>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</si>
  <si>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</si>
  <si>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</si>
  <si>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</si>
  <si>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</si>
  <si>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</si>
  <si>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</si>
  <si>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</si>
  <si>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</si>
  <si>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</si>
  <si>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</si>
  <si>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</si>
  <si>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</si>
  <si>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</si>
  <si>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</si>
  <si>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</si>
  <si>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</si>
  <si>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</si>
  <si>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</si>
  <si>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</si>
  <si>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</si>
  <si>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</si>
  <si>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</si>
  <si>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</si>
  <si>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</si>
  <si>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</si>
  <si>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</si>
  <si>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</si>
  <si>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</si>
  <si>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</si>
  <si>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</si>
  <si>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</si>
  <si>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</si>
  <si>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</si>
  <si>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</si>
  <si>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</si>
  <si>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</si>
  <si>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G5422-1430</t>
  </si>
  <si>
    <t>GSC 5422-1430</t>
  </si>
  <si>
    <t>G5422-1430_Pup.xls</t>
  </si>
  <si>
    <t>ED</t>
  </si>
  <si>
    <t>Pup</t>
  </si>
  <si>
    <t>VSX</t>
  </si>
  <si>
    <t>IBVS 5992</t>
  </si>
  <si>
    <t>II</t>
  </si>
  <si>
    <t>IBVS 6029</t>
  </si>
  <si>
    <t>I</t>
  </si>
  <si>
    <t>IBVS 6063</t>
  </si>
  <si>
    <t>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</si>
</sst>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5422-1430 -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0.0009</c:v>
                  </c:pt>
                  <c:pt idx="2">
                    <c:v>0.0002</c:v>
                  </c:pt>
                  <c:pt idx="3">
                    <c:v>0.00021</c:v>
                  </c:pt>
                  <c:pt idx="4">
                    <c:v>0.00015</c:v>
                  </c:pt>
                  <c:pt idx="5">
                    <c:v>0.00016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0.0009</c:v>
                  </c:pt>
                  <c:pt idx="2">
                    <c:v>0.0002</c:v>
                  </c:pt>
                  <c:pt idx="3">
                    <c:v>0.00021</c:v>
                  </c:pt>
                  <c:pt idx="4">
                    <c:v>0.00015</c:v>
                  </c:pt>
                  <c:pt idx="5">
                    <c:v>0.00016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0.0002</c:v>
                  </c:pt>
                  <c:pt idx="3">
                    <c:v>0.00021</c:v>
                  </c:pt>
                  <c:pt idx="4">
                    <c:v>0.00015</c:v>
                  </c:pt>
                  <c:pt idx="5">
                    <c:v>0.00016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0.0002</c:v>
                  </c:pt>
                  <c:pt idx="3">
                    <c:v>0.00021</c:v>
                  </c:pt>
                  <c:pt idx="4">
                    <c:v>0.00015</c:v>
                  </c:pt>
                  <c:pt idx="5">
                    <c:v>0.00016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0.0002</c:v>
                  </c:pt>
                  <c:pt idx="3">
                    <c:v>0.00021</c:v>
                  </c:pt>
                  <c:pt idx="4">
                    <c:v>0.00015</c:v>
                  </c:pt>
                  <c:pt idx="5">
                    <c:v>0.00016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0.0002</c:v>
                  </c:pt>
                  <c:pt idx="3">
                    <c:v>0.00021</c:v>
                  </c:pt>
                  <c:pt idx="4">
                    <c:v>0.00015</c:v>
                  </c:pt>
                  <c:pt idx="5">
                    <c:v>0.00016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0.0002</c:v>
                  </c:pt>
                  <c:pt idx="3">
                    <c:v>0.00021</c:v>
                  </c:pt>
                  <c:pt idx="4">
                    <c:v>0.00015</c:v>
                  </c:pt>
                  <c:pt idx="5">
                    <c:v>0.00016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0.0002</c:v>
                  </c:pt>
                  <c:pt idx="3">
                    <c:v>0.00021</c:v>
                  </c:pt>
                  <c:pt idx="4">
                    <c:v>0.00015</c:v>
                  </c:pt>
                  <c:pt idx="5">
                    <c:v>0.00016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0.0002</c:v>
                  </c:pt>
                  <c:pt idx="3">
                    <c:v>0.00021</c:v>
                  </c:pt>
                  <c:pt idx="4">
                    <c:v>0.00015</c:v>
                  </c:pt>
                  <c:pt idx="5">
                    <c:v>0.00016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0.0002</c:v>
                  </c:pt>
                  <c:pt idx="3">
                    <c:v>0.00021</c:v>
                  </c:pt>
                  <c:pt idx="4">
                    <c:v>0.00015</c:v>
                  </c:pt>
                  <c:pt idx="5">
                    <c:v>0.00016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0.0002</c:v>
                  </c:pt>
                  <c:pt idx="3">
                    <c:v>0.00021</c:v>
                  </c:pt>
                  <c:pt idx="4">
                    <c:v>0.00015</c:v>
                  </c:pt>
                  <c:pt idx="5">
                    <c:v>0.00016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0.0002</c:v>
                  </c:pt>
                  <c:pt idx="3">
                    <c:v>0.00021</c:v>
                  </c:pt>
                  <c:pt idx="4">
                    <c:v>0.00015</c:v>
                  </c:pt>
                  <c:pt idx="5">
                    <c:v>0.00016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0.0002</c:v>
                  </c:pt>
                  <c:pt idx="3">
                    <c:v>0.00021</c:v>
                  </c:pt>
                  <c:pt idx="4">
                    <c:v>0.00015</c:v>
                  </c:pt>
                  <c:pt idx="5">
                    <c:v>0.00016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0.0002</c:v>
                  </c:pt>
                  <c:pt idx="3">
                    <c:v>0.00021</c:v>
                  </c:pt>
                  <c:pt idx="4">
                    <c:v>0.00015</c:v>
                  </c:pt>
                  <c:pt idx="5">
                    <c:v>0.00016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25154687"/>
        <c:axId val="25065592"/>
      </c:scatterChart>
      <c:valAx>
        <c:axId val="251546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65592"/>
        <c:crosses val="autoZero"/>
        <c:crossBetween val="midCat"/>
        <c:dispUnits/>
      </c:valAx>
      <c:valAx>
        <c:axId val="250655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5468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4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s">
        <v>43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51870.18</v>
      </c>
      <c r="D7" s="30" t="s">
        <v>48</v>
      </c>
    </row>
    <row r="8" spans="1:4" ht="12.75">
      <c r="A8" t="s">
        <v>3</v>
      </c>
      <c r="C8" s="8">
        <v>1.50503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-0.0008024811653441974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1.266823662009599E-05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59906.76045497685</v>
      </c>
    </row>
    <row r="15" spans="1:5" ht="12.75">
      <c r="A15" s="12" t="s">
        <v>17</v>
      </c>
      <c r="B15" s="10"/>
      <c r="C15" s="13">
        <f>(C7+C11)+(C8+C12)*INT(MAX(F21:F3533))</f>
        <v>56353.701306195726</v>
      </c>
      <c r="D15" s="14" t="s">
        <v>39</v>
      </c>
      <c r="E15" s="15">
        <f>ROUND(2*(E14-$C$7)/$C$8,0)/2+E13</f>
        <v>5341</v>
      </c>
    </row>
    <row r="16" spans="1:5" ht="12.75">
      <c r="A16" s="16" t="s">
        <v>4</v>
      </c>
      <c r="B16" s="10"/>
      <c r="C16" s="17">
        <f>+C8+C12</f>
        <v>1.5050426682366203</v>
      </c>
      <c r="D16" s="14" t="s">
        <v>40</v>
      </c>
      <c r="E16" s="24">
        <f>ROUND(2*(E14-$C$15)/$C$16,0)/2+E13</f>
        <v>2362</v>
      </c>
    </row>
    <row r="17" spans="1:5" ht="13.5" thickBot="1">
      <c r="A17" s="14" t="s">
        <v>30</v>
      </c>
      <c r="B17" s="10"/>
      <c r="C17" s="10">
        <f>COUNT(C21:C2191)</f>
        <v>6</v>
      </c>
      <c r="D17" s="14" t="s">
        <v>34</v>
      </c>
      <c r="E17" s="18">
        <f>+$C$15+$C$16*E16-15018.5-$C$9/24</f>
        <v>44890.50792190396</v>
      </c>
    </row>
    <row r="18" spans="1:5" ht="14.25" thickBot="1" thickTop="1">
      <c r="A18" s="16" t="s">
        <v>5</v>
      </c>
      <c r="B18" s="10"/>
      <c r="C18" s="19">
        <f>+C15</f>
        <v>56353.701306195726</v>
      </c>
      <c r="D18" s="20">
        <f>+C16</f>
        <v>1.5050426682366203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SQRT(SUM(S21:S50)/(COUNT(S21:S50)-1))</f>
        <v>0.002449112868683931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51870.18</v>
      </c>
      <c r="D21" s="8" t="s">
        <v>13</v>
      </c>
      <c r="E21">
        <f aca="true" t="shared" si="0" ref="E21:E26">+(C21-C$7)/C$8</f>
        <v>0</v>
      </c>
      <c r="F21">
        <f aca="true" t="shared" si="1" ref="F21:F26">ROUND(2*E21,0)/2</f>
        <v>0</v>
      </c>
      <c r="G21">
        <f aca="true" t="shared" si="2" ref="G21:G26">+C21-(C$7+F21*C$8)</f>
        <v>0</v>
      </c>
      <c r="H21">
        <f>+G21</f>
        <v>0</v>
      </c>
      <c r="O21">
        <f aca="true" t="shared" si="3" ref="O21:O26">+C$11+C$12*$F21</f>
        <v>-0.0008024811653441974</v>
      </c>
      <c r="Q21" s="2">
        <f aca="true" t="shared" si="4" ref="Q21:Q26">+C21-15018.5</f>
        <v>36851.68</v>
      </c>
      <c r="S21">
        <f aca="true" t="shared" si="5" ref="S21:S26">+(O21-G21)^2</f>
        <v>6.43976020732181E-07</v>
      </c>
    </row>
    <row r="22" spans="1:19" ht="12.75">
      <c r="A22" s="33" t="s">
        <v>49</v>
      </c>
      <c r="B22" s="34" t="s">
        <v>50</v>
      </c>
      <c r="C22" s="33">
        <v>55608.7004</v>
      </c>
      <c r="D22" s="33">
        <v>0.0009</v>
      </c>
      <c r="E22">
        <f t="shared" si="0"/>
        <v>2484.017195670519</v>
      </c>
      <c r="F22">
        <f t="shared" si="1"/>
        <v>2484</v>
      </c>
      <c r="G22">
        <f t="shared" si="2"/>
        <v>0.025880000001052395</v>
      </c>
      <c r="I22">
        <f>+G22</f>
        <v>0.025880000001052395</v>
      </c>
      <c r="O22">
        <f t="shared" si="3"/>
        <v>0.030665418598974245</v>
      </c>
      <c r="Q22" s="2">
        <f t="shared" si="4"/>
        <v>40590.2004</v>
      </c>
      <c r="S22">
        <f t="shared" si="5"/>
        <v>2.290023115733633E-05</v>
      </c>
    </row>
    <row r="23" spans="1:19" ht="12.75">
      <c r="A23" s="35" t="s">
        <v>51</v>
      </c>
      <c r="B23" s="36" t="s">
        <v>52</v>
      </c>
      <c r="C23" s="35">
        <v>55982.7082</v>
      </c>
      <c r="D23" s="35">
        <v>0.0002</v>
      </c>
      <c r="E23">
        <f t="shared" si="0"/>
        <v>2732.5224081911992</v>
      </c>
      <c r="F23">
        <f t="shared" si="1"/>
        <v>2732.5</v>
      </c>
      <c r="G23">
        <f t="shared" si="2"/>
        <v>0.03372500000114087</v>
      </c>
      <c r="I23">
        <f>+G23</f>
        <v>0.03372500000114087</v>
      </c>
      <c r="O23">
        <f t="shared" si="3"/>
        <v>0.033813475399068094</v>
      </c>
      <c r="Q23" s="2">
        <f t="shared" si="4"/>
        <v>40964.2082</v>
      </c>
      <c r="S23">
        <f t="shared" si="5"/>
        <v>7.82789603838054E-09</v>
      </c>
    </row>
    <row r="24" spans="1:19" ht="12.75">
      <c r="A24" s="37" t="s">
        <v>53</v>
      </c>
      <c r="B24" s="38" t="s">
        <v>54</v>
      </c>
      <c r="C24" s="39">
        <v>56353.70197</v>
      </c>
      <c r="D24" s="39">
        <v>0.00021</v>
      </c>
      <c r="E24">
        <f t="shared" si="0"/>
        <v>2979.024982890707</v>
      </c>
      <c r="F24">
        <f t="shared" si="1"/>
        <v>2979</v>
      </c>
      <c r="G24">
        <f t="shared" si="2"/>
        <v>0.037600000003294554</v>
      </c>
      <c r="I24">
        <f>+G24</f>
        <v>0.037600000003294554</v>
      </c>
      <c r="O24">
        <f t="shared" si="3"/>
        <v>0.03693619572592176</v>
      </c>
      <c r="Q24" s="2">
        <f t="shared" si="4"/>
        <v>41335.20197</v>
      </c>
      <c r="S24">
        <f t="shared" si="5"/>
        <v>4.4063611865841905E-07</v>
      </c>
    </row>
    <row r="25" spans="1:19" ht="12.75">
      <c r="A25" s="37" t="s">
        <v>53</v>
      </c>
      <c r="B25" s="38" t="s">
        <v>54</v>
      </c>
      <c r="C25" s="39">
        <v>56353.7027</v>
      </c>
      <c r="D25" s="39">
        <v>0.00015</v>
      </c>
      <c r="E25">
        <f t="shared" si="0"/>
        <v>2979.0254679308723</v>
      </c>
      <c r="F25">
        <f t="shared" si="1"/>
        <v>2979</v>
      </c>
      <c r="G25">
        <f t="shared" si="2"/>
        <v>0.038330000003043097</v>
      </c>
      <c r="I25">
        <f>+G25</f>
        <v>0.038330000003043097</v>
      </c>
      <c r="O25">
        <f t="shared" si="3"/>
        <v>0.03693619572592176</v>
      </c>
      <c r="Q25" s="2">
        <f t="shared" si="4"/>
        <v>41335.2027</v>
      </c>
      <c r="S25">
        <f t="shared" si="5"/>
        <v>1.942690362921736E-06</v>
      </c>
    </row>
    <row r="26" spans="1:19" ht="12.75">
      <c r="A26" s="37" t="s">
        <v>53</v>
      </c>
      <c r="B26" s="38" t="s">
        <v>54</v>
      </c>
      <c r="C26" s="39">
        <v>56353.70332</v>
      </c>
      <c r="D26" s="39">
        <v>0.00016</v>
      </c>
      <c r="E26">
        <f t="shared" si="0"/>
        <v>2979.025879882793</v>
      </c>
      <c r="F26">
        <f t="shared" si="1"/>
        <v>2979</v>
      </c>
      <c r="G26">
        <f t="shared" si="2"/>
        <v>0.038950000001932494</v>
      </c>
      <c r="I26">
        <f>+G26</f>
        <v>0.038950000001932494</v>
      </c>
      <c r="O26">
        <f t="shared" si="3"/>
        <v>0.03693619572592176</v>
      </c>
      <c r="Q26" s="2">
        <f t="shared" si="4"/>
        <v>41335.20332</v>
      </c>
      <c r="S26">
        <f t="shared" si="5"/>
        <v>4.055407662079125E-06</v>
      </c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2022-11-23T05:15:03Z</dcterms:modified>
  <cp:category/>
  <cp:version/>
  <cp:contentType/>
  <cp:contentStatus/>
</cp:coreProperties>
</file>