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<sst xmlns="http://schemas.openxmlformats.org/spreadsheetml/2006/main" count="56" uniqueCount="52">
  <si>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</si>
  <si>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</si>
  <si>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</si>
  <si>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</si>
  <si>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</si>
  <si>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</si>
  <si>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</si>
  <si>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</si>
  <si>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</si>
  <si>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</si>
  <si>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</si>
  <si>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</si>
  <si>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</si>
  <si>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</si>
  <si>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</si>
  <si>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</si>
  <si>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</si>
  <si>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</si>
  <si>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</si>
  <si>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</si>
  <si>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</si>
  <si>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</si>
  <si>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</si>
  <si>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</si>
  <si>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</si>
  <si>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</si>
  <si>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</si>
  <si>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</si>
  <si>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</si>
  <si>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</si>
  <si>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</si>
  <si>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</si>
  <si>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</si>
  <si>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</si>
  <si>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</si>
  <si>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</si>
  <si>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</si>
  <si>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</si>
  <si>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</si>
  <si>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</si>
  <si>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</si>
  <si>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</si>
  <si>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</si>
  <si>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G5424-0055</t>
  </si>
  <si>
    <t>GSC 5424-0055</t>
  </si>
  <si>
    <t>EC</t>
  </si>
  <si>
    <t>VSX</t>
  </si>
  <si>
    <t>IBVS 5992</t>
  </si>
  <si>
    <t>I</t>
  </si>
  <si>
    <t>IBVS 6042</t>
  </si>
  <si>
    <t>Hya</t>
  </si>
  <si>
    <t>G5424-0055_Hya.xls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</si>
</sst>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5424-0055 -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0.0006000000000000001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649149"/>
        <c:axId val="7406886"/>
      </c:scatterChart>
      <c:valAx>
        <c:axId val="3064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6886"/>
        <c:crosses val="autoZero"/>
        <c:crossBetween val="midCat"/>
        <c:dispUnits/>
      </c:valAx>
      <c:valAx>
        <c:axId val="740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1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51</v>
      </c>
    </row>
    <row r="2" spans="1:6" ht="12.75">
      <c r="A2" t="s">
        <v>24</v>
      </c>
      <c r="B2" t="s">
        <v>45</v>
      </c>
      <c r="C2" s="31" t="s">
        <v>42</v>
      </c>
      <c r="D2" s="3" t="s">
        <v>50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51869.06999999983</v>
      </c>
      <c r="D7" s="30" t="s">
        <v>46</v>
      </c>
    </row>
    <row r="8" spans="1:4" ht="12.75">
      <c r="A8" t="s">
        <v>3</v>
      </c>
      <c r="C8" s="8">
        <v>0.80833</v>
      </c>
      <c r="D8" s="30" t="s">
        <v>46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0.0740325185019316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-2.2909535451742085E-05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59906.76080069444</v>
      </c>
    </row>
    <row r="15" spans="1:5" ht="12.75">
      <c r="A15" s="12" t="s">
        <v>17</v>
      </c>
      <c r="B15" s="10"/>
      <c r="C15" s="13">
        <f>(C7+C11)+(C8+C12)*INT(MAX(F21:F3533))</f>
        <v>56282.50074645477</v>
      </c>
      <c r="D15" s="14" t="s">
        <v>39</v>
      </c>
      <c r="E15" s="15">
        <f>ROUND(2*(E14-$C$7)/$C$8,0)/2+E13</f>
        <v>9944.5</v>
      </c>
    </row>
    <row r="16" spans="1:5" ht="12.75">
      <c r="A16" s="16" t="s">
        <v>4</v>
      </c>
      <c r="B16" s="10"/>
      <c r="C16" s="17">
        <f>+C8+C12</f>
        <v>0.8083070904645483</v>
      </c>
      <c r="D16" s="14" t="s">
        <v>40</v>
      </c>
      <c r="E16" s="24">
        <f>ROUND(2*(E14-$C$15)/$C$16,0)/2+E13</f>
        <v>4485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44889.653880521604</v>
      </c>
    </row>
    <row r="18" spans="1:5" ht="14.25" thickBot="1" thickTop="1">
      <c r="A18" s="16" t="s">
        <v>5</v>
      </c>
      <c r="B18" s="10"/>
      <c r="C18" s="19">
        <f>+C15</f>
        <v>56282.50074645477</v>
      </c>
      <c r="D18" s="20">
        <f>+C16</f>
        <v>0.8083070904645483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0.05234889586103438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51869.06999999983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0.0740325185019316</v>
      </c>
      <c r="Q21" s="2">
        <f>+C21-15018.5</f>
        <v>36850.56999999983</v>
      </c>
      <c r="S21">
        <f>+(O21-G21)^2</f>
        <v>0.005480813795738845</v>
      </c>
    </row>
    <row r="22" spans="1:19" ht="12.75">
      <c r="A22" s="33" t="s">
        <v>47</v>
      </c>
      <c r="B22" s="34" t="s">
        <v>48</v>
      </c>
      <c r="C22" s="33">
        <v>55621.7097</v>
      </c>
      <c r="D22" s="33">
        <v>0.0005</v>
      </c>
      <c r="E22">
        <f>+(C22-C$7)/C$8</f>
        <v>4642.4600101445785</v>
      </c>
      <c r="F22">
        <f>ROUND(2*E22,0)/2</f>
        <v>4642.5</v>
      </c>
      <c r="G22">
        <f>+C22-(C$7+F22*C$8)</f>
        <v>-0.03232499983278103</v>
      </c>
      <c r="I22">
        <f>+G22</f>
        <v>-0.03232499983278103</v>
      </c>
      <c r="O22">
        <f>+C$11+C$12*$F22</f>
        <v>-0.03232499983278103</v>
      </c>
      <c r="Q22" s="2">
        <f>+C22-15018.5</f>
        <v>40603.2097</v>
      </c>
      <c r="S22">
        <f>+(O22-G22)^2</f>
        <v>0</v>
      </c>
    </row>
    <row r="23" spans="1:19" ht="12.75">
      <c r="A23" s="35" t="s">
        <v>49</v>
      </c>
      <c r="B23" s="36" t="s">
        <v>48</v>
      </c>
      <c r="C23" s="37">
        <v>56282.9049</v>
      </c>
      <c r="D23" s="37">
        <v>0.0006000000000000001</v>
      </c>
      <c r="E23">
        <f>+(C23-C$7)/C$8</f>
        <v>5460.436826543823</v>
      </c>
      <c r="F23">
        <f>ROUND(2*E23,0)/2</f>
        <v>5460.5</v>
      </c>
      <c r="G23">
        <f>+C23-(C$7+F23*C$8)</f>
        <v>-0.05106499983230606</v>
      </c>
      <c r="I23">
        <f>+G23</f>
        <v>-0.05106499983230606</v>
      </c>
      <c r="O23">
        <f>+C$11+C$12*$F23</f>
        <v>-0.05106499983230606</v>
      </c>
      <c r="Q23" s="2">
        <f>+C23-15018.5</f>
        <v>41264.4049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2022-11-23T05:15:33Z</dcterms:modified>
  <cp:category/>
  <cp:version/>
  <cp:contentType/>
  <cp:contentStatus/>
</cp:coreProperties>
</file>