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<sst xmlns="http://schemas.openxmlformats.org/spreadsheetml/2006/main" count="56" uniqueCount="52">
  <si>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</si>
  <si>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</si>
  <si>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</si>
  <si>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</si>
  <si>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</si>
  <si>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</si>
  <si>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</si>
  <si>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</si>
  <si>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</si>
  <si>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</si>
  <si>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</si>
  <si>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</si>
  <si>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</si>
  <si>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</si>
  <si>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</si>
  <si>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</si>
  <si>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</si>
  <si>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</si>
  <si>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</si>
  <si>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</si>
  <si>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</si>
  <si>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</si>
  <si>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</si>
  <si>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</si>
  <si>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</si>
  <si>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</si>
  <si>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</si>
  <si>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</si>
  <si>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</si>
  <si>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</si>
  <si>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</si>
  <si>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</si>
  <si>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</si>
  <si>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</si>
  <si>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</si>
  <si>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</si>
  <si>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</si>
  <si>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</si>
  <si>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</si>
  <si>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</si>
  <si>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</si>
  <si>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</si>
  <si>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SV Pyx</t>
  </si>
  <si>
    <t>SV Pyx / GSC 7157-0022</t>
  </si>
  <si>
    <t>Pyx_SV.xls</t>
  </si>
  <si>
    <t>EA</t>
  </si>
  <si>
    <t>Pyx</t>
  </si>
  <si>
    <t>G7157-0022</t>
  </si>
  <si>
    <t>Malkov</t>
  </si>
  <si>
    <t>VSS_2013-01-28</t>
  </si>
  <si>
    <t>I</t>
  </si>
  <si>
    <t>VSS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</si>
</sst>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 Pyx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4857517"/>
        <c:axId val="45282198"/>
      </c:scatterChart>
      <c:valAx>
        <c:axId val="3485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crossBetween val="midCat"/>
        <c:dispUnits/>
      </c:valAx>
      <c:valAx>
        <c:axId val="4528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3375"/>
          <c:w val="0.7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43</v>
      </c>
      <c r="E1" t="s">
        <v>44</v>
      </c>
    </row>
    <row r="2" spans="1:6" ht="12.75">
      <c r="A2" t="s">
        <v>24</v>
      </c>
      <c r="B2" t="s">
        <v>45</v>
      </c>
      <c r="C2" s="31" t="s">
        <v>41</v>
      </c>
      <c r="D2" s="3" t="s">
        <v>46</v>
      </c>
      <c r="E2" s="32" t="s">
        <v>42</v>
      </c>
      <c r="F2" t="s">
        <v>47</v>
      </c>
    </row>
    <row r="3" ht="13.5" thickBot="1">
      <c r="E3" t="s">
        <v>47</v>
      </c>
    </row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28876.52</v>
      </c>
      <c r="D7" s="30" t="s">
        <v>48</v>
      </c>
    </row>
    <row r="8" spans="1:4" ht="12.75">
      <c r="A8" t="s">
        <v>3</v>
      </c>
      <c r="C8" s="8">
        <v>1.4424</v>
      </c>
      <c r="D8" s="30" t="s">
        <v>48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-1.3640535879659188E-05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59906.765817361105</v>
      </c>
    </row>
    <row r="15" spans="1:5" ht="12.75">
      <c r="A15" s="12" t="s">
        <v>17</v>
      </c>
      <c r="B15" s="10"/>
      <c r="C15" s="13">
        <f>(C7+C11)+(C8+C12)*INT(MAX(F21:F3533))</f>
        <v>56061.175716820275</v>
      </c>
      <c r="D15" s="14" t="s">
        <v>38</v>
      </c>
      <c r="E15" s="15">
        <f>ROUND(2*(E14-$C$7)/$C$8,0)/2+E13</f>
        <v>21514</v>
      </c>
    </row>
    <row r="16" spans="1:5" ht="12.75">
      <c r="A16" s="16" t="s">
        <v>4</v>
      </c>
      <c r="B16" s="10"/>
      <c r="C16" s="17">
        <f>+C8+C12</f>
        <v>1.4423863594641202</v>
      </c>
      <c r="D16" s="14" t="s">
        <v>39</v>
      </c>
      <c r="E16" s="24">
        <f>ROUND(2*(E14-$C$15)/$C$16,0)/2+E13</f>
        <v>2667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33</v>
      </c>
      <c r="E17" s="18">
        <f>+$C$15+$C$16*E16-15018.5-$C$9/24</f>
        <v>44889.91597084442</v>
      </c>
    </row>
    <row r="18" spans="1:5" ht="14.25" thickBot="1" thickTop="1">
      <c r="A18" s="16" t="s">
        <v>5</v>
      </c>
      <c r="B18" s="10"/>
      <c r="C18" s="19">
        <f>+C15</f>
        <v>56061.175716820275</v>
      </c>
      <c r="D18" s="20">
        <f>+C16</f>
        <v>1.4423863594641202</v>
      </c>
      <c r="E18" s="21" t="s">
        <v>34</v>
      </c>
    </row>
    <row r="19" spans="1:19" ht="13.5" thickTop="1">
      <c r="A19" s="25" t="s">
        <v>35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51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9" ht="12.75">
      <c r="A21" t="str">
        <f>D7</f>
        <v>Malkov</v>
      </c>
      <c r="C21" s="8">
        <f>C$7</f>
        <v>28876.52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13858.02</v>
      </c>
      <c r="S21">
        <f>+(O21-G21)^2</f>
        <v>0</v>
      </c>
    </row>
    <row r="22" spans="1:19" ht="12.75">
      <c r="A22" s="33" t="s">
        <v>49</v>
      </c>
      <c r="B22" s="34" t="s">
        <v>50</v>
      </c>
      <c r="C22" s="35">
        <v>56061.89691</v>
      </c>
      <c r="D22" s="35">
        <v>0.00089</v>
      </c>
      <c r="E22">
        <f>+(C22-C$7)/C$8</f>
        <v>18847.321762340547</v>
      </c>
      <c r="F22">
        <f>ROUND(2*E22,0)/2</f>
        <v>18847.5</v>
      </c>
      <c r="G22">
        <f>+C22-(C$7+F22*C$8)</f>
        <v>-0.25708999999187654</v>
      </c>
      <c r="I22">
        <f>+G22</f>
        <v>-0.25708999999187654</v>
      </c>
      <c r="O22">
        <f>+C$11+C$12*$F22</f>
        <v>-0.25708999999187654</v>
      </c>
      <c r="Q22" s="2">
        <f>+C22-15018.5</f>
        <v>41043.39691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2022-11-23T05:22:46Z</dcterms:modified>
  <cp:category/>
  <cp:version/>
  <cp:contentType/>
  <cp:contentStatus/>
</cp:coreProperties>
</file>