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<sst xmlns="http://schemas.openxmlformats.org/spreadsheetml/2006/main" count="56" uniqueCount="50">
  <si>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</si>
  <si>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</si>
  <si>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</si>
  <si>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</si>
  <si>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</si>
  <si>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</si>
  <si>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</si>
  <si>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</si>
  <si>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</si>
  <si>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</si>
  <si>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</si>
  <si>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</si>
  <si>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</si>
  <si>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</si>
  <si>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</si>
  <si>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</si>
  <si>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</si>
  <si>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</si>
  <si>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</si>
  <si>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</si>
  <si>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</si>
  <si>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</si>
  <si>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</si>
  <si>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</si>
  <si>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</si>
  <si>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</si>
  <si>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</si>
  <si>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</si>
  <si>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</si>
  <si>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</si>
  <si>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</si>
  <si>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</si>
  <si>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</si>
  <si>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</si>
  <si>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</si>
  <si>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</si>
  <si>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</si>
  <si>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</si>
  <si>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</si>
  <si>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</si>
  <si>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</si>
  <si>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</si>
  <si>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BE Scl</t>
  </si>
  <si>
    <t>G6427-0323</t>
  </si>
  <si>
    <t>EW</t>
  </si>
  <si>
    <t>Kreiner</t>
  </si>
  <si>
    <t>BE Scl / GSC 6427-0323</t>
  </si>
  <si>
    <t>OEJV 0211</t>
  </si>
  <si>
    <t>I</t>
  </si>
  <si>
    <t>as of 2021-06-08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</si>
</sst>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33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172" fontId="5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 Scl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1004518"/>
        <c:axId val="33496343"/>
      </c:scatterChart>
      <c:valAx>
        <c:axId val="4100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crossBetween val="midCat"/>
        <c:dispUnits/>
      </c:valAx>
      <c:valAx>
        <c:axId val="3349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46</v>
      </c>
      <c r="F1" s="36" t="s">
        <v>42</v>
      </c>
      <c r="G1" s="30">
        <v>0</v>
      </c>
      <c r="H1" s="31"/>
      <c r="I1" s="37" t="s">
        <v>43</v>
      </c>
      <c r="J1" s="38" t="s">
        <v>42</v>
      </c>
      <c r="K1" s="39">
        <v>1.21329</v>
      </c>
      <c r="L1" s="40">
        <v>-29.0753</v>
      </c>
      <c r="M1" s="41">
        <v>52500.0549</v>
      </c>
      <c r="N1" s="41">
        <v>0.42290144</v>
      </c>
      <c r="O1" s="42" t="s">
        <v>44</v>
      </c>
      <c r="P1" s="43">
        <v>10.41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5" ht="14.25" thickBot="1" thickTop="1">
      <c r="A4" s="5" t="s">
        <v>0</v>
      </c>
      <c r="C4" s="27" t="s">
        <v>37</v>
      </c>
      <c r="D4" s="28" t="s">
        <v>37</v>
      </c>
      <c r="E4" s="35" t="s">
        <v>49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52500.0549</v>
      </c>
      <c r="D7" s="34" t="s">
        <v>45</v>
      </c>
    </row>
    <row r="8" spans="1:4" ht="12.75">
      <c r="A8" t="s">
        <v>3</v>
      </c>
      <c r="C8" s="8">
        <v>0.42290144</v>
      </c>
      <c r="D8" s="34" t="s">
        <v>45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2.762766033608887E-07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58083.62626</v>
      </c>
      <c r="E15" s="14" t="s">
        <v>34</v>
      </c>
      <c r="F15" s="32">
        <v>1</v>
      </c>
    </row>
    <row r="16" spans="1:6" ht="12.75">
      <c r="A16" s="16" t="s">
        <v>4</v>
      </c>
      <c r="B16" s="10"/>
      <c r="C16" s="17">
        <f>+C8+C12</f>
        <v>0.4229017162766034</v>
      </c>
      <c r="E16" s="14" t="s">
        <v>30</v>
      </c>
      <c r="F16" s="33">
        <f ca="1">NOW()+15018.5+$C$5/24</f>
        <v>59906.767931828705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17515</v>
      </c>
    </row>
    <row r="18" spans="1:6" ht="14.25" thickBot="1" thickTop="1">
      <c r="A18" s="16" t="s">
        <v>5</v>
      </c>
      <c r="B18" s="10"/>
      <c r="C18" s="19">
        <f>+C15</f>
        <v>58083.62626</v>
      </c>
      <c r="D18" s="20">
        <f>+C16</f>
        <v>0.4229017162766034</v>
      </c>
      <c r="E18" s="14" t="s">
        <v>36</v>
      </c>
      <c r="F18" s="23">
        <f>ROUND(2*(F16-$C$15)/$C$16,0)/2+F15</f>
        <v>4312</v>
      </c>
    </row>
    <row r="19" spans="5:6" ht="13.5" thickTop="1">
      <c r="E19" s="14" t="s">
        <v>31</v>
      </c>
      <c r="F19" s="18">
        <f>+$C$15+$C$16*F18-15018.5-$C$5/24</f>
        <v>44889.07429391805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45</v>
      </c>
      <c r="C21" s="8">
        <v>52500.0549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37481.5549</v>
      </c>
    </row>
    <row r="22" spans="1:17" ht="12.75">
      <c r="A22" t="s">
        <v>47</v>
      </c>
      <c r="B22" t="s">
        <v>48</v>
      </c>
      <c r="C22" s="8">
        <v>58083.62626</v>
      </c>
      <c r="D22" s="8">
        <v>0.0001</v>
      </c>
      <c r="E22">
        <f>+(C22-C$7)/C$8</f>
        <v>13203.00862536669</v>
      </c>
      <c r="F22">
        <f>ROUND(2*E22,0)/2</f>
        <v>13203</v>
      </c>
      <c r="G22">
        <f>+C22-(C$7+F22*C$8)</f>
        <v>0.0036476799941738136</v>
      </c>
      <c r="I22">
        <f>+G22</f>
        <v>0.0036476799941738136</v>
      </c>
      <c r="O22">
        <f>+C$11+C$12*$F22</f>
        <v>0.0036476799941738136</v>
      </c>
      <c r="Q22" s="2">
        <f>+C22-15018.5</f>
        <v>43065.12626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2022-11-23T05:25:49Z</dcterms:modified>
  <cp:category/>
  <cp:version/>
  <cp:contentType/>
  <cp:contentStatus/>
</cp:coreProperties>
</file>