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<sst xmlns="http://schemas.openxmlformats.org/spreadsheetml/2006/main" count="52" uniqueCount="48">
  <si>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</si>
  <si>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</si>
  <si>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</si>
  <si>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</si>
  <si>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</si>
  <si>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</si>
  <si>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</si>
  <si>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</si>
  <si>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</si>
  <si>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</si>
  <si>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</si>
  <si>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</si>
  <si>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</si>
  <si>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</si>
  <si>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</si>
  <si>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</si>
  <si>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</si>
  <si>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</si>
  <si>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</si>
  <si>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</si>
  <si>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</si>
  <si>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</si>
  <si>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</si>
  <si>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</si>
  <si>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</si>
  <si>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</si>
  <si>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</si>
  <si>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</si>
  <si>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</si>
  <si>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</si>
  <si>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</si>
  <si>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</si>
  <si>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</si>
  <si>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</si>
  <si>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</si>
  <si>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</si>
  <si>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</si>
  <si>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</si>
  <si>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</si>
  <si>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</si>
  <si>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</si>
  <si>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V0581 Sco</t>
  </si>
  <si>
    <t>G7868-0121</t>
  </si>
  <si>
    <t>EA</t>
  </si>
  <si>
    <t>V0581 Sco / GSC 7868-0121</t>
  </si>
  <si>
    <t>GCVS</t>
  </si>
  <si>
    <t>OEJV 0168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</si>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</sst>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9"/>
      <color indexed="12"/>
      <name val="CourierNewPSMT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1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V581 Sco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9542601"/>
        <c:axId val="18774546"/>
      </c:scatterChart>
      <c:valAx>
        <c:axId val="954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4546"/>
        <c:crosses val="autoZero"/>
        <c:crossBetween val="midCat"/>
        <c:dispUnits/>
      </c:valAx>
      <c:valAx>
        <c:axId val="1877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4260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44</v>
      </c>
      <c r="F1" s="31" t="s">
        <v>41</v>
      </c>
      <c r="G1" s="32">
        <v>0</v>
      </c>
      <c r="H1" s="33"/>
      <c r="I1" s="37" t="s">
        <v>42</v>
      </c>
      <c r="J1" s="38" t="s">
        <v>41</v>
      </c>
      <c r="K1" s="39">
        <v>16.561870000000003</v>
      </c>
      <c r="L1" s="40">
        <v>-37.5755</v>
      </c>
      <c r="M1" s="34">
        <v>29470.53</v>
      </c>
      <c r="N1" s="34">
        <v>0.510999</v>
      </c>
      <c r="O1" s="37" t="s">
        <v>43</v>
      </c>
    </row>
    <row r="2" spans="1:4" ht="12.75">
      <c r="A2" t="s">
        <v>23</v>
      </c>
      <c r="B2" t="s">
        <v>43</v>
      </c>
      <c r="C2" s="30"/>
      <c r="D2" s="3"/>
    </row>
    <row r="3" ht="13.5" thickBot="1"/>
    <row r="4" spans="1:4" ht="14.25" thickBot="1" thickTop="1">
      <c r="A4" s="5" t="s">
        <v>0</v>
      </c>
      <c r="C4" s="27">
        <v>29470.53</v>
      </c>
      <c r="D4" s="28">
        <v>0.510999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29470.53</v>
      </c>
      <c r="D7" s="29" t="s">
        <v>45</v>
      </c>
    </row>
    <row r="8" spans="1:4" ht="12.75">
      <c r="A8" t="s">
        <v>3</v>
      </c>
      <c r="C8" s="8">
        <f>N1</f>
        <v>0.510999</v>
      </c>
      <c r="D8" s="29" t="str">
        <f>D7</f>
        <v>GCVS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-3.469446951953614E-18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-1.0434518524453903E-06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56812.49766102173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0.5109979565481475</v>
      </c>
      <c r="E16" s="14" t="s">
        <v>30</v>
      </c>
      <c r="F16" s="36">
        <f ca="1">NOW()+15018.5+$C$5/24</f>
        <v>59906.77315138889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59563</v>
      </c>
    </row>
    <row r="18" spans="1:6" ht="14.25" thickBot="1" thickTop="1">
      <c r="A18" s="16" t="s">
        <v>5</v>
      </c>
      <c r="B18" s="10"/>
      <c r="C18" s="19">
        <f>+C15</f>
        <v>56812.49766102173</v>
      </c>
      <c r="D18" s="20">
        <f>+C16</f>
        <v>0.5109979565481475</v>
      </c>
      <c r="E18" s="14" t="s">
        <v>36</v>
      </c>
      <c r="F18" s="23">
        <f>ROUND(2*(F16-$C$15)/$C$16,0)/2+F15</f>
        <v>6056.5</v>
      </c>
    </row>
    <row r="19" spans="5:6" ht="13.5" thickTop="1">
      <c r="E19" s="14" t="s">
        <v>31</v>
      </c>
      <c r="F19" s="18">
        <f>+$C$15+$C$16*F18-15018.5-$C$5/24</f>
        <v>44889.25261818892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45</v>
      </c>
      <c r="C21" s="8">
        <v>29470.53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-3.469446951953614E-18</v>
      </c>
      <c r="Q21" s="2">
        <f>+C21-15018.5</f>
        <v>14452.029999999999</v>
      </c>
    </row>
    <row r="22" spans="1:17" ht="12.75">
      <c r="A22" s="41" t="s">
        <v>46</v>
      </c>
      <c r="B22" s="42" t="s">
        <v>47</v>
      </c>
      <c r="C22" s="43">
        <v>56812.75316</v>
      </c>
      <c r="D22" s="41">
        <v>0.0001</v>
      </c>
      <c r="E22">
        <f>+(C22-C$7)/C$8</f>
        <v>53507.39073853374</v>
      </c>
      <c r="F22">
        <f>ROUND(2*E22,0)/2</f>
        <v>53507.5</v>
      </c>
      <c r="G22">
        <f>+C22-(C$7+F22*C$8)</f>
        <v>-0.05583249999472173</v>
      </c>
      <c r="K22">
        <f>+G22</f>
        <v>-0.05583249999472173</v>
      </c>
      <c r="O22">
        <f>+C$11+C$12*$F22</f>
        <v>-0.05583249999472173</v>
      </c>
      <c r="Q22" s="2">
        <f>+C22-15018.5</f>
        <v>41794.25316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2022-11-23T05:33:20Z</dcterms:modified>
  <cp:category/>
  <cp:version/>
  <cp:contentType/>
  <cp:contentStatus/>
</cp:coreProperties>
</file>