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<sst xmlns="http://schemas.openxmlformats.org/spreadsheetml/2006/main" count="54" uniqueCount="51">
  <si>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</si>
  <si>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</si>
  <si>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</si>
  <si>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</si>
  <si>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</si>
  <si>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</si>
  <si>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</si>
  <si>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</si>
  <si>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</si>
  <si>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</si>
  <si>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</si>
  <si>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</si>
  <si>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</si>
  <si>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</si>
  <si>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</si>
  <si>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</si>
  <si>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</si>
  <si>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</si>
  <si>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</si>
  <si>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</si>
  <si>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</si>
  <si>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</si>
  <si>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</si>
  <si>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</si>
  <si>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</si>
  <si>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</si>
  <si>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</si>
  <si>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</si>
  <si>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</si>
  <si>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</si>
  <si>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</si>
  <si>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</si>
  <si>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</si>
  <si>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</si>
  <si>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</si>
  <si>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</si>
  <si>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</si>
  <si>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</si>
  <si>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</si>
  <si>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</si>
  <si>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</si>
  <si>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</si>
  <si>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</si>
  <si>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G0370-0665</t>
  </si>
  <si>
    <t>GSC 0370-0665</t>
  </si>
  <si>
    <t>G0370-0665_Ser.xls</t>
  </si>
  <si>
    <t>EW</t>
  </si>
  <si>
    <t>Ser</t>
  </si>
  <si>
    <t>VSX</t>
  </si>
  <si>
    <t>IBVS 5894</t>
  </si>
  <si>
    <t>II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</si>
</sst>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0370-0665 -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0.0002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6309485"/>
        <c:axId val="14132182"/>
      </c:scatterChart>
      <c:valAx>
        <c:axId val="46309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54227.74800000014</v>
      </c>
      <c r="D7" s="30" t="s">
        <v>48</v>
      </c>
    </row>
    <row r="8" spans="1:4" ht="12.75">
      <c r="A8" t="s">
        <v>3</v>
      </c>
      <c r="C8" s="8">
        <v>0.421552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1.6330080773313495E-05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59906.82006296296</v>
      </c>
    </row>
    <row r="15" spans="1:5" ht="12.75">
      <c r="A15" s="12" t="s">
        <v>17</v>
      </c>
      <c r="B15" s="10"/>
      <c r="C15" s="13">
        <f>(C7+C11)+(C8+C12)*INT(MAX(F21:F3533))</f>
        <v>54983.62001583497</v>
      </c>
      <c r="D15" s="14" t="s">
        <v>39</v>
      </c>
      <c r="E15" s="15">
        <f>ROUND(2*(E14-$C$7)/$C$8,0)/2+E13</f>
        <v>13473</v>
      </c>
    </row>
    <row r="16" spans="1:5" ht="12.75">
      <c r="A16" s="16" t="s">
        <v>4</v>
      </c>
      <c r="B16" s="10"/>
      <c r="C16" s="17">
        <f>+C8+C12</f>
        <v>0.42156833008077327</v>
      </c>
      <c r="D16" s="14" t="s">
        <v>40</v>
      </c>
      <c r="E16" s="24">
        <f>ROUND(2*(E14-$C$15)/$C$16,0)/2+E13</f>
        <v>11679.5</v>
      </c>
    </row>
    <row r="17" spans="1:5" ht="13.5" thickBot="1">
      <c r="A17" s="14" t="s">
        <v>30</v>
      </c>
      <c r="B17" s="10"/>
      <c r="C17" s="10">
        <f>COUNT(C21:C2191)</f>
        <v>2</v>
      </c>
      <c r="D17" s="14" t="s">
        <v>34</v>
      </c>
      <c r="E17" s="18">
        <f>+$C$15+$C$16*E16-15018.5-$C$9/24</f>
        <v>44889.22316034669</v>
      </c>
    </row>
    <row r="18" spans="1:5" ht="14.25" thickBot="1" thickTop="1">
      <c r="A18" s="16" t="s">
        <v>5</v>
      </c>
      <c r="B18" s="10"/>
      <c r="C18" s="19">
        <f>+C15</f>
        <v>54983.62001583497</v>
      </c>
      <c r="D18" s="20">
        <f>+C16</f>
        <v>0.42156833008077327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54227.74800000014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39209.24800000014</v>
      </c>
      <c r="S21">
        <f>+(O21-G21)^2</f>
        <v>0</v>
      </c>
    </row>
    <row r="22" spans="1:19" ht="12.75">
      <c r="A22" s="33" t="s">
        <v>49</v>
      </c>
      <c r="B22" s="34" t="s">
        <v>50</v>
      </c>
      <c r="C22" s="33">
        <v>54983.8308</v>
      </c>
      <c r="D22" s="33">
        <v>0.0002</v>
      </c>
      <c r="E22">
        <f>+(C22-C$7)/C$8</f>
        <v>1793.5694766004326</v>
      </c>
      <c r="F22">
        <f>ROUND(2*E22,0)/2</f>
        <v>1793.5</v>
      </c>
      <c r="G22">
        <f>+C22-(C$7+F22*C$8)</f>
        <v>0.029287999866937753</v>
      </c>
      <c r="I22">
        <f>+G22</f>
        <v>0.029287999866937753</v>
      </c>
      <c r="O22">
        <f>+C$11+C$12*$F22</f>
        <v>0.029287999866937753</v>
      </c>
      <c r="Q22" s="2">
        <f>+C22-15018.5</f>
        <v>39965.3308</v>
      </c>
      <c r="S22">
        <f>+(O22-G22)^2</f>
        <v>0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2022-11-23T06:40:53Z</dcterms:modified>
  <cp:category/>
  <cp:version/>
  <cp:contentType/>
  <cp:contentStatus/>
</cp:coreProperties>
</file>