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<sst xmlns="http://schemas.openxmlformats.org/spreadsheetml/2006/main" count="45" uniqueCount="43">
  <si>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</si>
  <si>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</si>
  <si>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</si>
  <si>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</si>
  <si>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</si>
  <si>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</si>
  <si>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</si>
  <si>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</si>
  <si>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</si>
  <si>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</si>
  <si>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</si>
  <si>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</si>
  <si>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</si>
  <si>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</si>
  <si>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</si>
  <si>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</si>
  <si>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</si>
  <si>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</si>
  <si>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</si>
  <si>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</si>
  <si>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</si>
  <si>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</si>
  <si>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</si>
  <si>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</si>
  <si>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</si>
  <si>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</si>
  <si>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</si>
  <si>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</si>
  <si>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</si>
  <si>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</si>
  <si>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</si>
  <si>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</si>
  <si>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</si>
  <si>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</si>
  <si>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</si>
  <si>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</si>
  <si>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</si>
  <si>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</si>
  <si>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</si>
  <si>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FP Sge / na</t>
  </si>
  <si>
    <t>IBVS 5761</t>
  </si>
  <si>
    <t>I</t>
  </si>
  <si>
    <t>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</si>
</sst>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FP Sge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7012092"/>
        <c:axId val="20455645"/>
      </c:scatterChart>
      <c:valAx>
        <c:axId val="4701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5645"/>
        <c:crosses val="autoZero"/>
        <c:crossBetween val="midCat"/>
        <c:dispUnits/>
      </c:valAx>
      <c:valAx>
        <c:axId val="2045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3375"/>
          <c:w val="0.68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16</xdr:col>
      <xdr:colOff>600075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529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42</v>
      </c>
      <c r="C2" s="3"/>
      <c r="D2" s="3"/>
    </row>
    <row r="3" ht="13.5" thickBot="1"/>
    <row r="4" spans="1:4" ht="14.25" thickBot="1" thickTop="1">
      <c r="A4" s="5" t="s">
        <v>0</v>
      </c>
      <c r="C4" s="8">
        <v>27543.555</v>
      </c>
      <c r="D4" s="9">
        <v>0.6420055</v>
      </c>
    </row>
    <row r="6" ht="12.75">
      <c r="A6" s="5" t="s">
        <v>1</v>
      </c>
    </row>
    <row r="7" spans="1:3" ht="12.75">
      <c r="A7" t="s">
        <v>2</v>
      </c>
      <c r="C7">
        <f>+C4</f>
        <v>27543.555</v>
      </c>
    </row>
    <row r="8" spans="1:3" ht="12.75">
      <c r="A8" t="s">
        <v>3</v>
      </c>
      <c r="C8">
        <f>+D4</f>
        <v>0.6420055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1.5566772075910942E-06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53936.4651</v>
      </c>
      <c r="D15" s="16" t="s">
        <v>34</v>
      </c>
      <c r="E15" s="17">
        <f ca="1">TODAY()+15018.5-B9/24</f>
        <v>59906.5</v>
      </c>
    </row>
    <row r="16" spans="1:5" ht="12.75">
      <c r="A16" s="18" t="s">
        <v>4</v>
      </c>
      <c r="B16" s="12"/>
      <c r="C16" s="19">
        <f>+C8+C12</f>
        <v>0.6420070566772076</v>
      </c>
      <c r="D16" s="16" t="s">
        <v>35</v>
      </c>
      <c r="E16" s="17">
        <f>ROUND(2*(E15-C15)/C16,0)/2+1</f>
        <v>9300</v>
      </c>
    </row>
    <row r="17" spans="1:5" ht="13.5" thickBot="1">
      <c r="A17" s="16" t="s">
        <v>31</v>
      </c>
      <c r="B17" s="12"/>
      <c r="C17" s="12">
        <f>COUNT(C21:C2191)</f>
        <v>2</v>
      </c>
      <c r="D17" s="16" t="s">
        <v>36</v>
      </c>
      <c r="E17" s="20">
        <f>+C15+C16*E16-15018.5-C9/24</f>
        <v>44889.02656043137</v>
      </c>
    </row>
    <row r="18" spans="1:5" ht="14.25" thickBot="1" thickTop="1">
      <c r="A18" s="18" t="s">
        <v>5</v>
      </c>
      <c r="B18" s="12"/>
      <c r="C18" s="21">
        <f>+C15</f>
        <v>53936.4651</v>
      </c>
      <c r="D18" s="22">
        <f>+C16</f>
        <v>0.6420070566772076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27543.555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12525.055</v>
      </c>
    </row>
    <row r="22" spans="1:18" ht="12.75">
      <c r="A22" s="29" t="s">
        <v>40</v>
      </c>
      <c r="B22" s="30" t="s">
        <v>41</v>
      </c>
      <c r="C22" s="29">
        <v>53936.4651</v>
      </c>
      <c r="D22" s="29">
        <v>0.0002</v>
      </c>
      <c r="E22">
        <f>+(C22-C$7)/C$8</f>
        <v>41110.0996798314</v>
      </c>
      <c r="F22">
        <f>ROUND(2*E22,0)/2</f>
        <v>41110</v>
      </c>
      <c r="G22">
        <f>+C22-(C$7+F22*C$8)</f>
        <v>0.06399500000406988</v>
      </c>
      <c r="I22">
        <f>+G22</f>
        <v>0.06399500000406988</v>
      </c>
      <c r="O22">
        <f>+C$11+C$12*$F22</f>
        <v>0.06399500000406988</v>
      </c>
      <c r="Q22" s="2">
        <f>+C22-15018.5</f>
        <v>38917.9651</v>
      </c>
      <c r="R22">
        <f>IF(ABS(C22-C21)&lt;0.00001,1,"")</f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2022-11-23T07:11:33Z</dcterms:modified>
  <cp:category/>
  <cp:version/>
  <cp:contentType/>
  <cp:contentStatus/>
</cp:coreProperties>
</file>