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<sst xmlns="http://schemas.openxmlformats.org/spreadsheetml/2006/main" count="58" uniqueCount="52">
  <si>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</si>
  <si>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</si>
  <si>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</si>
  <si>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</si>
  <si>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</si>
  <si>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</si>
  <si>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</si>
  <si>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</si>
  <si>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</si>
  <si>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</si>
  <si>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</si>
  <si>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</si>
  <si>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</si>
  <si>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</si>
  <si>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</si>
  <si>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</si>
  <si>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</si>
  <si>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</si>
  <si>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</si>
  <si>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</si>
  <si>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</si>
  <si>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</si>
  <si>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</si>
  <si>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</si>
  <si>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</si>
  <si>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</si>
  <si>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</si>
  <si>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</si>
  <si>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</si>
  <si>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</si>
  <si>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</si>
  <si>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</si>
  <si>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</si>
  <si>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</si>
  <si>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</si>
  <si>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</si>
  <si>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</si>
  <si>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</si>
  <si>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</si>
  <si>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</si>
  <si>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</si>
  <si>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</si>
  <si>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V0789 Sgr</t>
  </si>
  <si>
    <t>V0789 Sgr / GSC 6853-0054</t>
  </si>
  <si>
    <t>Sgr_V0789.xls</t>
  </si>
  <si>
    <t>EA</t>
  </si>
  <si>
    <t>Sgr</t>
  </si>
  <si>
    <t>G6853-0054</t>
  </si>
  <si>
    <t>Malkov</t>
  </si>
  <si>
    <t>VSS_2013-01-28</t>
  </si>
  <si>
    <t>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</si>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</sst>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V0789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0.00054</c:v>
                  </c:pt>
                  <c:pt idx="2">
                    <c:v>0.00061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5027937"/>
        <c:axId val="1033706"/>
      </c:scatterChart>
      <c:val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06"/>
        <c:crosses val="autoZero"/>
        <c:crossBetween val="midCat"/>
        <c:dispUnits/>
      </c:valAx>
      <c:valAx>
        <c:axId val="1033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28747.306</v>
      </c>
      <c r="D7" s="30" t="s">
        <v>48</v>
      </c>
    </row>
    <row r="8" spans="1:4" ht="12.75">
      <c r="A8" t="s">
        <v>3</v>
      </c>
      <c r="C8" s="8">
        <v>2.55234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1.2434129903482471E-07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-0.00023756764690021628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59906.85092442129</v>
      </c>
    </row>
    <row r="15" spans="1:5" ht="12.75">
      <c r="A15" s="12" t="s">
        <v>17</v>
      </c>
      <c r="B15" s="10"/>
      <c r="C15" s="13">
        <f>(C7+C11)+(C8+C12)*INT(MAX(F21:F3533))</f>
        <v>56503.972054396654</v>
      </c>
      <c r="D15" s="14" t="s">
        <v>38</v>
      </c>
      <c r="E15" s="15">
        <f>ROUND(2*(E14-$C$7)/$C$8,0)/2+E13</f>
        <v>12209</v>
      </c>
    </row>
    <row r="16" spans="1:5" ht="12.75">
      <c r="A16" s="16" t="s">
        <v>4</v>
      </c>
      <c r="B16" s="10"/>
      <c r="C16" s="17">
        <f>+C8+C12</f>
        <v>2.5521024323530996</v>
      </c>
      <c r="D16" s="14" t="s">
        <v>39</v>
      </c>
      <c r="E16" s="24">
        <f>ROUND(2*(E14-$C$15)/$C$16,0)/2+E13</f>
        <v>1334.5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44891.6485837052</v>
      </c>
    </row>
    <row r="18" spans="1:5" ht="14.25" thickBot="1" thickTop="1">
      <c r="A18" s="16" t="s">
        <v>5</v>
      </c>
      <c r="B18" s="10"/>
      <c r="C18" s="19">
        <f>+C15</f>
        <v>56503.972054396654</v>
      </c>
      <c r="D18" s="20">
        <f>+C16</f>
        <v>2.5521024323530996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8.445889604985393E-05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Malkov</v>
      </c>
      <c r="C21" s="8">
        <f>C$7</f>
        <v>28747.306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1.2434129903482471E-07</v>
      </c>
      <c r="Q21" s="2">
        <f>+C21-15018.5</f>
        <v>13728.806</v>
      </c>
      <c r="S21">
        <f>+(O21-G21)^2</f>
        <v>1.54607586456677E-14</v>
      </c>
    </row>
    <row r="22" spans="1:19" ht="12.75">
      <c r="A22" s="33" t="s">
        <v>49</v>
      </c>
      <c r="B22" s="34" t="s">
        <v>50</v>
      </c>
      <c r="C22" s="35">
        <v>56463.1385</v>
      </c>
      <c r="D22" s="35">
        <v>0.00054</v>
      </c>
      <c r="E22">
        <f>+(C22-C$7)/C$8</f>
        <v>10858.989202065555</v>
      </c>
      <c r="F22" s="36">
        <f>ROUND(2*E22,0)/2+1</f>
        <v>10860</v>
      </c>
      <c r="G22">
        <f>+C22-(C$7+F22*C$8)</f>
        <v>-2.5798999999969965</v>
      </c>
      <c r="I22">
        <f>+G22</f>
        <v>-2.5798999999969965</v>
      </c>
      <c r="O22">
        <f>+C$11+C$12*$F22</f>
        <v>-2.57998452099505</v>
      </c>
      <c r="Q22" s="2">
        <f>+C22-15018.5</f>
        <v>41444.6385</v>
      </c>
      <c r="S22">
        <f>+(O22-G22)^2</f>
        <v>7.1437991119325376E-09</v>
      </c>
    </row>
    <row r="23" spans="1:19" ht="12.75">
      <c r="A23" s="33" t="s">
        <v>49</v>
      </c>
      <c r="B23" s="34" t="s">
        <v>50</v>
      </c>
      <c r="C23" s="35">
        <v>56503.97197</v>
      </c>
      <c r="D23" s="35">
        <v>0.00061</v>
      </c>
      <c r="E23">
        <f>+(C23-C$7)/C$8</f>
        <v>10874.98764663015</v>
      </c>
      <c r="F23" s="36">
        <f>ROUND(2*E23,0)/2+1</f>
        <v>10876</v>
      </c>
      <c r="G23">
        <f>+C23-(C$7+F23*C$8)</f>
        <v>-2.5838700000022072</v>
      </c>
      <c r="I23">
        <f>+G23</f>
        <v>-2.5838700000022072</v>
      </c>
      <c r="O23">
        <f>+C$11+C$12*$F23</f>
        <v>-2.5837856033454534</v>
      </c>
      <c r="Q23" s="2">
        <f>+C23-15018.5</f>
        <v>41485.47197</v>
      </c>
      <c r="S23">
        <f>+(O23-G23)^2</f>
        <v>7.1227956712288796E-09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2022-11-23T07:25:19Z</dcterms:modified>
  <cp:category/>
  <cp:version/>
  <cp:contentType/>
  <cp:contentStatus/>
</cp:coreProperties>
</file>