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<sst xmlns="http://schemas.openxmlformats.org/spreadsheetml/2006/main" count="47" uniqueCount="45">
  <si>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</si>
  <si>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</si>
  <si>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</si>
  <si>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</si>
  <si>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</si>
  <si>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</si>
  <si>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</si>
  <si>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</si>
  <si>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</si>
  <si>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</si>
  <si>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</si>
  <si>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</si>
  <si>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</si>
  <si>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</si>
  <si>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</si>
  <si>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</si>
  <si>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</si>
  <si>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</si>
  <si>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</si>
  <si>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</si>
  <si>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</si>
  <si>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</si>
  <si>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</si>
  <si>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</si>
  <si>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</si>
  <si>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</si>
  <si>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</si>
  <si>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</si>
  <si>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</si>
  <si>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</si>
  <si>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</si>
  <si>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</si>
  <si>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Bull.55</t>
  </si>
  <si>
    <t>B</t>
  </si>
  <si>
    <t>BBSAG</t>
  </si>
  <si>
    <t># of data points:</t>
  </si>
  <si>
    <t>EA/SD</t>
  </si>
  <si>
    <t>V1933 Sgr / gsc 6288-1034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</si>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</sst>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V1933 Sgr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924635"/>
        <c:axId val="35321716"/>
      </c:scatterChart>
      <c:valAx>
        <c:axId val="392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1716"/>
        <c:crosses val="autoZero"/>
        <c:crossBetween val="midCat"/>
        <c:dispUnits/>
      </c:valAx>
      <c:valAx>
        <c:axId val="353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0</xdr:rowOff>
    </xdr:from>
    <xdr:to>
      <xdr:col>15</xdr:col>
      <xdr:colOff>257175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17207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27</v>
      </c>
      <c r="B2" s="16" t="s">
        <v>36</v>
      </c>
    </row>
    <row r="4" spans="1:4" ht="12.75">
      <c r="A4" s="8" t="s">
        <v>0</v>
      </c>
      <c r="C4" s="3">
        <v>24021.53</v>
      </c>
      <c r="D4" s="4">
        <v>1.3503527</v>
      </c>
    </row>
    <row r="5" spans="1:3" ht="12.75">
      <c r="A5" s="5" t="s">
        <v>44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24021.53</v>
      </c>
    </row>
    <row r="8" spans="1:3" ht="12.75">
      <c r="A8" t="s">
        <v>3</v>
      </c>
      <c r="C8">
        <f>+D4</f>
        <v>1.3503527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0</v>
      </c>
      <c r="D11" s="6"/>
    </row>
    <row r="12" spans="1:4" ht="12.75">
      <c r="A12" t="s">
        <v>17</v>
      </c>
      <c r="C12">
        <f>SLOPE(G21:G993,$F21:$F993)</f>
        <v>-3.985412890447183E-09</v>
      </c>
      <c r="D12" s="6"/>
    </row>
    <row r="13" spans="1:6" ht="12.75">
      <c r="A13" t="s">
        <v>21</v>
      </c>
      <c r="C13" s="6" t="s">
        <v>14</v>
      </c>
      <c r="D13" s="6"/>
      <c r="E13" s="17" t="s">
        <v>38</v>
      </c>
      <c r="F13" s="18">
        <v>1</v>
      </c>
    </row>
    <row r="14" spans="1:6" ht="12.75">
      <c r="A14" t="s">
        <v>26</v>
      </c>
      <c r="E14" s="17" t="s">
        <v>39</v>
      </c>
      <c r="F14" s="19">
        <f ca="1">NOW()+15018.5+$C$5/24</f>
        <v>59906.853041898146</v>
      </c>
    </row>
    <row r="15" spans="1:6" ht="12.75">
      <c r="A15" s="5" t="s">
        <v>18</v>
      </c>
      <c r="C15" s="11">
        <f>(C7+C11)+(C8+C12)*INT(MAX(F21:F3533))</f>
        <v>44757.546</v>
      </c>
      <c r="E15" s="17" t="s">
        <v>40</v>
      </c>
      <c r="F15" s="20">
        <f>ROUND(2*(F14-$C$7)/$C$8,0)/2+F13</f>
        <v>26576</v>
      </c>
    </row>
    <row r="16" spans="1:6" ht="12.75">
      <c r="A16" s="8" t="s">
        <v>4</v>
      </c>
      <c r="C16" s="12">
        <f>+C8+C12</f>
        <v>1.350352696014587</v>
      </c>
      <c r="E16" s="17" t="s">
        <v>41</v>
      </c>
      <c r="F16" s="21">
        <f>ROUND(2*(F14-$C$15)/$C$16,0)/2+F13</f>
        <v>11220</v>
      </c>
    </row>
    <row r="17" spans="1:6" ht="13.5" thickBot="1">
      <c r="A17" s="13" t="s">
        <v>35</v>
      </c>
      <c r="C17">
        <f>COUNT(C21:C2191)</f>
        <v>2</v>
      </c>
      <c r="E17" s="17" t="s">
        <v>42</v>
      </c>
      <c r="F17" s="22">
        <f>+$C$15+$C$16*F16-15018.5-$C$5/24</f>
        <v>44890.399082617005</v>
      </c>
    </row>
    <row r="18" spans="1:6" ht="12.75">
      <c r="A18" s="8" t="s">
        <v>5</v>
      </c>
      <c r="C18" s="3">
        <f>+C15</f>
        <v>44757.546</v>
      </c>
      <c r="D18" s="4">
        <f>+C16</f>
        <v>1.350352696014587</v>
      </c>
      <c r="F18" s="23" t="s">
        <v>43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24021.53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9003.029999999999</v>
      </c>
    </row>
    <row r="22" spans="1:32" ht="12.75">
      <c r="A22" t="s">
        <v>32</v>
      </c>
      <c r="C22" s="15">
        <v>44757.546</v>
      </c>
      <c r="D22" s="14"/>
      <c r="E22">
        <f>+(C22-C$7)/C$8</f>
        <v>15355.99995467851</v>
      </c>
      <c r="F22">
        <f>ROUND(2*E22,0)/2</f>
        <v>15356</v>
      </c>
      <c r="G22">
        <f>+C22-(C$7+F22*C$8)</f>
        <v>-6.120000034570694E-05</v>
      </c>
      <c r="I22">
        <f>+G22</f>
        <v>-6.120000034570694E-05</v>
      </c>
      <c r="O22">
        <f>+C$11+C$12*$F22</f>
        <v>-6.120000034570694E-05</v>
      </c>
      <c r="Q22" s="2">
        <f>+C22-15018.5</f>
        <v>29739.046000000002</v>
      </c>
      <c r="AC22">
        <v>6</v>
      </c>
      <c r="AD22" t="s">
        <v>31</v>
      </c>
      <c r="AF22" t="s">
        <v>33</v>
      </c>
    </row>
    <row r="23" spans="3:17" ht="12.75">
      <c r="C23" s="14"/>
      <c r="D23" s="14"/>
      <c r="Q23" s="2"/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2022-11-23T07:28:36Z</dcterms:modified>
  <cp:category/>
  <cp:version/>
  <cp:contentType/>
  <cp:contentStatus/>
</cp:coreProperties>
</file>