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<sst xmlns="http://schemas.openxmlformats.org/spreadsheetml/2006/main" count="53" uniqueCount="46">
  <si>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</si>
  <si>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</si>
  <si>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</si>
  <si>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</si>
  <si>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</si>
  <si>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</si>
  <si>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</si>
  <si>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</si>
  <si>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</si>
  <si>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</si>
  <si>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</si>
  <si>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</si>
  <si>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</si>
  <si>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</si>
  <si>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</si>
  <si>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</si>
  <si>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</si>
  <si>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</si>
  <si>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</si>
  <si>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</si>
  <si>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</si>
  <si>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</si>
  <si>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</si>
  <si>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</si>
  <si>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</si>
  <si>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</si>
  <si>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</si>
  <si>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</si>
  <si>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</si>
  <si>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</si>
  <si>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</si>
  <si>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</si>
  <si>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</si>
  <si>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</si>
  <si>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</si>
  <si>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</si>
  <si>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</si>
  <si>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</si>
  <si>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</si>
  <si>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</si>
  <si>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</si>
  <si>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</si>
  <si>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</si>
  <si>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V0423 Tau / GSC na</t>
  </si>
  <si>
    <t>IBVS 6094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</si>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</sst>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V423 Tau - O-C Diagr.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0.0021</c:v>
                  </c:pt>
                  <c:pt idx="2">
                    <c:v>0.0029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0.0021</c:v>
                  </c:pt>
                  <c:pt idx="2">
                    <c:v>0.0029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0.0021</c:v>
                  </c:pt>
                  <c:pt idx="2">
                    <c:v>0.0029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0.0021</c:v>
                  </c:pt>
                  <c:pt idx="2">
                    <c:v>0.0029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0.0021</c:v>
                  </c:pt>
                  <c:pt idx="2">
                    <c:v>0.0029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0.0021</c:v>
                  </c:pt>
                  <c:pt idx="2">
                    <c:v>0.0029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0.0021</c:v>
                  </c:pt>
                  <c:pt idx="2">
                    <c:v>0.0029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0.0021</c:v>
                  </c:pt>
                  <c:pt idx="2">
                    <c:v>0.0029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0.0021</c:v>
                  </c:pt>
                  <c:pt idx="2">
                    <c:v>0.0029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0.0021</c:v>
                  </c:pt>
                  <c:pt idx="2">
                    <c:v>0.0029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0.0021</c:v>
                  </c:pt>
                  <c:pt idx="2">
                    <c:v>0.0029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0.0021</c:v>
                  </c:pt>
                  <c:pt idx="2">
                    <c:v>0.0029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0.0021</c:v>
                  </c:pt>
                  <c:pt idx="2">
                    <c:v>0.0029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0.0021</c:v>
                  </c:pt>
                  <c:pt idx="2">
                    <c:v>0.0029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60738275"/>
        <c:axId val="9773564"/>
      </c:scatterChart>
      <c:valAx>
        <c:axId val="60738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73564"/>
        <c:crosses val="autoZero"/>
        <c:crossBetween val="midCat"/>
        <c:dispUnits/>
      </c:valAx>
      <c:valAx>
        <c:axId val="9773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3827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8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24</v>
      </c>
      <c r="C2" s="3"/>
      <c r="D2" s="3"/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38397.267</v>
      </c>
      <c r="D7" s="30" t="s">
        <v>42</v>
      </c>
    </row>
    <row r="8" spans="1:4" ht="12.75">
      <c r="A8" t="s">
        <v>3</v>
      </c>
      <c r="C8" s="8">
        <v>0.68242</v>
      </c>
      <c r="D8" s="30" t="s">
        <v>42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1.4820058875826547E-06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1.2847493465300427E-06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59907.65115509259</v>
      </c>
    </row>
    <row r="15" spans="1:5" ht="12.75">
      <c r="A15" s="12" t="s">
        <v>17</v>
      </c>
      <c r="B15" s="10"/>
      <c r="C15" s="13">
        <f>(C7+C11)+(C8+C12)*INT(MAX(F21:F3533))</f>
        <v>56290.35308760987</v>
      </c>
      <c r="D15" s="14" t="s">
        <v>39</v>
      </c>
      <c r="E15" s="15">
        <f>ROUND(2*(E14-$C$7)/$C$8,0)/2+E13</f>
        <v>31521.5</v>
      </c>
    </row>
    <row r="16" spans="1:5" ht="12.75">
      <c r="A16" s="16" t="s">
        <v>4</v>
      </c>
      <c r="B16" s="10"/>
      <c r="C16" s="17">
        <f>+C8+C12</f>
        <v>0.6824212847493466</v>
      </c>
      <c r="D16" s="14" t="s">
        <v>40</v>
      </c>
      <c r="E16" s="24">
        <f>ROUND(2*(E14-$C$15)/$C$16,0)/2+E13</f>
        <v>5301.5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44890.10536204186</v>
      </c>
    </row>
    <row r="18" spans="1:5" ht="14.25" thickBot="1" thickTop="1">
      <c r="A18" s="16" t="s">
        <v>5</v>
      </c>
      <c r="B18" s="10"/>
      <c r="C18" s="19">
        <f>+C15</f>
        <v>56290.35308760987</v>
      </c>
      <c r="D18" s="20">
        <f>+C16</f>
        <v>0.6824212847493466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t="s">
        <v>42</v>
      </c>
      <c r="C21" s="8">
        <f>C$7</f>
        <v>38397.267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1.4820058875826547E-06</v>
      </c>
      <c r="Q21" s="2">
        <f>+C21-15018.5</f>
        <v>23378.767</v>
      </c>
    </row>
    <row r="22" spans="1:17" ht="12.75">
      <c r="A22" s="31" t="s">
        <v>44</v>
      </c>
      <c r="B22" s="32" t="s">
        <v>45</v>
      </c>
      <c r="C22" s="33">
        <v>56281.4846</v>
      </c>
      <c r="D22" s="33">
        <v>0.0021</v>
      </c>
      <c r="E22">
        <f>+(C22-C$7)/C$8</f>
        <v>26207.053720582637</v>
      </c>
      <c r="F22">
        <f>ROUND(2*E22,0)/2</f>
        <v>26207</v>
      </c>
      <c r="G22">
        <f>+C22-(C$7+F22*C$8)</f>
        <v>0.03666000000521308</v>
      </c>
      <c r="I22">
        <f>+G22</f>
        <v>0.03666000000521308</v>
      </c>
      <c r="O22">
        <f>+C$11+C$12*$F22</f>
        <v>0.03367090813040041</v>
      </c>
      <c r="Q22" s="2">
        <f>+C22-15018.5</f>
        <v>41262.9846</v>
      </c>
    </row>
    <row r="23" spans="1:17" ht="12.75">
      <c r="A23" s="31" t="s">
        <v>44</v>
      </c>
      <c r="B23" s="32" t="s">
        <v>45</v>
      </c>
      <c r="C23" s="33">
        <v>56290.3501</v>
      </c>
      <c r="D23" s="33">
        <v>0.0029</v>
      </c>
      <c r="E23">
        <f>+(C23-C$7)/C$8</f>
        <v>26220.044986958183</v>
      </c>
      <c r="F23">
        <f>ROUND(2*E23,0)/2</f>
        <v>26220</v>
      </c>
      <c r="G23">
        <f>+C23-(C$7+F23*C$8)</f>
        <v>0.030700000002980232</v>
      </c>
      <c r="I23">
        <f>+G23</f>
        <v>0.030700000002980232</v>
      </c>
      <c r="O23">
        <f>+C$11+C$12*$F23</f>
        <v>0.033687609871905305</v>
      </c>
      <c r="Q23" s="2">
        <f>+C23-15018.5</f>
        <v>41271.8501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2022-11-24T02:37:39Z</dcterms:modified>
  <cp:category/>
  <cp:version/>
  <cp:contentType/>
  <cp:contentStatus/>
</cp:coreProperties>
</file>