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32760" windowWidth="7980" windowHeight="1026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<sst xmlns="http://schemas.openxmlformats.org/spreadsheetml/2006/main" count="54" uniqueCount="52">
  <si>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</si>
  <si>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</si>
  <si>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</si>
  <si>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</si>
  <si>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</si>
  <si>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</si>
  <si>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</si>
  <si>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</si>
  <si>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</si>
  <si>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</si>
  <si>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</si>
  <si>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</si>
  <si>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</si>
  <si>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</si>
  <si>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</si>
  <si>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</si>
  <si>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</si>
  <si>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</si>
  <si>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</si>
  <si>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</si>
  <si>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</si>
  <si>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</si>
  <si>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</si>
  <si>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</si>
  <si>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</si>
  <si>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</si>
  <si>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</si>
  <si>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</si>
  <si>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</si>
  <si>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</si>
  <si>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</si>
  <si>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</si>
  <si>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</si>
  <si>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</si>
  <si>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</si>
  <si>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</si>
  <si>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</si>
  <si>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</si>
  <si>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GCVS</t>
  </si>
  <si>
    <t>BAD</t>
  </si>
  <si>
    <t>Add cycle</t>
  </si>
  <si>
    <t>Old Cycle</t>
  </si>
  <si>
    <t>GCVS 4</t>
  </si>
  <si>
    <t>V1356 Tau</t>
  </si>
  <si>
    <t xml:space="preserve">V1356 Tau / GSC 294-0710 </t>
  </si>
  <si>
    <t xml:space="preserve">G1294-0710 </t>
  </si>
  <si>
    <t>EA</t>
  </si>
  <si>
    <t>IBVS 5992</t>
  </si>
  <si>
    <t>I</t>
  </si>
  <si>
    <t>IBVS 6011</t>
  </si>
  <si>
    <t>II</t>
  </si>
  <si>
    <t>IBVS 6042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</si>
</sst>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7.35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V1356 Tau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75"/>
          <c:w val="0.91"/>
          <c:h val="0.772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0.0029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0.0029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0.0029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0.0029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0.0029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0.0029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0.0029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0.0029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0.0029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0.0029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0.0029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0.0029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0.0029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0.0029</c:v>
                  </c:pt>
                  <c:pt idx="3">
                    <c:v>0.004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5258692"/>
        <c:axId val="48892773"/>
      </c:scatterChart>
      <c:valAx>
        <c:axId val="35258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92773"/>
        <c:crosses val="autoZero"/>
        <c:crossBetween val="midCat"/>
        <c:dispUnits/>
      </c:valAx>
      <c:valAx>
        <c:axId val="48892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5869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89"/>
          <c:y val="0.9335"/>
          <c:w val="0.756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33800" y="0"/>
        <a:ext cx="63341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1" t="s">
        <v>44</v>
      </c>
      <c r="E1" s="28" t="s">
        <v>43</v>
      </c>
      <c r="F1" t="s">
        <v>45</v>
      </c>
    </row>
    <row r="2" spans="1:5" ht="12.75">
      <c r="A2" t="s">
        <v>24</v>
      </c>
      <c r="B2" t="s">
        <v>46</v>
      </c>
      <c r="C2" s="3"/>
      <c r="D2" s="3"/>
      <c r="E2">
        <v>0</v>
      </c>
    </row>
    <row r="3" ht="13.5" thickBot="1"/>
    <row r="4" spans="1:4" ht="13.5" thickBot="1">
      <c r="A4" s="5" t="s">
        <v>0</v>
      </c>
      <c r="C4" s="30">
        <v>52645.558</v>
      </c>
      <c r="D4" s="31">
        <v>12.8075</v>
      </c>
    </row>
    <row r="6" ht="12.75">
      <c r="A6" s="5" t="s">
        <v>1</v>
      </c>
    </row>
    <row r="7" spans="1:3" ht="12.75">
      <c r="A7" t="s">
        <v>2</v>
      </c>
      <c r="C7" s="8">
        <v>52645.558</v>
      </c>
    </row>
    <row r="8" spans="1:3" ht="12.75">
      <c r="A8" t="s">
        <v>3</v>
      </c>
      <c r="C8" s="8">
        <v>12.8075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-3.2772075081616476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0.014760790714569138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40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59907.69672418981</v>
      </c>
    </row>
    <row r="15" spans="1:5" ht="12.75">
      <c r="A15" s="12" t="s">
        <v>17</v>
      </c>
      <c r="B15" s="10"/>
      <c r="C15" s="13">
        <f>(C7+C11)+(C8+C12)*INT(MAX(F21:F3533))</f>
        <v>56232.513813891914</v>
      </c>
      <c r="D15" s="14" t="s">
        <v>41</v>
      </c>
      <c r="E15" s="15">
        <f>ROUND(2*(E14-$C$7)/$C$8,0)/2+E13</f>
        <v>568</v>
      </c>
    </row>
    <row r="16" spans="1:5" ht="12.75">
      <c r="A16" s="16" t="s">
        <v>4</v>
      </c>
      <c r="B16" s="10"/>
      <c r="C16" s="17">
        <f>+C8+C12</f>
        <v>12.822260790714568</v>
      </c>
      <c r="D16" s="14" t="s">
        <v>34</v>
      </c>
      <c r="E16" s="24">
        <f>ROUND(2*(E14-$C$15)/$C$16,0)/2+E13</f>
        <v>287.5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35</v>
      </c>
      <c r="E17" s="18">
        <f>+$C$15+$C$16*E16-15018.5-$C$9/24</f>
        <v>44900.80962455569</v>
      </c>
    </row>
    <row r="18" spans="1:5" ht="14.25" thickBot="1" thickTop="1">
      <c r="A18" s="16" t="s">
        <v>5</v>
      </c>
      <c r="B18" s="10"/>
      <c r="C18" s="19">
        <f>+C15</f>
        <v>56232.513813891914</v>
      </c>
      <c r="D18" s="20">
        <f>+C16</f>
        <v>12.822260790714568</v>
      </c>
      <c r="E18" s="21" t="s">
        <v>36</v>
      </c>
    </row>
    <row r="19" spans="1:5" ht="13.5" thickTop="1">
      <c r="A19" s="25" t="s">
        <v>37</v>
      </c>
      <c r="E19" s="26">
        <v>22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39</v>
      </c>
    </row>
    <row r="21" spans="1:17" ht="12.75">
      <c r="A21" s="29" t="s">
        <v>42</v>
      </c>
      <c r="C21" s="8">
        <v>52645.558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-3.2772075081616476</v>
      </c>
      <c r="Q21" s="2">
        <f>+C21-15018.5</f>
        <v>37627.058</v>
      </c>
    </row>
    <row r="22" spans="1:17" ht="12.75">
      <c r="A22" s="32" t="s">
        <v>47</v>
      </c>
      <c r="B22" s="33" t="s">
        <v>48</v>
      </c>
      <c r="C22" s="32">
        <v>55565.6229</v>
      </c>
      <c r="D22" s="32">
        <v>0.0008</v>
      </c>
      <c r="E22">
        <f>+(C22-C$7)/C$8</f>
        <v>227.9964786258056</v>
      </c>
      <c r="F22">
        <f>ROUND(2*E22,0)/2</f>
        <v>228</v>
      </c>
      <c r="G22">
        <f>+C22-(C$7+F22*C$8)</f>
        <v>-0.04509999999572756</v>
      </c>
      <c r="I22">
        <f>+G22</f>
        <v>-0.04509999999572756</v>
      </c>
      <c r="O22">
        <f>+C$11+C$12*$F22</f>
        <v>0.08825277476011584</v>
      </c>
      <c r="Q22" s="2">
        <f>+C22-15018.5</f>
        <v>40547.1229</v>
      </c>
    </row>
    <row r="23" spans="1:17" ht="12.75">
      <c r="A23" s="32" t="s">
        <v>49</v>
      </c>
      <c r="B23" s="33" t="s">
        <v>50</v>
      </c>
      <c r="C23" s="32">
        <v>55892.9832</v>
      </c>
      <c r="D23" s="32">
        <v>0.0029</v>
      </c>
      <c r="E23">
        <f>+(C23-C$7)/C$8</f>
        <v>253.55652547335586</v>
      </c>
      <c r="F23">
        <f>ROUND(2*E23,0)/2</f>
        <v>253.5</v>
      </c>
      <c r="G23">
        <f>+C23-(C$7+F23*C$8)</f>
        <v>0.7239500000068801</v>
      </c>
      <c r="I23">
        <f>+G23</f>
        <v>0.7239500000068801</v>
      </c>
      <c r="O23">
        <f>+C$11+C$12*$F23</f>
        <v>0.4646529379816289</v>
      </c>
      <c r="Q23" s="2">
        <f>+C23-15018.5</f>
        <v>40874.4832</v>
      </c>
    </row>
    <row r="24" spans="1:17" ht="12.75">
      <c r="A24" s="34" t="s">
        <v>51</v>
      </c>
      <c r="B24" s="35" t="s">
        <v>50</v>
      </c>
      <c r="C24" s="36">
        <v>56238.799</v>
      </c>
      <c r="D24" s="36">
        <v>0.004</v>
      </c>
      <c r="E24">
        <f>+(C24-C$7)/C$8</f>
        <v>280.55756392738647</v>
      </c>
      <c r="F24">
        <f>ROUND(2*E24,0)/2</f>
        <v>280.5</v>
      </c>
      <c r="G24">
        <f>+C24-(C$7+F24*C$8)</f>
        <v>0.7372500000055879</v>
      </c>
      <c r="I24">
        <f>+G24</f>
        <v>0.7372500000055879</v>
      </c>
      <c r="O24">
        <f>+C$11+C$12*$F24</f>
        <v>0.8631942872749958</v>
      </c>
      <c r="Q24" s="2">
        <f>+C24-15018.5</f>
        <v>41220.299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2022-11-24T03:43:17Z</dcterms:modified>
  <cp:category/>
  <cp:version/>
  <cp:contentType/>
  <cp:contentStatus/>
</cp:coreProperties>
</file>