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<sst xmlns="http://schemas.openxmlformats.org/spreadsheetml/2006/main" count="62" uniqueCount="56">
  <si>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</si>
  <si>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</si>
  <si>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</si>
  <si>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</si>
  <si>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</si>
  <si>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</si>
  <si>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</si>
  <si>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</si>
  <si>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</si>
  <si>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</si>
  <si>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</si>
  <si>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</si>
  <si>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</si>
  <si>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</si>
  <si>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</si>
  <si>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</si>
  <si>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</si>
  <si>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</si>
  <si>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</si>
  <si>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</si>
  <si>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</si>
  <si>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</si>
  <si>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</si>
  <si>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</si>
  <si>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</si>
  <si>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</si>
  <si>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</si>
  <si>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</si>
  <si>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</si>
  <si>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</si>
  <si>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</si>
  <si>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</si>
  <si>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</si>
  <si>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</si>
  <si>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</si>
  <si>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</si>
  <si>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</si>
  <si>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</si>
  <si>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</si>
  <si>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</si>
  <si>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</si>
  <si>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</si>
  <si>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</si>
  <si>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G0072-0521</t>
  </si>
  <si>
    <t>Tau</t>
  </si>
  <si>
    <t>GSC 0072-0521</t>
  </si>
  <si>
    <t>EB / EW</t>
  </si>
  <si>
    <t>G0072-0521_Tau.xls</t>
  </si>
  <si>
    <t>VSX</t>
  </si>
  <si>
    <t>IBVS 5945</t>
  </si>
  <si>
    <t>II</t>
  </si>
  <si>
    <t>IBVS 5960</t>
  </si>
  <si>
    <t>I</t>
  </si>
  <si>
    <t>IBVS 6011</t>
  </si>
  <si>
    <t>IBVS 6063</t>
  </si>
  <si>
    <t>Period was verified by ToMcat 2014-01-24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</si>
</sst>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0072-0521 -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2281923"/>
        <c:axId val="22101852"/>
      </c:scatterChart>
      <c:valAx>
        <c:axId val="3228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01852"/>
        <c:crosses val="autoZero"/>
        <c:crossBetween val="midCat"/>
        <c:dispUnits/>
      </c:valAx>
      <c:valAx>
        <c:axId val="2210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19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44</v>
      </c>
      <c r="E2" s="32" t="s">
        <v>43</v>
      </c>
      <c r="F2" t="s">
        <v>43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41</v>
      </c>
      <c r="D4" s="29" t="s">
        <v>41</v>
      </c>
    </row>
    <row r="6" spans="1:3" ht="12.75">
      <c r="A6" s="5" t="s">
        <v>1</v>
      </c>
      <c r="C6" s="38" t="s">
        <v>55</v>
      </c>
    </row>
    <row r="7" spans="1:4" ht="12.75">
      <c r="A7" t="s">
        <v>2</v>
      </c>
      <c r="C7" s="8">
        <v>55122.864</v>
      </c>
      <c r="D7" s="30" t="s">
        <v>48</v>
      </c>
    </row>
    <row r="8" spans="1:4" ht="12.75">
      <c r="A8" t="s">
        <v>3</v>
      </c>
      <c r="C8" s="8">
        <v>0.375659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0.002681658591917961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4.053342883364952E-06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59907.70258449074</v>
      </c>
    </row>
    <row r="15" spans="1:5" ht="12.75">
      <c r="A15" s="12" t="s">
        <v>17</v>
      </c>
      <c r="B15" s="10"/>
      <c r="C15" s="13">
        <f>(C7+C11)+(C8+C12)*INT(MAX(F21:F3533))</f>
        <v>56298.69203862181</v>
      </c>
      <c r="D15" s="14" t="s">
        <v>39</v>
      </c>
      <c r="E15" s="15">
        <f>ROUND(2*(E14-$C$7)/$C$8,0)/2+E13</f>
        <v>12738</v>
      </c>
    </row>
    <row r="16" spans="1:5" ht="12.75">
      <c r="A16" s="16" t="s">
        <v>4</v>
      </c>
      <c r="B16" s="10"/>
      <c r="C16" s="17">
        <f>+C8+C12</f>
        <v>0.3756630533428834</v>
      </c>
      <c r="D16" s="14" t="s">
        <v>40</v>
      </c>
      <c r="E16" s="24">
        <f>ROUND(2*(E14-$C$15)/$C$16,0)/2+E13</f>
        <v>9608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44889.958488473574</v>
      </c>
    </row>
    <row r="18" spans="1:5" ht="14.25" thickBot="1" thickTop="1">
      <c r="A18" s="16" t="s">
        <v>5</v>
      </c>
      <c r="B18" s="10"/>
      <c r="C18" s="19">
        <f>+C15</f>
        <v>56298.69203862181</v>
      </c>
      <c r="D18" s="20">
        <f>+C16</f>
        <v>0.3756630533428834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SQRT(SUM(S21:S25)/(COUNT(S21:S25)-1))</f>
        <v>0.002095901937604428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55122.864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0.002681658591917961</v>
      </c>
      <c r="Q21" s="2">
        <f>+C21-15018.5</f>
        <v>40104.364</v>
      </c>
      <c r="S21">
        <f>+(O21-G21)^2</f>
        <v>7.19129280360742E-06</v>
      </c>
    </row>
    <row r="22" spans="1:19" ht="12.75">
      <c r="A22" s="33" t="s">
        <v>49</v>
      </c>
      <c r="B22" s="34" t="s">
        <v>50</v>
      </c>
      <c r="C22" s="33">
        <v>55205.7032</v>
      </c>
      <c r="D22" s="33">
        <v>0.0005</v>
      </c>
      <c r="E22">
        <f>+(C22-C$7)/C$8</f>
        <v>220.51701143857105</v>
      </c>
      <c r="F22">
        <f>ROUND(2*E22,0)/2</f>
        <v>220.5</v>
      </c>
      <c r="G22">
        <f>+C22-(C$7+F22*C$8)</f>
        <v>0.006390499998815358</v>
      </c>
      <c r="I22">
        <f>+G22</f>
        <v>0.006390499998815358</v>
      </c>
      <c r="O22">
        <f>+C$11+C$12*$F22</f>
        <v>0.0035754206976999327</v>
      </c>
      <c r="Q22" s="2">
        <f>+C22-15018.5</f>
        <v>40187.2032</v>
      </c>
      <c r="S22">
        <f>+(O22-G22)^2</f>
        <v>7.92467147156851E-06</v>
      </c>
    </row>
    <row r="23" spans="1:19" ht="12.75">
      <c r="A23" s="33" t="s">
        <v>51</v>
      </c>
      <c r="B23" s="34" t="s">
        <v>52</v>
      </c>
      <c r="C23" s="33">
        <v>55498.9062</v>
      </c>
      <c r="D23" s="33">
        <v>0.0002</v>
      </c>
      <c r="E23">
        <f>+(C23-C$7)/C$8</f>
        <v>1001.0200740565145</v>
      </c>
      <c r="F23">
        <f>ROUND(2*E23,0)/2</f>
        <v>1001</v>
      </c>
      <c r="G23">
        <f>+C23-(C$7+F23*C$8)</f>
        <v>0.0075409999990370125</v>
      </c>
      <c r="I23">
        <f>+G23</f>
        <v>0.0075409999990370125</v>
      </c>
      <c r="O23">
        <f>+C$11+C$12*$F23</f>
        <v>0.006739054818166278</v>
      </c>
      <c r="Q23" s="2">
        <f>+C23-15018.5</f>
        <v>40480.4062</v>
      </c>
      <c r="S23">
        <f>+(O23-G23)^2</f>
        <v>6.431160731217948E-07</v>
      </c>
    </row>
    <row r="24" spans="1:19" ht="12.75">
      <c r="A24" s="33" t="s">
        <v>53</v>
      </c>
      <c r="B24" s="34" t="s">
        <v>52</v>
      </c>
      <c r="C24" s="33">
        <v>55862.9216</v>
      </c>
      <c r="D24" s="33">
        <v>0.0005</v>
      </c>
      <c r="E24">
        <f>+(C24-C$7)/C$8</f>
        <v>1970.0249428337936</v>
      </c>
      <c r="F24">
        <f>ROUND(2*E24,0)/2</f>
        <v>1970</v>
      </c>
      <c r="G24">
        <f>+C24-(C$7+F24*C$8)</f>
        <v>0.009369999999762513</v>
      </c>
      <c r="I24">
        <f>+G24</f>
        <v>0.009369999999762513</v>
      </c>
      <c r="O24">
        <f>+C$11+C$12*$F24</f>
        <v>0.010666744072146917</v>
      </c>
      <c r="Q24" s="2">
        <f>+C24-15018.5</f>
        <v>40844.4216</v>
      </c>
      <c r="S24">
        <f>+(O24-G24)^2</f>
        <v>1.6815451892640903E-06</v>
      </c>
    </row>
    <row r="25" spans="1:19" ht="12.75">
      <c r="A25" s="35" t="s">
        <v>54</v>
      </c>
      <c r="B25" s="36" t="s">
        <v>52</v>
      </c>
      <c r="C25" s="37">
        <v>56298.6924</v>
      </c>
      <c r="D25" s="37">
        <v>0.0003</v>
      </c>
      <c r="E25">
        <f>+(C25-C$7)/C$8</f>
        <v>3130.0418730817005</v>
      </c>
      <c r="F25">
        <f>ROUND(2*E25,0)/2</f>
        <v>3130</v>
      </c>
      <c r="G25">
        <f>+C25-(C$7+F25*C$8)</f>
        <v>0.015729999999166466</v>
      </c>
      <c r="I25">
        <f>+G25</f>
        <v>0.015729999999166466</v>
      </c>
      <c r="O25">
        <f>+C$11+C$12*$F25</f>
        <v>0.015368621816850262</v>
      </c>
      <c r="Q25" s="2">
        <f>+C25-15018.5</f>
        <v>41280.1924</v>
      </c>
      <c r="S25">
        <f>+(O25-G25)^2</f>
        <v>1.3059419065416398E-07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2022-11-24T03:51:43Z</dcterms:modified>
  <cp:category/>
  <cp:version/>
  <cp:contentType/>
  <cp:contentStatus/>
</cp:coreProperties>
</file>