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<sst xmlns="http://schemas.openxmlformats.org/spreadsheetml/2006/main" count="60" uniqueCount="55">
  <si>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</si>
  <si>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</si>
  <si>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</si>
  <si>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</si>
  <si>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</si>
  <si>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</si>
  <si>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</si>
  <si>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</si>
  <si>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</si>
  <si>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</si>
  <si>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</si>
  <si>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</si>
  <si>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</si>
  <si>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</si>
  <si>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</si>
  <si>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</si>
  <si>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</si>
  <si>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</si>
  <si>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</si>
  <si>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</si>
  <si>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</si>
  <si>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</si>
  <si>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</si>
  <si>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</si>
  <si>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</si>
  <si>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</si>
  <si>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</si>
  <si>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</si>
  <si>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</si>
  <si>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</si>
  <si>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</si>
  <si>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</si>
  <si>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</si>
  <si>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</si>
  <si>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</si>
  <si>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</si>
  <si>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</si>
  <si>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</si>
  <si>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</si>
  <si>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</si>
  <si>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</si>
  <si>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</si>
  <si>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</si>
  <si>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G0076-0527</t>
  </si>
  <si>
    <t>IBVS 5945</t>
  </si>
  <si>
    <t>I</t>
  </si>
  <si>
    <t>IBVS 5960</t>
  </si>
  <si>
    <t>II</t>
  </si>
  <si>
    <t>IBVS 6011</t>
  </si>
  <si>
    <t>IBVS 6042</t>
  </si>
  <si>
    <t>GSC 0076-0527</t>
  </si>
  <si>
    <t>G0076-0527_Tau.xls</t>
  </si>
  <si>
    <t>EB / EW</t>
  </si>
  <si>
    <t>Tau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</si>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</sst>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0076-0527 -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0.00030000000000000003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2677509"/>
        <c:axId val="4335534"/>
      </c:scatterChart>
      <c:val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 val="autoZero"/>
        <c:crossBetween val="midCat"/>
        <c:dispUnits/>
      </c:valAx>
      <c:valAx>
        <c:axId val="433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54720.879</v>
      </c>
      <c r="D7" s="30" t="s">
        <v>54</v>
      </c>
    </row>
    <row r="8" spans="1:4" ht="12.75">
      <c r="A8" t="s">
        <v>3</v>
      </c>
      <c r="C8" s="8">
        <v>0.309157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-0.001654699488522833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6.404150827967059E-07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59907.70284363426</v>
      </c>
    </row>
    <row r="15" spans="1:5" ht="12.75">
      <c r="A15" s="12" t="s">
        <v>17</v>
      </c>
      <c r="B15" s="10"/>
      <c r="C15" s="13">
        <f>(C7+C11)+(C8+C12)*INT(MAX(F21:F3533))</f>
        <v>56231.73073400902</v>
      </c>
      <c r="D15" s="14" t="s">
        <v>39</v>
      </c>
      <c r="E15" s="15">
        <f>ROUND(2*(E14-$C$7)/$C$8,0)/2+E13</f>
        <v>16778.5</v>
      </c>
    </row>
    <row r="16" spans="1:5" ht="12.75">
      <c r="A16" s="16" t="s">
        <v>4</v>
      </c>
      <c r="B16" s="10"/>
      <c r="C16" s="17">
        <f>+C8+C12</f>
        <v>0.3091576404150828</v>
      </c>
      <c r="D16" s="14" t="s">
        <v>40</v>
      </c>
      <c r="E16" s="24">
        <f>ROUND(2*(E14-$C$15)/$C$16,0)/2+E13</f>
        <v>11891.5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44889.97464833831</v>
      </c>
    </row>
    <row r="18" spans="1:5" ht="14.25" thickBot="1" thickTop="1">
      <c r="A18" s="16" t="s">
        <v>5</v>
      </c>
      <c r="B18" s="10"/>
      <c r="C18" s="19">
        <f>+C15</f>
        <v>56231.73073400902</v>
      </c>
      <c r="D18" s="20">
        <f>+C16</f>
        <v>0.3091576404150828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0.001771006274291657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54720.879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-0.001654699488522833</v>
      </c>
      <c r="Q21" s="2">
        <f>+C21-15018.5</f>
        <v>39702.379</v>
      </c>
      <c r="S21">
        <f>+(O21-G21)^2</f>
        <v>2.7380303973177254E-06</v>
      </c>
    </row>
    <row r="22" spans="1:19" ht="12.75">
      <c r="A22" s="33" t="s">
        <v>44</v>
      </c>
      <c r="B22" s="34" t="s">
        <v>45</v>
      </c>
      <c r="C22" s="33">
        <v>55205.6339</v>
      </c>
      <c r="D22" s="33">
        <v>0.0003</v>
      </c>
      <c r="E22">
        <f>+(C22-C$7)/C$8</f>
        <v>1567.9894034422637</v>
      </c>
      <c r="F22">
        <f>ROUND(2*E22,0)/2</f>
        <v>1568</v>
      </c>
      <c r="G22">
        <f>+C22-(C$7+F22*C$8)</f>
        <v>-0.003276000003097579</v>
      </c>
      <c r="I22">
        <f>+G22</f>
        <v>-0.003276000003097579</v>
      </c>
      <c r="O22">
        <f>+C$11+C$12*$F22</f>
        <v>-0.0006505286386975981</v>
      </c>
      <c r="Q22" s="2">
        <f>+C22-15018.5</f>
        <v>40187.1339</v>
      </c>
      <c r="S22">
        <f>+(O22-G22)^2</f>
        <v>6.893099885284295E-06</v>
      </c>
    </row>
    <row r="23" spans="1:19" ht="12.75">
      <c r="A23" s="33" t="s">
        <v>46</v>
      </c>
      <c r="B23" s="34" t="s">
        <v>47</v>
      </c>
      <c r="C23" s="33">
        <v>55498.8733</v>
      </c>
      <c r="D23" s="33">
        <v>0.0005</v>
      </c>
      <c r="E23">
        <f>+(C23-C$7)/C$8</f>
        <v>2516.502294950457</v>
      </c>
      <c r="F23">
        <f>ROUND(2*E23,0)/2</f>
        <v>2516.5</v>
      </c>
      <c r="G23">
        <f>+C23-(C$7+F23*C$8)</f>
        <v>0.0007094999964465387</v>
      </c>
      <c r="I23">
        <f>+G23</f>
        <v>0.0007094999964465387</v>
      </c>
      <c r="O23">
        <f>+C$11+C$12*$F23</f>
        <v>-4.3094932664922755E-05</v>
      </c>
      <c r="Q23" s="2">
        <f>+C23-15018.5</f>
        <v>40480.3733</v>
      </c>
      <c r="S23">
        <f>+(O23-G23)^2</f>
        <v>5.663991273242857E-07</v>
      </c>
    </row>
    <row r="24" spans="1:19" ht="12.75">
      <c r="A24" s="33" t="s">
        <v>48</v>
      </c>
      <c r="B24" s="34" t="s">
        <v>45</v>
      </c>
      <c r="C24" s="33">
        <v>55862.9047</v>
      </c>
      <c r="D24" s="33">
        <v>0.0005</v>
      </c>
      <c r="E24">
        <f>+(C24-C$7)/C$8</f>
        <v>3693.9991654725536</v>
      </c>
      <c r="F24">
        <f>ROUND(2*E24,0)/2</f>
        <v>3694</v>
      </c>
      <c r="G24">
        <f>+C24-(C$7+F24*C$8)</f>
        <v>-0.00025800000003073364</v>
      </c>
      <c r="I24">
        <f>+G24</f>
        <v>-0.00025800000003073364</v>
      </c>
      <c r="O24">
        <f>+C$11+C$12*$F24</f>
        <v>0.0007109938273281984</v>
      </c>
      <c r="Q24" s="2">
        <f>+C24-15018.5</f>
        <v>40844.4047</v>
      </c>
      <c r="S24">
        <f>+(O24-G24)^2</f>
        <v>9.389490374597118E-07</v>
      </c>
    </row>
    <row r="25" spans="1:19" ht="12.75">
      <c r="A25" s="35" t="s">
        <v>49</v>
      </c>
      <c r="B25" s="36" t="s">
        <v>47</v>
      </c>
      <c r="C25" s="37">
        <v>56231.8865</v>
      </c>
      <c r="D25" s="37">
        <v>0.00030000000000000003</v>
      </c>
      <c r="E25">
        <f>+(C25-C$7)/C$8</f>
        <v>4887.5086121291115</v>
      </c>
      <c r="F25">
        <f>ROUND(2*E25,0)/2</f>
        <v>4887.5</v>
      </c>
      <c r="G25">
        <f>+C25-(C$7+F25*C$8)</f>
        <v>0.0026625000027706847</v>
      </c>
      <c r="I25">
        <f>+G25</f>
        <v>0.0026625000027706847</v>
      </c>
      <c r="O25">
        <f>+C$11+C$12*$F25</f>
        <v>0.0014753292286460668</v>
      </c>
      <c r="Q25" s="2">
        <f>+C25-15018.5</f>
        <v>41213.3865</v>
      </c>
      <c r="S25">
        <f>+(O25-G25)^2</f>
        <v>1.4093744469356445E-06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2022-11-24T03:52:05Z</dcterms:modified>
  <cp:category/>
  <cp:version/>
  <cp:contentType/>
  <cp:contentStatus/>
</cp:coreProperties>
</file>