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<sst xmlns="http://schemas.openxmlformats.org/spreadsheetml/2006/main" count="58" uniqueCount="51">
  <si>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</si>
  <si>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</si>
  <si>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</si>
  <si>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</si>
  <si>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</si>
  <si>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</si>
  <si>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</si>
  <si>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</si>
  <si>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</si>
  <si>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</si>
  <si>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</si>
  <si>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</si>
  <si>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</si>
  <si>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</si>
  <si>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</si>
  <si>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</si>
  <si>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</si>
  <si>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</si>
  <si>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</si>
  <si>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</si>
  <si>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</si>
  <si>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</si>
  <si>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</si>
  <si>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</si>
  <si>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</si>
  <si>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</si>
  <si>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</si>
  <si>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</si>
  <si>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</si>
  <si>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</si>
  <si>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</si>
  <si>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</si>
  <si>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</si>
  <si>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</si>
  <si>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</si>
  <si>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</si>
  <si>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</si>
  <si>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</si>
  <si>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BC Tri</t>
  </si>
  <si>
    <t>BC Tri / GSC 2293-1529</t>
  </si>
  <si>
    <t>EW:</t>
  </si>
  <si>
    <t>BRNO</t>
  </si>
  <si>
    <t>IBVS 6070</t>
  </si>
  <si>
    <t>I</t>
  </si>
  <si>
    <t>IBVS 6118</t>
  </si>
  <si>
    <t>IBVS 6152</t>
  </si>
  <si>
    <t>IBVS 6196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</si>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</sst>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 Tri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1656999"/>
        <c:axId val="39368672"/>
      </c:scatterChart>
      <c:valAx>
        <c:axId val="41656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8672"/>
        <c:crosses val="autoZero"/>
        <c:crossBetween val="midCat"/>
        <c:dispUnits/>
      </c:valAx>
      <c:valAx>
        <c:axId val="3936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69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529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39</v>
      </c>
    </row>
    <row r="2" spans="1:6" ht="12.75">
      <c r="A2" t="s">
        <v>23</v>
      </c>
      <c r="B2" t="s">
        <v>40</v>
      </c>
      <c r="C2" s="3"/>
      <c r="D2" s="3"/>
      <c r="E2" s="10" t="s">
        <v>38</v>
      </c>
      <c r="F2" t="e">
        <v>#N/A</v>
      </c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51480.747</v>
      </c>
      <c r="D7" s="29" t="s">
        <v>41</v>
      </c>
    </row>
    <row r="8" spans="1:4" ht="12.75">
      <c r="A8" t="s">
        <v>3</v>
      </c>
      <c r="C8" s="8">
        <v>0.7078</v>
      </c>
      <c r="D8" s="29" t="s">
        <v>41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0.0013952796245615823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1.4850052465846697E-05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57329.42250126315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0.7078148500524658</v>
      </c>
      <c r="E16" s="14" t="s">
        <v>30</v>
      </c>
      <c r="F16" s="15">
        <f ca="1">NOW()+15018.5+$C$5/24</f>
        <v>59907.713294560184</v>
      </c>
    </row>
    <row r="17" spans="1:6" ht="13.5" thickBot="1">
      <c r="A17" s="14" t="s">
        <v>27</v>
      </c>
      <c r="B17" s="10"/>
      <c r="C17" s="10">
        <f>COUNT(C21:C2191)</f>
        <v>6</v>
      </c>
      <c r="E17" s="14" t="s">
        <v>35</v>
      </c>
      <c r="F17" s="15">
        <f>ROUND(2*(F16-$C$7)/$C$8,0)/2+F15</f>
        <v>11907</v>
      </c>
    </row>
    <row r="18" spans="1:6" ht="14.25" thickBot="1" thickTop="1">
      <c r="A18" s="16" t="s">
        <v>5</v>
      </c>
      <c r="B18" s="10"/>
      <c r="C18" s="19">
        <f>+C15</f>
        <v>57329.42250126315</v>
      </c>
      <c r="D18" s="20">
        <f>+C16</f>
        <v>0.7078148500524658</v>
      </c>
      <c r="E18" s="14" t="s">
        <v>36</v>
      </c>
      <c r="F18" s="23">
        <f>ROUND(2*(F16-$C$15)/$C$16,0)/2+F15</f>
        <v>3643.5</v>
      </c>
    </row>
    <row r="19" spans="5:6" ht="13.5" thickTop="1">
      <c r="E19" s="14" t="s">
        <v>31</v>
      </c>
      <c r="F19" s="18">
        <f>+$C$15+$C$16*F18-15018.5-$C$5/24</f>
        <v>44890.24174076264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48</v>
      </c>
      <c r="J20" s="7" t="s">
        <v>49</v>
      </c>
      <c r="K20" s="7" t="s">
        <v>50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tr">
        <f>D$7</f>
        <v>BRNO</v>
      </c>
      <c r="C21" s="8">
        <f>C$7</f>
        <v>51480.747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0.0013952796245615823</v>
      </c>
      <c r="Q21" s="2">
        <f aca="true" t="shared" si="4" ref="Q21:Q26">+C21-15018.5</f>
        <v>36462.247</v>
      </c>
    </row>
    <row r="22" spans="1:17" ht="12.75">
      <c r="A22" s="30" t="s">
        <v>42</v>
      </c>
      <c r="B22" s="31" t="s">
        <v>43</v>
      </c>
      <c r="C22" s="32">
        <v>55806.564</v>
      </c>
      <c r="D22" s="32">
        <v>0.0005</v>
      </c>
      <c r="E22">
        <f t="shared" si="0"/>
        <v>6111.637468211353</v>
      </c>
      <c r="F22">
        <f t="shared" si="1"/>
        <v>6111.5</v>
      </c>
      <c r="G22">
        <f t="shared" si="2"/>
        <v>0.09729999999399297</v>
      </c>
      <c r="J22">
        <f>+G22</f>
        <v>0.09729999999399297</v>
      </c>
      <c r="O22">
        <f t="shared" si="3"/>
        <v>0.09215137526958367</v>
      </c>
      <c r="Q22" s="2">
        <f t="shared" si="4"/>
        <v>40788.064</v>
      </c>
    </row>
    <row r="23" spans="1:17" ht="12.75">
      <c r="A23" s="33" t="s">
        <v>44</v>
      </c>
      <c r="B23" s="34" t="s">
        <v>43</v>
      </c>
      <c r="C23" s="32">
        <v>56596.4786</v>
      </c>
      <c r="D23" s="35">
        <v>0.0531</v>
      </c>
      <c r="E23">
        <f t="shared" si="0"/>
        <v>7227.651313930488</v>
      </c>
      <c r="F23">
        <f t="shared" si="1"/>
        <v>7227.5</v>
      </c>
      <c r="G23">
        <f t="shared" si="2"/>
        <v>0.10710000000108266</v>
      </c>
      <c r="J23">
        <f>+G23</f>
        <v>0.10710000000108266</v>
      </c>
      <c r="O23">
        <f t="shared" si="3"/>
        <v>0.10872403382146859</v>
      </c>
      <c r="Q23" s="2">
        <f t="shared" si="4"/>
        <v>41577.9786</v>
      </c>
    </row>
    <row r="24" spans="1:17" ht="12.75">
      <c r="A24" s="35" t="s">
        <v>45</v>
      </c>
      <c r="B24" s="31"/>
      <c r="C24" s="35">
        <v>56949.3299</v>
      </c>
      <c r="D24" s="35">
        <v>0.0109</v>
      </c>
      <c r="E24">
        <f t="shared" si="0"/>
        <v>7726.169680700755</v>
      </c>
      <c r="F24">
        <f t="shared" si="1"/>
        <v>7726</v>
      </c>
      <c r="G24">
        <f t="shared" si="2"/>
        <v>0.12009999999281717</v>
      </c>
      <c r="J24">
        <f>+G24</f>
        <v>0.12009999999281717</v>
      </c>
      <c r="O24">
        <f t="shared" si="3"/>
        <v>0.11612678497569316</v>
      </c>
      <c r="Q24" s="2">
        <f t="shared" si="4"/>
        <v>41930.8299</v>
      </c>
    </row>
    <row r="25" spans="1:17" ht="12.75">
      <c r="A25" s="36" t="s">
        <v>46</v>
      </c>
      <c r="B25" s="37" t="s">
        <v>43</v>
      </c>
      <c r="C25" s="38">
        <v>57329.427</v>
      </c>
      <c r="D25" s="38">
        <v>0.001</v>
      </c>
      <c r="E25">
        <f t="shared" si="0"/>
        <v>8263.181689742865</v>
      </c>
      <c r="F25">
        <f t="shared" si="1"/>
        <v>8263</v>
      </c>
      <c r="G25">
        <f t="shared" si="2"/>
        <v>0.1286000000036438</v>
      </c>
      <c r="K25">
        <f>+G25</f>
        <v>0.1286000000036438</v>
      </c>
      <c r="O25">
        <f t="shared" si="3"/>
        <v>0.12410126314985284</v>
      </c>
      <c r="Q25" s="2">
        <f t="shared" si="4"/>
        <v>42310.927</v>
      </c>
    </row>
    <row r="26" spans="1:17" ht="12.75">
      <c r="A26" s="36" t="s">
        <v>46</v>
      </c>
      <c r="B26" s="37" t="s">
        <v>43</v>
      </c>
      <c r="C26" s="38">
        <v>57329.4119</v>
      </c>
      <c r="D26" s="38">
        <v>0.0227</v>
      </c>
      <c r="E26">
        <f t="shared" si="0"/>
        <v>8263.160356032773</v>
      </c>
      <c r="F26">
        <f t="shared" si="1"/>
        <v>8263</v>
      </c>
      <c r="G26">
        <f t="shared" si="2"/>
        <v>0.11349999999947613</v>
      </c>
      <c r="K26">
        <f>+G26</f>
        <v>0.11349999999947613</v>
      </c>
      <c r="O26">
        <f t="shared" si="3"/>
        <v>0.12410126314985284</v>
      </c>
      <c r="Q26" s="2">
        <f t="shared" si="4"/>
        <v>42310.9119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2022-11-24T04:07:08Z</dcterms:modified>
  <cp:category/>
  <cp:version/>
  <cp:contentType/>
  <cp:contentStatus/>
</cp:coreProperties>
</file>