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<sst xmlns="http://schemas.openxmlformats.org/spreadsheetml/2006/main" count="65" uniqueCount="55">
  <si>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</si>
  <si>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</si>
  <si>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</si>
  <si>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</si>
  <si>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</si>
  <si>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</si>
  <si>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</si>
  <si>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</si>
  <si>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</si>
  <si>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</si>
  <si>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</si>
  <si>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</si>
  <si>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</si>
  <si>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</si>
  <si>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</si>
  <si>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</si>
  <si>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</si>
  <si>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</si>
  <si>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</si>
  <si>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</si>
  <si>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</si>
  <si>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</si>
  <si>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</si>
  <si>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</si>
  <si>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</si>
  <si>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</si>
  <si>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</si>
  <si>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</si>
  <si>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</si>
  <si>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</si>
  <si>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</si>
  <si>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</si>
  <si>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</si>
  <si>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</si>
  <si>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</si>
  <si>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</si>
  <si>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</si>
  <si>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</si>
  <si>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</si>
  <si>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</si>
  <si>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</si>
  <si>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</si>
  <si>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</si>
  <si>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G0897-0470</t>
  </si>
  <si>
    <t>GSC 0897-0470</t>
  </si>
  <si>
    <t>Vir</t>
  </si>
  <si>
    <t>VSX</t>
  </si>
  <si>
    <t>ED</t>
  </si>
  <si>
    <t>G0897-0470_Vir.xls</t>
  </si>
  <si>
    <t>IBVS 5894</t>
  </si>
  <si>
    <t>I</t>
  </si>
  <si>
    <t>IBVS 5992</t>
  </si>
  <si>
    <t>IBVS 6029</t>
  </si>
  <si>
    <t>IBVS 6063</t>
  </si>
  <si>
    <t>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</si>
</sst>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0897-0470 -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9E-05</c:v>
                  </c:pt>
                  <c:pt idx="5">
                    <c:v>9E-05</c:v>
                  </c:pt>
                  <c:pt idx="6">
                    <c:v>0.00018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9E-05</c:v>
                  </c:pt>
                  <c:pt idx="5">
                    <c:v>9E-05</c:v>
                  </c:pt>
                  <c:pt idx="6">
                    <c:v>0.00018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9E-05</c:v>
                  </c:pt>
                  <c:pt idx="5">
                    <c:v>9E-05</c:v>
                  </c:pt>
                  <c:pt idx="6">
                    <c:v>0.00018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9E-05</c:v>
                  </c:pt>
                  <c:pt idx="5">
                    <c:v>9E-05</c:v>
                  </c:pt>
                  <c:pt idx="6">
                    <c:v>0.00018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9E-05</c:v>
                  </c:pt>
                  <c:pt idx="5">
                    <c:v>9E-05</c:v>
                  </c:pt>
                  <c:pt idx="6">
                    <c:v>0.00018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9E-05</c:v>
                  </c:pt>
                  <c:pt idx="5">
                    <c:v>9E-05</c:v>
                  </c:pt>
                  <c:pt idx="6">
                    <c:v>0.00018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9E-05</c:v>
                  </c:pt>
                  <c:pt idx="5">
                    <c:v>9E-05</c:v>
                  </c:pt>
                  <c:pt idx="6">
                    <c:v>0.00018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9E-05</c:v>
                  </c:pt>
                  <c:pt idx="5">
                    <c:v>9E-05</c:v>
                  </c:pt>
                  <c:pt idx="6">
                    <c:v>0.00018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9E-05</c:v>
                  </c:pt>
                  <c:pt idx="5">
                    <c:v>9E-05</c:v>
                  </c:pt>
                  <c:pt idx="6">
                    <c:v>0.00018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9E-05</c:v>
                  </c:pt>
                  <c:pt idx="5">
                    <c:v>9E-05</c:v>
                  </c:pt>
                  <c:pt idx="6">
                    <c:v>0.00018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9E-05</c:v>
                  </c:pt>
                  <c:pt idx="5">
                    <c:v>9E-05</c:v>
                  </c:pt>
                  <c:pt idx="6">
                    <c:v>0.00018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9E-05</c:v>
                  </c:pt>
                  <c:pt idx="5">
                    <c:v>9E-05</c:v>
                  </c:pt>
                  <c:pt idx="6">
                    <c:v>0.00018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9E-05</c:v>
                  </c:pt>
                  <c:pt idx="5">
                    <c:v>9E-05</c:v>
                  </c:pt>
                  <c:pt idx="6">
                    <c:v>0.00018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9E-05</c:v>
                  </c:pt>
                  <c:pt idx="5">
                    <c:v>9E-05</c:v>
                  </c:pt>
                  <c:pt idx="6">
                    <c:v>0.00018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3966515"/>
        <c:axId val="60154316"/>
      </c:scatterChart>
      <c:valAx>
        <c:axId val="4396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54316"/>
        <c:crosses val="autoZero"/>
        <c:crossBetween val="midCat"/>
        <c:dispUnits/>
      </c:valAx>
      <c:valAx>
        <c:axId val="60154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651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48</v>
      </c>
    </row>
    <row r="2" spans="1:6" ht="12.75">
      <c r="A2" t="s">
        <v>24</v>
      </c>
      <c r="B2" t="s">
        <v>47</v>
      </c>
      <c r="C2" s="31" t="s">
        <v>42</v>
      </c>
      <c r="D2" s="3" t="s">
        <v>45</v>
      </c>
      <c r="E2" s="32" t="s">
        <v>43</v>
      </c>
      <c r="F2" t="s">
        <v>43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54575.685000000056</v>
      </c>
      <c r="D7" s="30" t="s">
        <v>46</v>
      </c>
    </row>
    <row r="8" spans="1:4" ht="12.75">
      <c r="A8" t="s">
        <v>3</v>
      </c>
      <c r="C8" s="8">
        <v>1.441355</v>
      </c>
      <c r="D8" s="30" t="s">
        <v>46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0.0013882245266629532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1.2681797291730229E-05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59907.82833993055</v>
      </c>
    </row>
    <row r="15" spans="1:5" ht="12.75">
      <c r="A15" s="12" t="s">
        <v>17</v>
      </c>
      <c r="B15" s="10"/>
      <c r="C15" s="13">
        <f>(C7+C11)+(C8+C12)*INT(MAX(F21:F3533))</f>
        <v>56339.92043074447</v>
      </c>
      <c r="D15" s="14" t="s">
        <v>39</v>
      </c>
      <c r="E15" s="15">
        <f>ROUND(2*(E14-$C$7)/$C$8,0)/2+E13</f>
        <v>3700.5</v>
      </c>
    </row>
    <row r="16" spans="1:5" ht="12.75">
      <c r="A16" s="16" t="s">
        <v>4</v>
      </c>
      <c r="B16" s="10"/>
      <c r="C16" s="17">
        <f>+C8+C12</f>
        <v>1.4413676817972916</v>
      </c>
      <c r="D16" s="14" t="s">
        <v>40</v>
      </c>
      <c r="E16" s="24">
        <f>ROUND(2*(E14-$C$15)/$C$16,0)/2+E13</f>
        <v>2476.5</v>
      </c>
    </row>
    <row r="17" spans="1:5" ht="13.5" thickBot="1">
      <c r="A17" s="14" t="s">
        <v>30</v>
      </c>
      <c r="B17" s="10"/>
      <c r="C17" s="10">
        <f>COUNT(C21:C2191)</f>
        <v>7</v>
      </c>
      <c r="D17" s="14" t="s">
        <v>34</v>
      </c>
      <c r="E17" s="18">
        <f>+$C$15+$C$16*E16-15018.5-$C$9/24</f>
        <v>44891.36332804879</v>
      </c>
    </row>
    <row r="18" spans="1:5" ht="14.25" thickBot="1" thickTop="1">
      <c r="A18" s="16" t="s">
        <v>5</v>
      </c>
      <c r="B18" s="10"/>
      <c r="C18" s="19">
        <f>+C15</f>
        <v>56339.92043074447</v>
      </c>
      <c r="D18" s="20">
        <f>+C16</f>
        <v>1.4413676817972916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0.0011001484552935863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54575.685000000056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0.0013882245266629532</v>
      </c>
      <c r="Q21" s="2">
        <f>+C21-15018.5</f>
        <v>39557.185000000056</v>
      </c>
      <c r="S21">
        <f>+(O21-G21)^2</f>
        <v>1.9271673364285805E-06</v>
      </c>
    </row>
    <row r="22" spans="1:19" ht="12.75">
      <c r="A22" s="33" t="s">
        <v>49</v>
      </c>
      <c r="B22" s="34" t="s">
        <v>50</v>
      </c>
      <c r="C22" s="33">
        <v>54889.9065</v>
      </c>
      <c r="D22" s="33">
        <v>0.0003</v>
      </c>
      <c r="E22">
        <f aca="true" t="shared" si="0" ref="E22:E27">+(C22-C$7)/C$8</f>
        <v>218.00423906667092</v>
      </c>
      <c r="F22">
        <f aca="true" t="shared" si="1" ref="F22:F27">ROUND(2*E22,0)/2</f>
        <v>218</v>
      </c>
      <c r="G22">
        <f aca="true" t="shared" si="2" ref="G22:G27">+C22-(C$7+F22*C$8)</f>
        <v>0.006109999943873845</v>
      </c>
      <c r="I22">
        <f aca="true" t="shared" si="3" ref="I22:I27">+G22</f>
        <v>0.006109999943873845</v>
      </c>
      <c r="O22">
        <f aca="true" t="shared" si="4" ref="O22:O27">+C$11+C$12*$F22</f>
        <v>0.004152856336260143</v>
      </c>
      <c r="Q22" s="2">
        <f aca="true" t="shared" si="5" ref="Q22:Q27">+C22-15018.5</f>
        <v>39871.4065</v>
      </c>
      <c r="S22">
        <f aca="true" t="shared" si="6" ref="S22:S27">+(O22-G22)^2</f>
        <v>3.830411100823177E-06</v>
      </c>
    </row>
    <row r="23" spans="1:19" ht="12.75">
      <c r="A23" s="33" t="s">
        <v>51</v>
      </c>
      <c r="B23" s="34" t="s">
        <v>50</v>
      </c>
      <c r="C23" s="33">
        <v>55640.8568</v>
      </c>
      <c r="D23" s="33">
        <v>0.0006</v>
      </c>
      <c r="E23">
        <f t="shared" si="0"/>
        <v>739.007253591201</v>
      </c>
      <c r="F23">
        <f t="shared" si="1"/>
        <v>739</v>
      </c>
      <c r="G23">
        <f t="shared" si="2"/>
        <v>0.010454999945068266</v>
      </c>
      <c r="I23">
        <f t="shared" si="3"/>
        <v>0.010454999945068266</v>
      </c>
      <c r="O23">
        <f t="shared" si="4"/>
        <v>0.010760072725251592</v>
      </c>
      <c r="Q23" s="2">
        <f t="shared" si="5"/>
        <v>40622.3568</v>
      </c>
      <c r="S23">
        <f t="shared" si="6"/>
        <v>9.306940120878389E-08</v>
      </c>
    </row>
    <row r="24" spans="1:19" ht="12.75">
      <c r="A24" s="35" t="s">
        <v>52</v>
      </c>
      <c r="B24" s="36" t="s">
        <v>50</v>
      </c>
      <c r="C24" s="35">
        <v>56009.8467</v>
      </c>
      <c r="D24" s="35">
        <v>0.0003</v>
      </c>
      <c r="E24">
        <f t="shared" si="0"/>
        <v>995.009348841851</v>
      </c>
      <c r="F24">
        <f t="shared" si="1"/>
        <v>995</v>
      </c>
      <c r="G24">
        <f t="shared" si="2"/>
        <v>0.013474999948812183</v>
      </c>
      <c r="I24">
        <f t="shared" si="3"/>
        <v>0.013474999948812183</v>
      </c>
      <c r="O24">
        <f t="shared" si="4"/>
        <v>0.014006612831934532</v>
      </c>
      <c r="Q24" s="2">
        <f t="shared" si="5"/>
        <v>40991.3467</v>
      </c>
      <c r="S24">
        <f t="shared" si="6"/>
        <v>2.8261225750165584E-07</v>
      </c>
    </row>
    <row r="25" spans="1:19" ht="12.75">
      <c r="A25" s="37" t="s">
        <v>53</v>
      </c>
      <c r="B25" s="38" t="s">
        <v>54</v>
      </c>
      <c r="C25" s="39">
        <v>56339.91974</v>
      </c>
      <c r="D25" s="39">
        <v>9E-05</v>
      </c>
      <c r="E25">
        <f t="shared" si="0"/>
        <v>1224.011253299806</v>
      </c>
      <c r="F25">
        <f t="shared" si="1"/>
        <v>1224</v>
      </c>
      <c r="G25">
        <f t="shared" si="2"/>
        <v>0.0162199999394943</v>
      </c>
      <c r="I25">
        <f t="shared" si="3"/>
        <v>0.0162199999394943</v>
      </c>
      <c r="O25">
        <f t="shared" si="4"/>
        <v>0.01691074441174075</v>
      </c>
      <c r="Q25" s="2">
        <f t="shared" si="5"/>
        <v>41321.41974</v>
      </c>
      <c r="S25">
        <f t="shared" si="6"/>
        <v>4.771279259390272E-07</v>
      </c>
    </row>
    <row r="26" spans="1:19" ht="12.75">
      <c r="A26" s="37" t="s">
        <v>53</v>
      </c>
      <c r="B26" s="38" t="s">
        <v>54</v>
      </c>
      <c r="C26" s="39">
        <v>56339.9206</v>
      </c>
      <c r="D26" s="39">
        <v>9E-05</v>
      </c>
      <c r="E26">
        <f t="shared" si="0"/>
        <v>1224.011849960587</v>
      </c>
      <c r="F26">
        <f t="shared" si="1"/>
        <v>1224</v>
      </c>
      <c r="G26">
        <f t="shared" si="2"/>
        <v>0.017079999939596746</v>
      </c>
      <c r="I26">
        <f t="shared" si="3"/>
        <v>0.017079999939596746</v>
      </c>
      <c r="O26">
        <f t="shared" si="4"/>
        <v>0.01691074441174075</v>
      </c>
      <c r="Q26" s="2">
        <f t="shared" si="5"/>
        <v>41321.4206</v>
      </c>
      <c r="S26">
        <f t="shared" si="6"/>
        <v>2.8647433709811543E-08</v>
      </c>
    </row>
    <row r="27" spans="1:19" ht="12.75">
      <c r="A27" s="37" t="s">
        <v>53</v>
      </c>
      <c r="B27" s="38" t="s">
        <v>54</v>
      </c>
      <c r="C27" s="39">
        <v>56339.92122</v>
      </c>
      <c r="D27" s="39">
        <v>0.00018</v>
      </c>
      <c r="E27">
        <f t="shared" si="0"/>
        <v>1224.0122801113819</v>
      </c>
      <c r="F27">
        <f t="shared" si="1"/>
        <v>1224</v>
      </c>
      <c r="G27">
        <f t="shared" si="2"/>
        <v>0.017699999938486144</v>
      </c>
      <c r="I27">
        <f t="shared" si="3"/>
        <v>0.017699999938486144</v>
      </c>
      <c r="O27">
        <f t="shared" si="4"/>
        <v>0.01691074441174075</v>
      </c>
      <c r="Q27" s="2">
        <f t="shared" si="5"/>
        <v>41321.42122</v>
      </c>
      <c r="S27">
        <f t="shared" si="6"/>
        <v>6.229242864981477E-07</v>
      </c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2022-11-24T06:52:48Z</dcterms:modified>
  <cp:category/>
  <cp:version/>
  <cp:contentType/>
  <cp:contentStatus/>
</cp:coreProperties>
</file>