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<sst xmlns="http://schemas.openxmlformats.org/spreadsheetml/2006/main" count="62" uniqueCount="54">
  <si>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</si>
  <si>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</si>
  <si>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</si>
  <si>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</si>
  <si>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</si>
  <si>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</si>
  <si>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</si>
  <si>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</si>
  <si>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</si>
  <si>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</si>
  <si>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</si>
  <si>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</si>
  <si>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</si>
  <si>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</si>
  <si>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</si>
  <si>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</si>
  <si>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</si>
  <si>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</si>
  <si>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</si>
  <si>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</si>
  <si>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</si>
  <si>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</si>
  <si>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</si>
  <si>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</si>
  <si>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</si>
  <si>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</si>
  <si>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</si>
  <si>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</si>
  <si>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</si>
  <si>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</si>
  <si>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</si>
  <si>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</si>
  <si>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</si>
  <si>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</si>
  <si>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</si>
  <si>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</si>
  <si>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</si>
  <si>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</si>
  <si>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</si>
  <si>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</si>
  <si>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</si>
  <si>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</si>
  <si>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</si>
  <si>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G0316-0099</t>
  </si>
  <si>
    <t>IBVS 5894</t>
  </si>
  <si>
    <t>I</t>
  </si>
  <si>
    <t>IBVS 5992</t>
  </si>
  <si>
    <t>II</t>
  </si>
  <si>
    <t>IBVS 6029</t>
  </si>
  <si>
    <t>GSC 0316-0099</t>
  </si>
  <si>
    <t>G0316-0099_Vir.xls</t>
  </si>
  <si>
    <t>EW</t>
  </si>
  <si>
    <t>Vir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</si>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</sst>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0316-0099 -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0.0008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947369"/>
        <c:axId val="8526322"/>
      </c:scatterChart>
      <c:valAx>
        <c:axId val="94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6322"/>
        <c:crosses val="autoZero"/>
        <c:crossBetween val="midCat"/>
        <c:dispUnits/>
      </c:valAx>
      <c:valAx>
        <c:axId val="8526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3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51</v>
      </c>
      <c r="C2" s="31" t="s">
        <v>42</v>
      </c>
      <c r="D2" s="3" t="s">
        <v>52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54643.62</v>
      </c>
      <c r="D7" s="30" t="s">
        <v>53</v>
      </c>
    </row>
    <row r="8" spans="1:4" ht="12.75">
      <c r="A8" t="s">
        <v>3</v>
      </c>
      <c r="C8" s="8">
        <v>0.404276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-0.00023354923418753286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-6.541059668090209E-08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59907.83051006944</v>
      </c>
    </row>
    <row r="15" spans="1:5" ht="12.75">
      <c r="A15" s="12" t="s">
        <v>17</v>
      </c>
      <c r="B15" s="10"/>
      <c r="C15" s="13">
        <f>(C7+C11)+(C8+C12)*INT(MAX(F21:F3533))</f>
        <v>56085.67202513117</v>
      </c>
      <c r="D15" s="14" t="s">
        <v>39</v>
      </c>
      <c r="E15" s="15">
        <f>ROUND(2*(E14-$C$7)/$C$8,0)/2+E13</f>
        <v>13022.5</v>
      </c>
    </row>
    <row r="16" spans="1:5" ht="12.75">
      <c r="A16" s="16" t="s">
        <v>4</v>
      </c>
      <c r="B16" s="10"/>
      <c r="C16" s="17">
        <f>+C8+C12</f>
        <v>0.40427593458940336</v>
      </c>
      <c r="D16" s="14" t="s">
        <v>40</v>
      </c>
      <c r="E16" s="24">
        <f>ROUND(2*(E14-$C$15)/$C$16,0)/2+E13</f>
        <v>9455.5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44890.19895797461</v>
      </c>
    </row>
    <row r="18" spans="1:5" ht="14.25" thickBot="1" thickTop="1">
      <c r="A18" s="16" t="s">
        <v>5</v>
      </c>
      <c r="B18" s="10"/>
      <c r="C18" s="19">
        <f>+C15</f>
        <v>56085.67202513117</v>
      </c>
      <c r="D18" s="20">
        <f>+C16</f>
        <v>0.40427593458940336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0.0007853511800933027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54643.62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-0.00023354923418753286</v>
      </c>
      <c r="Q21" s="2">
        <f aca="true" t="shared" si="4" ref="Q21:Q26">+C21-15018.5</f>
        <v>39625.12</v>
      </c>
      <c r="S21">
        <f aca="true" t="shared" si="5" ref="S21:S26">+(O21-G21)^2</f>
        <v>5.4545244789583065E-08</v>
      </c>
    </row>
    <row r="22" spans="1:19" ht="12.75">
      <c r="A22" s="33" t="s">
        <v>44</v>
      </c>
      <c r="B22" s="34" t="s">
        <v>45</v>
      </c>
      <c r="C22" s="33">
        <v>54963.806</v>
      </c>
      <c r="D22" s="33">
        <v>0.0005</v>
      </c>
      <c r="E22">
        <f t="shared" si="0"/>
        <v>791.9985356538459</v>
      </c>
      <c r="F22">
        <f t="shared" si="1"/>
        <v>792</v>
      </c>
      <c r="G22">
        <f t="shared" si="2"/>
        <v>-0.0005920000039623119</v>
      </c>
      <c r="I22">
        <f>+G22</f>
        <v>-0.0005920000039623119</v>
      </c>
      <c r="O22">
        <f t="shared" si="3"/>
        <v>-0.0002853544267588073</v>
      </c>
      <c r="Q22" s="2">
        <f t="shared" si="4"/>
        <v>39945.306</v>
      </c>
      <c r="S22">
        <f t="shared" si="5"/>
        <v>9.40315100184705E-08</v>
      </c>
    </row>
    <row r="23" spans="1:19" ht="12.75">
      <c r="A23" s="33" t="s">
        <v>46</v>
      </c>
      <c r="B23" s="34" t="s">
        <v>47</v>
      </c>
      <c r="C23" s="33">
        <v>55637.9373</v>
      </c>
      <c r="D23" s="33">
        <v>0.0008</v>
      </c>
      <c r="E23">
        <f t="shared" si="0"/>
        <v>2459.5011823605532</v>
      </c>
      <c r="F23">
        <f t="shared" si="1"/>
        <v>2459.5</v>
      </c>
      <c r="G23">
        <f t="shared" si="2"/>
        <v>0.0004779999944730662</v>
      </c>
      <c r="I23">
        <f>+G23</f>
        <v>0.0004779999944730662</v>
      </c>
      <c r="O23">
        <f t="shared" si="3"/>
        <v>-0.0003944265967242115</v>
      </c>
      <c r="Q23" s="2">
        <f t="shared" si="4"/>
        <v>40619.4373</v>
      </c>
      <c r="S23">
        <f t="shared" si="5"/>
        <v>7.611281570281019E-07</v>
      </c>
    </row>
    <row r="24" spans="1:19" ht="12.75">
      <c r="A24" s="33" t="s">
        <v>46</v>
      </c>
      <c r="B24" s="34" t="s">
        <v>47</v>
      </c>
      <c r="C24" s="33">
        <v>55680.7889</v>
      </c>
      <c r="D24" s="33">
        <v>0.0005</v>
      </c>
      <c r="E24">
        <f t="shared" si="0"/>
        <v>2565.4970861490588</v>
      </c>
      <c r="F24">
        <f t="shared" si="1"/>
        <v>2565.5</v>
      </c>
      <c r="G24">
        <f t="shared" si="2"/>
        <v>-0.0011780000058934093</v>
      </c>
      <c r="I24">
        <f>+G24</f>
        <v>-0.0011780000058934093</v>
      </c>
      <c r="O24">
        <f t="shared" si="3"/>
        <v>-0.0004013601199723872</v>
      </c>
      <c r="Q24" s="2">
        <f t="shared" si="4"/>
        <v>40662.2889</v>
      </c>
      <c r="S24">
        <f t="shared" si="5"/>
        <v>6.031695124034181E-07</v>
      </c>
    </row>
    <row r="25" spans="1:19" ht="12.75">
      <c r="A25" s="35" t="s">
        <v>48</v>
      </c>
      <c r="B25" s="36" t="s">
        <v>45</v>
      </c>
      <c r="C25" s="35">
        <v>56085.6729</v>
      </c>
      <c r="D25" s="35">
        <v>0.0003</v>
      </c>
      <c r="E25">
        <f t="shared" si="0"/>
        <v>3567.0010092115167</v>
      </c>
      <c r="F25">
        <f t="shared" si="1"/>
        <v>3567</v>
      </c>
      <c r="G25">
        <f t="shared" si="2"/>
        <v>0.0004079999926034361</v>
      </c>
      <c r="I25">
        <f>+G25</f>
        <v>0.0004079999926034361</v>
      </c>
      <c r="O25">
        <f t="shared" si="3"/>
        <v>-0.0004668688325483106</v>
      </c>
      <c r="Q25" s="2">
        <f t="shared" si="4"/>
        <v>41067.1729</v>
      </c>
      <c r="S25">
        <f t="shared" si="5"/>
        <v>7.653954612223976E-07</v>
      </c>
    </row>
    <row r="26" spans="1:19" ht="12.75">
      <c r="A26" s="35" t="s">
        <v>48</v>
      </c>
      <c r="B26" s="36" t="s">
        <v>45</v>
      </c>
      <c r="C26" s="35">
        <v>56008.8587</v>
      </c>
      <c r="D26" s="35">
        <v>0.0007</v>
      </c>
      <c r="E26">
        <f t="shared" si="0"/>
        <v>3376.9966557500184</v>
      </c>
      <c r="F26">
        <f t="shared" si="1"/>
        <v>3377</v>
      </c>
      <c r="G26">
        <f t="shared" si="2"/>
        <v>-0.0013520000065909699</v>
      </c>
      <c r="I26">
        <f>+G26</f>
        <v>-0.0013520000065909699</v>
      </c>
      <c r="O26">
        <f t="shared" si="3"/>
        <v>-0.0004544408191789392</v>
      </c>
      <c r="Q26" s="2">
        <f t="shared" si="4"/>
        <v>40990.3587</v>
      </c>
      <c r="S26">
        <f t="shared" si="5"/>
        <v>8.056124949077446E-07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2022-11-24T06:55:56Z</dcterms:modified>
  <cp:category/>
  <cp:version/>
  <cp:contentType/>
  <cp:contentStatus/>
</cp:coreProperties>
</file>