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405" windowHeight="1365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<sst xmlns="http://schemas.openxmlformats.org/spreadsheetml/2006/main" count="1095" uniqueCount="430">
  <si>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</si>
  <si>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</si>
  <si>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</si>
  <si>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</si>
  <si>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</si>
  <si>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</si>
  <si>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</si>
  <si>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</si>
  <si>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</si>
  <si>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</si>
  <si>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</si>
  <si>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</si>
  <si>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</si>
  <si>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</si>
  <si>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</si>
  <si>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</si>
  <si>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</si>
  <si>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</si>
  <si>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</si>
  <si>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</si>
  <si>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</si>
  <si>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</si>
  <si>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</si>
  <si>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</si>
  <si>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</si>
  <si>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</si>
  <si>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</si>
  <si>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</si>
  <si>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>na</t>
  </si>
  <si>
    <t># of data points =</t>
  </si>
  <si>
    <t>Start of Lin fit (row)</t>
  </si>
  <si>
    <t>Start cell (x)</t>
  </si>
  <si>
    <t>Start cell (y)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</si>
  <si>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</si>
  <si>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</si>
  <si>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</si>
  <si>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</si>
  <si>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</si>
  <si>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</si>
  <si>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</si>
  <si>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</si>
  <si>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EQ Vul / GSC 02149-01476</t>
  </si>
  <si>
    <t>EA/DM:</t>
  </si>
  <si>
    <t>IBVS 3903</t>
  </si>
  <si>
    <t>II</t>
  </si>
  <si>
    <t>IBVS 5670</t>
  </si>
  <si>
    <t>OEJV 0074</t>
  </si>
  <si>
    <t>I</t>
  </si>
  <si>
    <t>IBVS 5764</t>
  </si>
  <si>
    <t>IBVS 5731</t>
  </si>
  <si>
    <t>OEJV 0160</t>
  </si>
  <si>
    <t>IBVS</t>
  </si>
  <si>
    <t>OEJV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</si>
  <si>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</si>
  <si>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</si>
  <si>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</si>
  <si>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</si>
  <si>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</si>
  <si>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</si>
  <si>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</si>
  <si>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</si>
  <si>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</si>
  <si>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</si>
  <si>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</si>
  <si>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2428074.328 </t>
  </si>
  <si>
    <t> 28.09.1935 19:52 </t>
  </si>
  <si>
    <t> -0.053 </t>
  </si>
  <si>
    <t>P </t>
  </si>
  <si>
    <t> Bossen &amp; Klawitter </t>
  </si>
  <si>
    <t> AA 22.416 </t>
  </si>
  <si>
    <t>2428337.41 </t>
  </si>
  <si>
    <t> 17.06.1936 21:50 </t>
  </si>
  <si>
    <t> -0.32 </t>
  </si>
  <si>
    <t>2428337.46 </t>
  </si>
  <si>
    <t> 17.06.1936 23:02 </t>
  </si>
  <si>
    <t> -0.27 </t>
  </si>
  <si>
    <t> A.A.Wachmann </t>
  </si>
  <si>
    <t> AHSB 6.4.379 </t>
  </si>
  <si>
    <t>2428421.192 </t>
  </si>
  <si>
    <t> 09.09.1936 16:36 </t>
  </si>
  <si>
    <t> -0.214 </t>
  </si>
  <si>
    <t>2428427.597 </t>
  </si>
  <si>
    <t> 16.09.1936 02:19 </t>
  </si>
  <si>
    <t> -0.076 </t>
  </si>
  <si>
    <t>2428542.076 </t>
  </si>
  <si>
    <t> 08.01.1937 13:49 </t>
  </si>
  <si>
    <t> -0.193 </t>
  </si>
  <si>
    <t>2428774.544 </t>
  </si>
  <si>
    <t> 29.08.1937 01:03 </t>
  </si>
  <si>
    <t> -0.154 </t>
  </si>
  <si>
    <t>2429041.317 </t>
  </si>
  <si>
    <t> 22.05.1938 19:36 </t>
  </si>
  <si>
    <t> 0.031 </t>
  </si>
  <si>
    <t>2429143.530 </t>
  </si>
  <si>
    <t> 02.09.1938 00:43 </t>
  </si>
  <si>
    <t> -0.025 </t>
  </si>
  <si>
    <t>2429143.55 </t>
  </si>
  <si>
    <t> 02.09.1938 01:12 </t>
  </si>
  <si>
    <t> -0.00 </t>
  </si>
  <si>
    <t>2429515.529 </t>
  </si>
  <si>
    <t> 09.09.1939 00:41 </t>
  </si>
  <si>
    <t> 0.088 </t>
  </si>
  <si>
    <t>2430259.207 </t>
  </si>
  <si>
    <t> 21.09.1941 16:58 </t>
  </si>
  <si>
    <t> -0.007 </t>
  </si>
  <si>
    <t>2430587.465 </t>
  </si>
  <si>
    <t> 15.08.1942 23:09 </t>
  </si>
  <si>
    <t> -0.180 </t>
  </si>
  <si>
    <t> G.E.Erleksova </t>
  </si>
  <si>
    <t> PZP 2.259 </t>
  </si>
  <si>
    <t>2431235.307 </t>
  </si>
  <si>
    <t> 24.05.1944 19:22 </t>
  </si>
  <si>
    <t> -0.110 </t>
  </si>
  <si>
    <t>2432732.332 </t>
  </si>
  <si>
    <t> 29.06.1948 19:58 </t>
  </si>
  <si>
    <t> 0.072 </t>
  </si>
  <si>
    <t>2432772.258 </t>
  </si>
  <si>
    <t> 08.08.1948 18:11 </t>
  </si>
  <si>
    <t> -0.221 </t>
  </si>
  <si>
    <t>2432797.38 </t>
  </si>
  <si>
    <t> 02.09.1948 21:07 </t>
  </si>
  <si>
    <t> 0.04 </t>
  </si>
  <si>
    <t>2432797.381 </t>
  </si>
  <si>
    <t> 02.09.1948 21:08 </t>
  </si>
  <si>
    <t> 0.041 </t>
  </si>
  <si>
    <t>2432881.075 </t>
  </si>
  <si>
    <t> 25.11.1948 13:48 </t>
  </si>
  <si>
    <t> 0.060 </t>
  </si>
  <si>
    <t>2432881.118 </t>
  </si>
  <si>
    <t> 25.11.1948 14:49 </t>
  </si>
  <si>
    <t> 0.103 </t>
  </si>
  <si>
    <t>2433116.308 </t>
  </si>
  <si>
    <t> 18.07.1949 19:23 </t>
  </si>
  <si>
    <t> -0.166 </t>
  </si>
  <si>
    <t>2433181.269 </t>
  </si>
  <si>
    <t> 21.09.1949 18:27 </t>
  </si>
  <si>
    <t> -0.285 </t>
  </si>
  <si>
    <t>2433181.365 </t>
  </si>
  <si>
    <t> 21.09.1949 20:45 </t>
  </si>
  <si>
    <t> -0.189 </t>
  </si>
  <si>
    <t>2433829.358 </t>
  </si>
  <si>
    <t> 01.07.1951 20:35 </t>
  </si>
  <si>
    <t> 0.033 </t>
  </si>
  <si>
    <t>2433829.383 </t>
  </si>
  <si>
    <t> 01.07.1951 21:11 </t>
  </si>
  <si>
    <t> 0.058 </t>
  </si>
  <si>
    <t>2433857.233 </t>
  </si>
  <si>
    <t> 29.07.1951 17:35 </t>
  </si>
  <si>
    <t> 0.016 </t>
  </si>
  <si>
    <t>2433922.307 </t>
  </si>
  <si>
    <t> 02.10.1951 19:22 </t>
  </si>
  <si>
    <t> 0.010 </t>
  </si>
  <si>
    <t>2433922.33 </t>
  </si>
  <si>
    <t> 02.10.1951 19:55 </t>
  </si>
  <si>
    <t> 0.03 </t>
  </si>
  <si>
    <t>2434157.49 </t>
  </si>
  <si>
    <t> 24.05.1952 23:45 </t>
  </si>
  <si>
    <t>2434213.321 </t>
  </si>
  <si>
    <t> 19.07.1952 19:42 </t>
  </si>
  <si>
    <t> -0.218 </t>
  </si>
  <si>
    <t>2434213.344 </t>
  </si>
  <si>
    <t> 19.07.1952 20:15 </t>
  </si>
  <si>
    <t> -0.195 </t>
  </si>
  <si>
    <t>2434238.37 </t>
  </si>
  <si>
    <t> 13.08.1952 20:52 </t>
  </si>
  <si>
    <t> -0.03 </t>
  </si>
  <si>
    <t>2434238.375 </t>
  </si>
  <si>
    <t> 13.08.1952 21:00 </t>
  </si>
  <si>
    <t>2434269.212 </t>
  </si>
  <si>
    <t> 13.09.1952 17:05 </t>
  </si>
  <si>
    <t>2434269.260 </t>
  </si>
  <si>
    <t> 13.09.1952 18:14 </t>
  </si>
  <si>
    <t> -0.062 </t>
  </si>
  <si>
    <t>2434294.133 </t>
  </si>
  <si>
    <t> 08.10.1952 15:11 </t>
  </si>
  <si>
    <t> -0.050 </t>
  </si>
  <si>
    <t>2434294.183 </t>
  </si>
  <si>
    <t> 08.10.1952 16:23 </t>
  </si>
  <si>
    <t> -0.000 </t>
  </si>
  <si>
    <t>2434622.35 </t>
  </si>
  <si>
    <t> 01.09.1953 20:24 </t>
  </si>
  <si>
    <t> -0.26 </t>
  </si>
  <si>
    <t>2434622.40 </t>
  </si>
  <si>
    <t> 01.09.1953 21:36 </t>
  </si>
  <si>
    <t> -0.21 </t>
  </si>
  <si>
    <t>2434678.27 </t>
  </si>
  <si>
    <t> 27.10.1953 18:28 </t>
  </si>
  <si>
    <t> -0.13 </t>
  </si>
  <si>
    <t>2434678.28 </t>
  </si>
  <si>
    <t> 27.10.1953 18:43 </t>
  </si>
  <si>
    <t> -0.12 </t>
  </si>
  <si>
    <t>2434706.094 </t>
  </si>
  <si>
    <t> 24.11.1953 14:15 </t>
  </si>
  <si>
    <t>2435019.29 </t>
  </si>
  <si>
    <t> 03.10.1954 18:57 </t>
  </si>
  <si>
    <t> -0.07 </t>
  </si>
  <si>
    <t>2435019.324 </t>
  </si>
  <si>
    <t> 03.10.1954 19:46 </t>
  </si>
  <si>
    <t> -0.038 </t>
  </si>
  <si>
    <t>2435047.27 </t>
  </si>
  <si>
    <t> 31.10.1954 18:28 </t>
  </si>
  <si>
    <t> 0.02 </t>
  </si>
  <si>
    <t>2435047.287 </t>
  </si>
  <si>
    <t> 31.10.1954 18:53 </t>
  </si>
  <si>
    <t>2435161.66 </t>
  </si>
  <si>
    <t> 23.02.1955 03:50 </t>
  </si>
  <si>
    <t> -0.19 </t>
  </si>
  <si>
    <t>2435310.46 </t>
  </si>
  <si>
    <t> 21.07.1955 23:02 </t>
  </si>
  <si>
    <t> -0.14 </t>
  </si>
  <si>
    <t>2435310.48 </t>
  </si>
  <si>
    <t> 21.07.1955 23:31 </t>
  </si>
  <si>
    <t>2435319.705 </t>
  </si>
  <si>
    <t> 31.07.1955 04:55 </t>
  </si>
  <si>
    <t> -0.196 </t>
  </si>
  <si>
    <t>2435344.725 </t>
  </si>
  <si>
    <t> 25.08.1955 05:24 </t>
  </si>
  <si>
    <t>2435391.191 </t>
  </si>
  <si>
    <t> 10.10.1955 16:35 </t>
  </si>
  <si>
    <t> -0.058 </t>
  </si>
  <si>
    <t>2435391.203 </t>
  </si>
  <si>
    <t> 10.10.1955 16:52 </t>
  </si>
  <si>
    <t> -0.046 </t>
  </si>
  <si>
    <t>2435391.30 </t>
  </si>
  <si>
    <t> 10.10.1955 19:12 </t>
  </si>
  <si>
    <t> 0.05 </t>
  </si>
  <si>
    <t>2435394.127 </t>
  </si>
  <si>
    <t> 13.10.1955 15:02 </t>
  </si>
  <si>
    <t> -0.152 </t>
  </si>
  <si>
    <t>2435394.150 </t>
  </si>
  <si>
    <t> 13.10.1955 15:36 </t>
  </si>
  <si>
    <t> -0.129 </t>
  </si>
  <si>
    <t>2435394.173 </t>
  </si>
  <si>
    <t> 13.10.1955 16:09 </t>
  </si>
  <si>
    <t> -0.106 </t>
  </si>
  <si>
    <t>2435428.40 </t>
  </si>
  <si>
    <t> 16.11.1955 21:36 </t>
  </si>
  <si>
    <t> -0.04 </t>
  </si>
  <si>
    <t>2435428.477 </t>
  </si>
  <si>
    <t> 16.11.1955 23:26 </t>
  </si>
  <si>
    <t> 0.040 </t>
  </si>
  <si>
    <t>2436023.306 </t>
  </si>
  <si>
    <t> 03.07.1957 19:20 </t>
  </si>
  <si>
    <t> -0.150 </t>
  </si>
  <si>
    <t>2436023.356 </t>
  </si>
  <si>
    <t> 03.07.1957 20:32 </t>
  </si>
  <si>
    <t> -0.100 </t>
  </si>
  <si>
    <t>2436051.307 </t>
  </si>
  <si>
    <t> 31.07.1957 19:22 </t>
  </si>
  <si>
    <t> -0.040 </t>
  </si>
  <si>
    <t>2436367.369 </t>
  </si>
  <si>
    <t> 12.06.1958 20:51 </t>
  </si>
  <si>
    <t> -0.082 </t>
  </si>
  <si>
    <t>2436376.409 </t>
  </si>
  <si>
    <t> 21.06.1958 21:48 </t>
  </si>
  <si>
    <t> -0.339 </t>
  </si>
  <si>
    <t>2436460.387 </t>
  </si>
  <si>
    <t> 13.09.1958 21:17 </t>
  </si>
  <si>
    <t> -0.036 </t>
  </si>
  <si>
    <t> H.Busch </t>
  </si>
  <si>
    <t> MHAR 9.24 </t>
  </si>
  <si>
    <t>2436748.340 </t>
  </si>
  <si>
    <t> 28.06.1959 20:09 </t>
  </si>
  <si>
    <t> -0.295 </t>
  </si>
  <si>
    <t>2436751.444 </t>
  </si>
  <si>
    <t> 01.07.1959 22:39 </t>
  </si>
  <si>
    <t>2436807.389 </t>
  </si>
  <si>
    <t> 26.08.1959 21:20 </t>
  </si>
  <si>
    <t> -0.059 </t>
  </si>
  <si>
    <t>2436832.317 </t>
  </si>
  <si>
    <t> 20.09.1959 19:36 </t>
  </si>
  <si>
    <t> 0.008 </t>
  </si>
  <si>
    <t>2436844.370 </t>
  </si>
  <si>
    <t> 02.10.1959 20:52 </t>
  </si>
  <si>
    <t> -0.266 </t>
  </si>
  <si>
    <t>2436897.309 </t>
  </si>
  <si>
    <t> 24.11.1959 19:24 </t>
  </si>
  <si>
    <t> -0.080 </t>
  </si>
  <si>
    <t>2437083.286 </t>
  </si>
  <si>
    <t> 28.05.1960 18:51 </t>
  </si>
  <si>
    <t> -0.047 </t>
  </si>
  <si>
    <t>2437083.296 </t>
  </si>
  <si>
    <t> 28.05.1960 19:06 </t>
  </si>
  <si>
    <t> -0.037 </t>
  </si>
  <si>
    <t>2437560.406 </t>
  </si>
  <si>
    <t> 17.09.1961 21:44 </t>
  </si>
  <si>
    <t> -0.112 </t>
  </si>
  <si>
    <t>2437820.524 </t>
  </si>
  <si>
    <t> 05.06.1962 00:34 </t>
  </si>
  <si>
    <t> -0.315 </t>
  </si>
  <si>
    <t>2437867.238 </t>
  </si>
  <si>
    <t> 21.07.1962 17:42 </t>
  </si>
  <si>
    <t> -0.086 </t>
  </si>
  <si>
    <t>2437876.494 </t>
  </si>
  <si>
    <t> 30.07.1962 23:51 </t>
  </si>
  <si>
    <t> -0.128 </t>
  </si>
  <si>
    <t>2437904.415 </t>
  </si>
  <si>
    <t> 27.08.1962 21:57 </t>
  </si>
  <si>
    <t> -0.098 </t>
  </si>
  <si>
    <t>2437932.374 </t>
  </si>
  <si>
    <t> 24.09.1962 20:58 </t>
  </si>
  <si>
    <t> -0.031 </t>
  </si>
  <si>
    <t>2437960.295 </t>
  </si>
  <si>
    <t> 22.10.1962 19:04 </t>
  </si>
  <si>
    <t> -0.001 </t>
  </si>
  <si>
    <t>2438852.601 </t>
  </si>
  <si>
    <t> 02.04.1965 02:25 </t>
  </si>
  <si>
    <t> -0.223 </t>
  </si>
  <si>
    <t>2438992.239 </t>
  </si>
  <si>
    <t> 19.08.1965 17:44 </t>
  </si>
  <si>
    <t> -0.042 </t>
  </si>
  <si>
    <t>2439026.319 </t>
  </si>
  <si>
    <t> 22.09.1965 19:39 </t>
  </si>
  <si>
    <t> -0.121 </t>
  </si>
  <si>
    <t>2439029.307 </t>
  </si>
  <si>
    <t> 25.09.1965 19:22 </t>
  </si>
  <si>
    <t> -0.163 </t>
  </si>
  <si>
    <t>2439029.371 </t>
  </si>
  <si>
    <t> 25.09.1965 20:54 </t>
  </si>
  <si>
    <t> -0.099 </t>
  </si>
  <si>
    <t>2439057.313 </t>
  </si>
  <si>
    <t> 23.10.1965 19:30 </t>
  </si>
  <si>
    <t> -0.048 </t>
  </si>
  <si>
    <t>2439289.493 </t>
  </si>
  <si>
    <t> 12.06.1966 23:49 </t>
  </si>
  <si>
    <t> -0.297 </t>
  </si>
  <si>
    <t>2439593.590 </t>
  </si>
  <si>
    <t> 13.04.1967 02:09 </t>
  </si>
  <si>
    <t> 0.023 </t>
  </si>
  <si>
    <t>2440033.472 </t>
  </si>
  <si>
    <t> 25.06.1968 23:19 </t>
  </si>
  <si>
    <t> -0.092 </t>
  </si>
  <si>
    <t>2440089.233 </t>
  </si>
  <si>
    <t> 20.08.1968 17:35 </t>
  </si>
  <si>
    <t> -0.114 </t>
  </si>
  <si>
    <t>2440089.251 </t>
  </si>
  <si>
    <t> 20.08.1968 18:01 </t>
  </si>
  <si>
    <t> -0.096 </t>
  </si>
  <si>
    <t>2440117.200 </t>
  </si>
  <si>
    <t> 17.09.1968 16:48 </t>
  </si>
  <si>
    <t>2440126.338 </t>
  </si>
  <si>
    <t> 26.09.1968 20:06 </t>
  </si>
  <si>
    <t> -0.197 </t>
  </si>
  <si>
    <t>2440470.258 </t>
  </si>
  <si>
    <t> 05.09.1969 18:11 </t>
  </si>
  <si>
    <t> -0.272 </t>
  </si>
  <si>
    <t>2440470.276 </t>
  </si>
  <si>
    <t> 05.09.1969 18:37 </t>
  </si>
  <si>
    <t> -0.254 </t>
  </si>
  <si>
    <t>2440470.384 </t>
  </si>
  <si>
    <t> 05.09.1969 21:12 </t>
  </si>
  <si>
    <t> -0.146 </t>
  </si>
  <si>
    <t>2440498.237 </t>
  </si>
  <si>
    <t> 03.10.1969 17:41 </t>
  </si>
  <si>
    <t> -0.185 </t>
  </si>
  <si>
    <t>2440718.454 </t>
  </si>
  <si>
    <t> 11.05.1970 22:53 </t>
  </si>
  <si>
    <t> -0.070 </t>
  </si>
  <si>
    <t>2440839.306 </t>
  </si>
  <si>
    <t> 09.09.1970 19:20 </t>
  </si>
  <si>
    <t> -0.081 </t>
  </si>
  <si>
    <t>2440858.174 </t>
  </si>
  <si>
    <t> 28.09.1970 16:10 </t>
  </si>
  <si>
    <t> 0.193 </t>
  </si>
  <si>
    <t>2440858.176 </t>
  </si>
  <si>
    <t> 28.09.1970 16:13 </t>
  </si>
  <si>
    <t> 0.195 </t>
  </si>
  <si>
    <t>2441127.476 </t>
  </si>
  <si>
    <t> 24.06.1971 23:25 </t>
  </si>
  <si>
    <t> -0.123 </t>
  </si>
  <si>
    <t>2441211.217 </t>
  </si>
  <si>
    <t> 16.09.1971 17:12 </t>
  </si>
  <si>
    <t> -0.056 </t>
  </si>
  <si>
    <t>2449113.368 </t>
  </si>
  <si>
    <t> 05.05.1993 20:49 </t>
  </si>
  <si>
    <t> -0.495 </t>
  </si>
  <si>
    <t>E </t>
  </si>
  <si>
    <t>R</t>
  </si>
  <si>
    <t> M.Wolf et al. </t>
  </si>
  <si>
    <t> AAP 334.840 </t>
  </si>
  <si>
    <t>2449113.82 </t>
  </si>
  <si>
    <t> 06.05.1993 07:40 </t>
  </si>
  <si>
    <t>?</t>
  </si>
  <si>
    <t> R.Diethelm </t>
  </si>
  <si>
    <t>IBVS 3903 </t>
  </si>
  <si>
    <t>2450323.451 </t>
  </si>
  <si>
    <t> 27.08.1996 22:49 </t>
  </si>
  <si>
    <t> 0.957 </t>
  </si>
  <si>
    <t>2453560.8709 </t>
  </si>
  <si>
    <t> 09.07.2005 08:54 </t>
  </si>
  <si>
    <t> -0.0663 </t>
  </si>
  <si>
    <t> C.Lacy </t>
  </si>
  <si>
    <t>IBVS 5670 </t>
  </si>
  <si>
    <t>2453579.46847 </t>
  </si>
  <si>
    <t> 27.07.2005 23:14 </t>
  </si>
  <si>
    <t> -0.06308 </t>
  </si>
  <si>
    <t>C </t>
  </si>
  <si>
    <t> L.Brát </t>
  </si>
  <si>
    <t>OEJV 0074 </t>
  </si>
  <si>
    <t>2453901.8290 </t>
  </si>
  <si>
    <t> 15.06.2006 07:53 </t>
  </si>
  <si>
    <t> -0.0733 </t>
  </si>
  <si>
    <t>IBVS 5764 </t>
  </si>
  <si>
    <t>2453920.4116 </t>
  </si>
  <si>
    <t> 03.07.2006 21:52 </t>
  </si>
  <si>
    <t> -0.0851 </t>
  </si>
  <si>
    <t>-I</t>
  </si>
  <si>
    <t> F.Agerer </t>
  </si>
  <si>
    <t>BAVM 178 </t>
  </si>
  <si>
    <t>2455705.4569 </t>
  </si>
  <si>
    <t> 23.05.2011 22:57 </t>
  </si>
  <si>
    <t>2190</t>
  </si>
  <si>
    <t> -0.0953 </t>
  </si>
  <si>
    <t> H.Ku?akova </t>
  </si>
  <si>
    <t>OEJV 0160 </t>
  </si>
  <si>
    <t>2455708.51664 </t>
  </si>
  <si>
    <t> 27.05.2011 00:23 </t>
  </si>
  <si>
    <t>2190.5</t>
  </si>
  <si>
    <t> -0.06547 </t>
  </si>
  <si>
    <t>2455801.4955 </t>
  </si>
  <si>
    <t> 27.08.2011 23:53 </t>
  </si>
  <si>
    <t>2200.5</t>
  </si>
  <si>
    <t> -0.0582 </t>
  </si>
  <si>
    <t>BAVM 225 </t>
  </si>
  <si>
    <t>2456052.52001 </t>
  </si>
  <si>
    <t> 05.05.2012 00:28 </t>
  </si>
  <si>
    <t>2227.5</t>
  </si>
  <si>
    <t> -0.05716 </t>
  </si>
  <si>
    <t> J.Trnka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</si>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</sst>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33" borderId="11" xfId="0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5" fillId="34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16" fillId="0" borderId="8" xfId="0" applyFont="1" applyBorder="1" applyAlignment="1">
      <alignment/>
    </xf>
    <xf numFmtId="0" fontId="17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 Vul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ser>
          <c:idx val="1"/>
          <c:order val="2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A!$U$21:$U$921</c:f>
              <c:numCache/>
            </c:numRef>
          </c:yVal>
          <c:smooth val="0"/>
        </c:ser>
        <c:axId val="53949725"/>
        <c:axId val="15785478"/>
      </c:scatterChart>
      <c:valAx>
        <c:axId val="53949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85478"/>
        <c:crosses val="autoZero"/>
        <c:crossBetween val="midCat"/>
        <c:dispUnits/>
      </c:valAx>
      <c:valAx>
        <c:axId val="15785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97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2"/>
          <c:y val="0.931"/>
          <c:w val="0.442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 Vul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A!$D$21:$D$494</c:f>
                <c:numCache>
                  <c:ptCount val="474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0.02</c:v>
                  </c:pt>
                  <c:pt idx="106">
                    <c:v>NaN</c:v>
                  </c:pt>
                  <c:pt idx="107">
                    <c:v>0.0007</c:v>
                  </c:pt>
                  <c:pt idx="108">
                    <c:v>0.0004</c:v>
                  </c:pt>
                  <c:pt idx="109">
                    <c:v>0.0008</c:v>
                  </c:pt>
                  <c:pt idx="110">
                    <c:v>0.0015</c:v>
                  </c:pt>
                  <c:pt idx="111">
                    <c:v>0.0004</c:v>
                  </c:pt>
                  <c:pt idx="112">
                    <c:v>0.0006</c:v>
                  </c:pt>
                  <c:pt idx="113">
                    <c:v>NaN</c:v>
                  </c:pt>
                  <c:pt idx="114">
                    <c:v>0.0002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A!$D$21:$D$494</c:f>
                <c:numCache>
                  <c:ptCount val="474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0.02</c:v>
                  </c:pt>
                  <c:pt idx="106">
                    <c:v>NaN</c:v>
                  </c:pt>
                  <c:pt idx="107">
                    <c:v>0.0007</c:v>
                  </c:pt>
                  <c:pt idx="108">
                    <c:v>0.0004</c:v>
                  </c:pt>
                  <c:pt idx="109">
                    <c:v>0.0008</c:v>
                  </c:pt>
                  <c:pt idx="110">
                    <c:v>0.0015</c:v>
                  </c:pt>
                  <c:pt idx="111">
                    <c:v>0.0004</c:v>
                  </c:pt>
                  <c:pt idx="112">
                    <c:v>0.0006</c:v>
                  </c:pt>
                  <c:pt idx="113">
                    <c:v>NaN</c:v>
                  </c:pt>
                  <c:pt idx="114">
                    <c:v>0.0002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ser>
          <c:idx val="7"/>
          <c:order val="7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A!$U$21:$U$921</c:f>
              <c:numCache/>
            </c:numRef>
          </c:yVal>
          <c:smooth val="0"/>
        </c:ser>
        <c:ser>
          <c:idx val="8"/>
          <c:order val="8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ser>
          <c:idx val="9"/>
          <c:order val="9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7851575"/>
        <c:axId val="3555312"/>
      </c:scatterChart>
      <c:valAx>
        <c:axId val="78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312"/>
        <c:crosses val="autoZero"/>
        <c:crossBetween val="midCat"/>
        <c:dispUnits/>
      </c:valAx>
      <c:valAx>
        <c:axId val="3555312"/>
        <c:scaling>
          <c:orientation val="minMax"/>
          <c:max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515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975"/>
          <c:y val="0.93125"/>
          <c:w val="0.990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 Vul - Sec.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31997809"/>
        <c:axId val="19544826"/>
      </c:scatterChart>
      <c:valAx>
        <c:axId val="31997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4826"/>
        <c:crosses val="autoZero"/>
        <c:crossBetween val="midCat"/>
        <c:dispUnits/>
      </c:valAx>
      <c:valAx>
        <c:axId val="19544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780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571500</xdr:colOff>
      <xdr:row>0</xdr:row>
      <xdr:rowOff>0</xdr:rowOff>
    </xdr:from>
    <xdr:to>
      <xdr:col>23</xdr:col>
      <xdr:colOff>381000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10439400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1114425</xdr:colOff>
      <xdr:row>0</xdr:row>
      <xdr:rowOff>0</xdr:rowOff>
    </xdr:from>
    <xdr:to>
      <xdr:col>16</xdr:col>
      <xdr:colOff>247650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4210050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257175</xdr:colOff>
      <xdr:row>0</xdr:row>
      <xdr:rowOff>0</xdr:rowOff>
    </xdr:from>
    <xdr:to>
      <xdr:col>29</xdr:col>
      <xdr:colOff>123825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14211300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3903" TargetMode="External" /><Relationship Id="rId2" Type="http://schemas.openxmlformats.org/officeDocument/2006/relationships/hyperlink" Target="http://www.konkoly.hu/cgi-bin/IBVS?5670" TargetMode="External" /><Relationship Id="rId3" Type="http://schemas.openxmlformats.org/officeDocument/2006/relationships/hyperlink" Target="http://var.astro.cz/oejv/issues/oejv0074.pdf" TargetMode="External" /><Relationship Id="rId4" Type="http://schemas.openxmlformats.org/officeDocument/2006/relationships/hyperlink" Target="http://www.konkoly.hu/cgi-bin/IBVS?5764" TargetMode="External" /><Relationship Id="rId5" Type="http://schemas.openxmlformats.org/officeDocument/2006/relationships/hyperlink" Target="http://www.bav-astro.de/sfs/BAVM_link.php?BAVMnr=178" TargetMode="External" /><Relationship Id="rId6" Type="http://schemas.openxmlformats.org/officeDocument/2006/relationships/hyperlink" Target="http://var.astro.cz/oejv/issues/oejv0160.pdf" TargetMode="External" /><Relationship Id="rId7" Type="http://schemas.openxmlformats.org/officeDocument/2006/relationships/hyperlink" Target="http://var.astro.cz/oejv/issues/oejv0160.pdf" TargetMode="External" /><Relationship Id="rId8" Type="http://schemas.openxmlformats.org/officeDocument/2006/relationships/hyperlink" Target="http://www.bav-astro.de/sfs/BAVM_link.php?BAVMnr=225" TargetMode="External" /><Relationship Id="rId9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3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F9" sqref="F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6.851562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2" ht="12.75">
      <c r="A2" t="s">
        <v>17</v>
      </c>
      <c r="B2" t="s">
        <v>42</v>
      </c>
    </row>
    <row r="3" ht="13.5" thickBot="1">
      <c r="C3" s="10"/>
    </row>
    <row r="4" spans="1:4" ht="14.25" thickBot="1" thickTop="1">
      <c r="A4" s="6" t="s">
        <v>0</v>
      </c>
      <c r="C4" s="65">
        <v>35344.763</v>
      </c>
      <c r="D4" s="4">
        <v>9.297164</v>
      </c>
    </row>
    <row r="5" spans="1:4" ht="13.5" thickTop="1">
      <c r="A5" s="25" t="s">
        <v>33</v>
      </c>
      <c r="B5" s="19"/>
      <c r="C5" s="26">
        <v>-9.5</v>
      </c>
      <c r="D5" s="19" t="s">
        <v>34</v>
      </c>
    </row>
    <row r="6" ht="12.75">
      <c r="A6" s="6" t="s">
        <v>1</v>
      </c>
    </row>
    <row r="7" spans="1:5" ht="12.75">
      <c r="A7" t="s">
        <v>2</v>
      </c>
      <c r="C7">
        <v>35349.411582</v>
      </c>
      <c r="E7">
        <f>C7+C8/2</f>
        <v>35354.060164</v>
      </c>
    </row>
    <row r="8" spans="1:3" ht="12.75">
      <c r="A8" t="s">
        <v>3</v>
      </c>
      <c r="C8">
        <f>D4</f>
        <v>9.297164</v>
      </c>
    </row>
    <row r="9" spans="1:4" ht="12.75">
      <c r="A9" s="17" t="s">
        <v>30</v>
      </c>
      <c r="B9" s="17"/>
      <c r="C9" s="18">
        <v>21</v>
      </c>
      <c r="D9" s="18">
        <v>21</v>
      </c>
    </row>
    <row r="10" spans="1:4" ht="13.5" thickBot="1">
      <c r="A10" s="19"/>
      <c r="B10" s="19"/>
      <c r="C10" s="5" t="s">
        <v>19</v>
      </c>
      <c r="D10" s="5" t="s">
        <v>20</v>
      </c>
    </row>
    <row r="11" spans="1:6" ht="12.75">
      <c r="A11" s="19" t="s">
        <v>14</v>
      </c>
      <c r="B11" s="19"/>
      <c r="C11" s="20">
        <f ca="1">INTERCEPT(INDIRECT(C14):R$935,INDIRECT(C13):$F$935)</f>
        <v>-4.6726135919485285</v>
      </c>
      <c r="D11" s="20">
        <f ca="1">INTERCEPT(INDIRECT(D14):S$935,INDIRECT(D13):$F$935)</f>
        <v>-6.43676847141793</v>
      </c>
      <c r="E11" s="17" t="s">
        <v>36</v>
      </c>
      <c r="F11">
        <v>1</v>
      </c>
    </row>
    <row r="12" spans="1:6" ht="12.75">
      <c r="A12" s="19" t="s">
        <v>15</v>
      </c>
      <c r="B12" s="19"/>
      <c r="C12" s="20">
        <f ca="1">SLOPE(INDIRECT(C14):R$935,INDIRECT(C13):$F$935)</f>
        <v>-2.8003252132261188E-05</v>
      </c>
      <c r="D12" s="20">
        <f ca="1">SLOPE(INDIRECT(D14):S$935,INDIRECT(D13):$F$935)</f>
        <v>5.54754796506919E-05</v>
      </c>
      <c r="E12" s="17" t="s">
        <v>37</v>
      </c>
      <c r="F12" s="27">
        <f ca="1">NOW()+15018.5+$C$5/24</f>
        <v>59907.847259027774</v>
      </c>
    </row>
    <row r="13" spans="1:6" ht="12.75">
      <c r="A13" s="17" t="s">
        <v>31</v>
      </c>
      <c r="B13" s="17"/>
      <c r="C13" s="18" t="str">
        <f>"F"&amp;C9</f>
        <v>F21</v>
      </c>
      <c r="D13" s="18" t="str">
        <f>"F"&amp;D9</f>
        <v>F21</v>
      </c>
      <c r="E13" s="17" t="s">
        <v>38</v>
      </c>
      <c r="F13" s="27">
        <f>ROUND(2*(F12-$C$7)/$C$8,0)/2+F11</f>
        <v>2642.5</v>
      </c>
    </row>
    <row r="14" spans="1:6" ht="12.75">
      <c r="A14" s="17" t="s">
        <v>32</v>
      </c>
      <c r="B14" s="17"/>
      <c r="C14" s="18" t="str">
        <f>"R"&amp;C9</f>
        <v>R21</v>
      </c>
      <c r="D14" s="18" t="str">
        <f>"S"&amp;D9</f>
        <v>S21</v>
      </c>
      <c r="E14" s="17" t="s">
        <v>39</v>
      </c>
      <c r="F14" s="28">
        <f>ROUND(2*(F12-$C$15)/$C$16,0)/2+F11</f>
        <v>416</v>
      </c>
    </row>
    <row r="15" spans="1:6" ht="12.75">
      <c r="A15" s="21" t="s">
        <v>16</v>
      </c>
      <c r="B15" s="19"/>
      <c r="C15" s="22">
        <f>($C7+C11)+($C8+C12)*INT(MAX($F21:$F3533))</f>
        <v>56049.460833165555</v>
      </c>
      <c r="D15" s="22">
        <f>($C7+D11)+($C8+D12)*INT(MAX($F21:$F3533))</f>
        <v>56047.882585421765</v>
      </c>
      <c r="E15" s="17" t="s">
        <v>40</v>
      </c>
      <c r="F15" s="29">
        <f>+$C$15+$C$16*F14-15018.5-$C$5/24</f>
        <v>44898.965241146005</v>
      </c>
    </row>
    <row r="16" spans="1:6" ht="12.75">
      <c r="A16" s="23" t="s">
        <v>4</v>
      </c>
      <c r="B16" s="19"/>
      <c r="C16" s="24">
        <f>+$C8+C12</f>
        <v>9.297135996747867</v>
      </c>
      <c r="D16" s="20">
        <f>+$C8+D12</f>
        <v>9.29721947547965</v>
      </c>
      <c r="E16" s="30"/>
      <c r="F16" s="30" t="s">
        <v>35</v>
      </c>
    </row>
    <row r="17" spans="1:3" ht="13.5" thickBot="1">
      <c r="A17" s="16" t="s">
        <v>29</v>
      </c>
      <c r="C17">
        <f>COUNT(C21:C1247)</f>
        <v>115</v>
      </c>
    </row>
    <row r="18" spans="1:5" ht="14.25" thickBot="1" thickTop="1">
      <c r="A18" s="6" t="s">
        <v>22</v>
      </c>
      <c r="C18" s="3">
        <f>+C15</f>
        <v>56049.460833165555</v>
      </c>
      <c r="D18" s="4">
        <f>+C16</f>
        <v>9.297135996747867</v>
      </c>
      <c r="E18" s="31">
        <f>R19</f>
        <v>55</v>
      </c>
    </row>
    <row r="19" spans="1:19" ht="14.25" thickBot="1" thickTop="1">
      <c r="A19" s="6" t="s">
        <v>23</v>
      </c>
      <c r="C19" s="3">
        <f>+D15</f>
        <v>56047.882585421765</v>
      </c>
      <c r="D19" s="4">
        <f>+D16</f>
        <v>9.29721947547965</v>
      </c>
      <c r="E19" s="31">
        <f>S19</f>
        <v>57</v>
      </c>
      <c r="R19">
        <f>COUNT(R21:R322)</f>
        <v>55</v>
      </c>
      <c r="S19">
        <f>COUNT(S21:S322)</f>
        <v>57</v>
      </c>
    </row>
    <row r="20" spans="1:21" ht="14.25" thickBot="1" thickTop="1">
      <c r="A20" s="5" t="s">
        <v>5</v>
      </c>
      <c r="B20" s="5" t="s">
        <v>6</v>
      </c>
      <c r="C20" s="5" t="s">
        <v>7</v>
      </c>
      <c r="D20" s="5" t="s">
        <v>12</v>
      </c>
      <c r="E20" s="5" t="s">
        <v>8</v>
      </c>
      <c r="F20" s="5" t="s">
        <v>9</v>
      </c>
      <c r="G20" s="5" t="s">
        <v>10</v>
      </c>
      <c r="H20" s="8" t="s">
        <v>11</v>
      </c>
      <c r="I20" s="8" t="s">
        <v>51</v>
      </c>
      <c r="J20" s="8" t="s">
        <v>52</v>
      </c>
      <c r="K20" s="8" t="s">
        <v>26</v>
      </c>
      <c r="L20" s="8" t="s">
        <v>27</v>
      </c>
      <c r="M20" s="8" t="s">
        <v>18</v>
      </c>
      <c r="N20" s="8" t="s">
        <v>21</v>
      </c>
      <c r="O20" s="8" t="s">
        <v>24</v>
      </c>
      <c r="P20" s="7" t="s">
        <v>25</v>
      </c>
      <c r="Q20" s="5" t="s">
        <v>13</v>
      </c>
      <c r="R20" s="9" t="s">
        <v>19</v>
      </c>
      <c r="S20" s="9" t="s">
        <v>20</v>
      </c>
      <c r="U20" s="66" t="s">
        <v>429</v>
      </c>
    </row>
    <row r="21" spans="1:22" ht="12.75">
      <c r="A21" s="58" t="s">
        <v>69</v>
      </c>
      <c r="B21" s="61" t="s">
        <v>47</v>
      </c>
      <c r="C21" s="59">
        <v>28074.328</v>
      </c>
      <c r="D21" s="14"/>
      <c r="E21">
        <f aca="true" t="shared" si="0" ref="E21:E52">+(C21-C$7)/C$8</f>
        <v>-782.5056739883258</v>
      </c>
      <c r="F21" s="64">
        <f>ROUND(2*E21,0)/2+0.5</f>
        <v>-782</v>
      </c>
      <c r="G21">
        <f>+C21-(C$7+F21*C$8)</f>
        <v>-4.701333999997587</v>
      </c>
      <c r="J21">
        <f>+G21</f>
        <v>-4.701333999997587</v>
      </c>
      <c r="O21">
        <f aca="true" t="shared" si="1" ref="O21:O52">+C$11+C$12*$F21</f>
        <v>-4.6507150487811</v>
      </c>
      <c r="P21">
        <f aca="true" t="shared" si="2" ref="P21:P52">+D$11+D$12*$F21</f>
        <v>-6.480150296504771</v>
      </c>
      <c r="Q21" s="2">
        <f aca="true" t="shared" si="3" ref="Q21:Q52">+C21-15018.5</f>
        <v>13055.828000000001</v>
      </c>
      <c r="R21">
        <f>G21</f>
        <v>-4.701333999997587</v>
      </c>
      <c r="V21" s="12"/>
    </row>
    <row r="22" spans="1:22" ht="12.75">
      <c r="A22" s="60" t="s">
        <v>69</v>
      </c>
      <c r="B22" s="62" t="s">
        <v>44</v>
      </c>
      <c r="C22" s="59">
        <v>28337.41</v>
      </c>
      <c r="D22" s="13"/>
      <c r="E22">
        <f t="shared" si="0"/>
        <v>-754.2086578229663</v>
      </c>
      <c r="F22" s="36">
        <f>ROUND(2*E22,0)/2+0.5</f>
        <v>-753.5</v>
      </c>
      <c r="G22">
        <f>+C22-(C$7+F22*C$8)</f>
        <v>-6.588508000000729</v>
      </c>
      <c r="J22">
        <f>+G22</f>
        <v>-6.588508000000729</v>
      </c>
      <c r="O22">
        <f t="shared" si="1"/>
        <v>-4.65151314146687</v>
      </c>
      <c r="P22">
        <f t="shared" si="2"/>
        <v>-6.478569245334727</v>
      </c>
      <c r="Q22" s="2">
        <f t="shared" si="3"/>
        <v>13318.91</v>
      </c>
      <c r="S22">
        <f>G22</f>
        <v>-6.588508000000729</v>
      </c>
      <c r="V22" s="12"/>
    </row>
    <row r="23" spans="1:22" ht="12.75">
      <c r="A23" t="s">
        <v>11</v>
      </c>
      <c r="C23" s="14">
        <f>+C6</f>
        <v>0</v>
      </c>
      <c r="D23" s="14" t="s">
        <v>28</v>
      </c>
      <c r="E23">
        <f t="shared" si="0"/>
        <v>-3802.171455940758</v>
      </c>
      <c r="F23" s="63">
        <f>ROUND(2*E23,0)/2</f>
        <v>-3802</v>
      </c>
      <c r="O23">
        <f t="shared" si="1"/>
        <v>-4.566145227341671</v>
      </c>
      <c r="P23">
        <f t="shared" si="2"/>
        <v>-6.647686245049861</v>
      </c>
      <c r="Q23" s="2">
        <f t="shared" si="3"/>
        <v>-15018.5</v>
      </c>
      <c r="U23">
        <f>+C23-(C$7+F23*C$8)</f>
        <v>-1.5940540000010515</v>
      </c>
      <c r="V23" s="12"/>
    </row>
    <row r="24" spans="1:22" ht="12.75">
      <c r="A24" s="60" t="s">
        <v>77</v>
      </c>
      <c r="B24" s="62" t="s">
        <v>44</v>
      </c>
      <c r="C24" s="59">
        <v>28337.46</v>
      </c>
      <c r="D24" s="13"/>
      <c r="E24">
        <f t="shared" si="0"/>
        <v>-754.2032798388843</v>
      </c>
      <c r="F24" s="36">
        <f aca="true" t="shared" si="4" ref="F24:F55">ROUND(2*E24,0)/2+0.5</f>
        <v>-753.5</v>
      </c>
      <c r="G24">
        <f aca="true" t="shared" si="5" ref="G24:G55">+C24-(C$7+F24*C$8)</f>
        <v>-6.538508000001457</v>
      </c>
      <c r="J24">
        <f aca="true" t="shared" si="6" ref="J24:J55">+G24</f>
        <v>-6.538508000001457</v>
      </c>
      <c r="O24">
        <f t="shared" si="1"/>
        <v>-4.65151314146687</v>
      </c>
      <c r="P24">
        <f t="shared" si="2"/>
        <v>-6.478569245334727</v>
      </c>
      <c r="Q24" s="2">
        <f t="shared" si="3"/>
        <v>13318.96</v>
      </c>
      <c r="S24">
        <f>G24</f>
        <v>-6.538508000001457</v>
      </c>
      <c r="V24" s="12"/>
    </row>
    <row r="25" spans="1:22" ht="12.75">
      <c r="A25" s="60" t="s">
        <v>69</v>
      </c>
      <c r="B25" s="61" t="s">
        <v>44</v>
      </c>
      <c r="C25" s="59">
        <v>28421.192</v>
      </c>
      <c r="D25" s="14"/>
      <c r="E25">
        <f t="shared" si="0"/>
        <v>-745.1970925757577</v>
      </c>
      <c r="F25" s="36">
        <f t="shared" si="4"/>
        <v>-744.5</v>
      </c>
      <c r="G25">
        <f t="shared" si="5"/>
        <v>-6.4809840000016266</v>
      </c>
      <c r="J25">
        <f t="shared" si="6"/>
        <v>-6.4809840000016266</v>
      </c>
      <c r="O25">
        <f t="shared" si="1"/>
        <v>-4.65176517073606</v>
      </c>
      <c r="P25">
        <f t="shared" si="2"/>
        <v>-6.478069966017871</v>
      </c>
      <c r="Q25" s="2">
        <f t="shared" si="3"/>
        <v>13402.692</v>
      </c>
      <c r="S25">
        <f>G25</f>
        <v>-6.4809840000016266</v>
      </c>
      <c r="V25" s="12"/>
    </row>
    <row r="26" spans="1:22" ht="12.75">
      <c r="A26" s="60" t="s">
        <v>69</v>
      </c>
      <c r="B26" s="61" t="s">
        <v>47</v>
      </c>
      <c r="C26" s="59">
        <v>28427.597</v>
      </c>
      <c r="D26" s="14"/>
      <c r="E26">
        <f t="shared" si="0"/>
        <v>-744.5081728148497</v>
      </c>
      <c r="F26" s="36">
        <f t="shared" si="4"/>
        <v>-744</v>
      </c>
      <c r="G26">
        <f t="shared" si="5"/>
        <v>-4.724565999997139</v>
      </c>
      <c r="J26">
        <f t="shared" si="6"/>
        <v>-4.724565999997139</v>
      </c>
      <c r="O26">
        <f t="shared" si="1"/>
        <v>-4.651779172362126</v>
      </c>
      <c r="P26">
        <f t="shared" si="2"/>
        <v>-6.478042228278045</v>
      </c>
      <c r="Q26" s="2">
        <f t="shared" si="3"/>
        <v>13409.097000000002</v>
      </c>
      <c r="R26">
        <f>G26</f>
        <v>-4.724565999997139</v>
      </c>
      <c r="V26" s="12"/>
    </row>
    <row r="27" spans="1:22" ht="12.75">
      <c r="A27" s="60" t="s">
        <v>69</v>
      </c>
      <c r="B27" s="61" t="s">
        <v>44</v>
      </c>
      <c r="C27" s="59">
        <v>28542.076</v>
      </c>
      <c r="D27" s="14"/>
      <c r="E27">
        <f t="shared" si="0"/>
        <v>-732.1948480203209</v>
      </c>
      <c r="F27" s="36">
        <f t="shared" si="4"/>
        <v>-731.5</v>
      </c>
      <c r="G27">
        <f t="shared" si="5"/>
        <v>-6.460115999998379</v>
      </c>
      <c r="J27">
        <f t="shared" si="6"/>
        <v>-6.460115999998379</v>
      </c>
      <c r="O27">
        <f t="shared" si="1"/>
        <v>-4.6521292130137795</v>
      </c>
      <c r="P27">
        <f t="shared" si="2"/>
        <v>-6.477348784782412</v>
      </c>
      <c r="Q27" s="2">
        <f t="shared" si="3"/>
        <v>13523.576000000001</v>
      </c>
      <c r="S27">
        <f>G27</f>
        <v>-6.460115999998379</v>
      </c>
      <c r="V27" s="12"/>
    </row>
    <row r="28" spans="1:22" ht="12.75">
      <c r="A28" s="59" t="s">
        <v>69</v>
      </c>
      <c r="B28" s="61" t="s">
        <v>44</v>
      </c>
      <c r="C28" s="59">
        <v>28774.544</v>
      </c>
      <c r="E28">
        <f t="shared" si="0"/>
        <v>-707.190663948705</v>
      </c>
      <c r="F28" s="36">
        <f t="shared" si="4"/>
        <v>-706.5</v>
      </c>
      <c r="G28">
        <f t="shared" si="5"/>
        <v>-6.421215999998822</v>
      </c>
      <c r="J28">
        <f t="shared" si="6"/>
        <v>-6.421215999998822</v>
      </c>
      <c r="O28">
        <f t="shared" si="1"/>
        <v>-4.652829294317086</v>
      </c>
      <c r="P28">
        <f t="shared" si="2"/>
        <v>-6.475961897791144</v>
      </c>
      <c r="Q28" s="2">
        <f t="shared" si="3"/>
        <v>13756.044000000002</v>
      </c>
      <c r="S28">
        <f>G28</f>
        <v>-6.421215999998822</v>
      </c>
      <c r="V28" s="12"/>
    </row>
    <row r="29" spans="1:22" ht="12.75">
      <c r="A29" s="59" t="s">
        <v>69</v>
      </c>
      <c r="B29" s="61" t="s">
        <v>47</v>
      </c>
      <c r="C29" s="59">
        <v>29041.317</v>
      </c>
      <c r="E29">
        <f t="shared" si="0"/>
        <v>-678.4966449984104</v>
      </c>
      <c r="F29" s="36">
        <f t="shared" si="4"/>
        <v>-678</v>
      </c>
      <c r="G29">
        <f t="shared" si="5"/>
        <v>-4.61739000000307</v>
      </c>
      <c r="J29">
        <f t="shared" si="6"/>
        <v>-4.61739000000307</v>
      </c>
      <c r="O29">
        <f t="shared" si="1"/>
        <v>-4.653627387002856</v>
      </c>
      <c r="P29">
        <f t="shared" si="2"/>
        <v>-6.4743808466210995</v>
      </c>
      <c r="Q29" s="2">
        <f t="shared" si="3"/>
        <v>14022.817</v>
      </c>
      <c r="R29">
        <f>G29</f>
        <v>-4.61739000000307</v>
      </c>
      <c r="V29" s="12"/>
    </row>
    <row r="30" spans="1:22" ht="12.75">
      <c r="A30" s="59" t="s">
        <v>69</v>
      </c>
      <c r="B30" s="61" t="s">
        <v>47</v>
      </c>
      <c r="C30" s="59">
        <v>29143.53</v>
      </c>
      <c r="E30">
        <f t="shared" si="0"/>
        <v>-667.5026472588847</v>
      </c>
      <c r="F30" s="36">
        <f t="shared" si="4"/>
        <v>-667</v>
      </c>
      <c r="G30">
        <f t="shared" si="5"/>
        <v>-4.673194000002695</v>
      </c>
      <c r="J30">
        <f t="shared" si="6"/>
        <v>-4.673194000002695</v>
      </c>
      <c r="O30">
        <f t="shared" si="1"/>
        <v>-4.653935422776311</v>
      </c>
      <c r="P30">
        <f t="shared" si="2"/>
        <v>-6.473770616344942</v>
      </c>
      <c r="Q30" s="2">
        <f t="shared" si="3"/>
        <v>14125.029999999999</v>
      </c>
      <c r="R30">
        <f>G30</f>
        <v>-4.673194000002695</v>
      </c>
      <c r="V30" s="12"/>
    </row>
    <row r="31" spans="1:22" ht="12.75">
      <c r="A31" s="59" t="s">
        <v>77</v>
      </c>
      <c r="B31" s="61" t="s">
        <v>47</v>
      </c>
      <c r="C31" s="59">
        <v>29143.55</v>
      </c>
      <c r="E31">
        <f t="shared" si="0"/>
        <v>-667.5004960652518</v>
      </c>
      <c r="F31" s="36">
        <f t="shared" si="4"/>
        <v>-667</v>
      </c>
      <c r="G31">
        <f t="shared" si="5"/>
        <v>-4.653194000002259</v>
      </c>
      <c r="J31">
        <f t="shared" si="6"/>
        <v>-4.653194000002259</v>
      </c>
      <c r="O31">
        <f t="shared" si="1"/>
        <v>-4.653935422776311</v>
      </c>
      <c r="P31">
        <f t="shared" si="2"/>
        <v>-6.473770616344942</v>
      </c>
      <c r="Q31" s="2">
        <f t="shared" si="3"/>
        <v>14125.05</v>
      </c>
      <c r="R31">
        <f>G31</f>
        <v>-4.653194000002259</v>
      </c>
      <c r="V31" s="12"/>
    </row>
    <row r="32" spans="1:22" ht="12.75">
      <c r="A32" s="59" t="s">
        <v>69</v>
      </c>
      <c r="B32" s="61" t="s">
        <v>47</v>
      </c>
      <c r="C32" s="59">
        <v>29515.529</v>
      </c>
      <c r="E32">
        <f t="shared" si="0"/>
        <v>-627.4905532482811</v>
      </c>
      <c r="F32" s="36">
        <f t="shared" si="4"/>
        <v>-627</v>
      </c>
      <c r="G32">
        <f t="shared" si="5"/>
        <v>-4.560754000001907</v>
      </c>
      <c r="J32">
        <f t="shared" si="6"/>
        <v>-4.560754000001907</v>
      </c>
      <c r="O32">
        <f t="shared" si="1"/>
        <v>-4.655055552861601</v>
      </c>
      <c r="P32">
        <f t="shared" si="2"/>
        <v>-6.471551597158914</v>
      </c>
      <c r="Q32" s="2">
        <f t="shared" si="3"/>
        <v>14497.028999999999</v>
      </c>
      <c r="R32">
        <f>G32</f>
        <v>-4.560754000001907</v>
      </c>
      <c r="V32" s="12"/>
    </row>
    <row r="33" spans="1:22" ht="12.75">
      <c r="A33" s="59" t="s">
        <v>69</v>
      </c>
      <c r="B33" s="61" t="s">
        <v>47</v>
      </c>
      <c r="C33" s="59">
        <v>30259.207</v>
      </c>
      <c r="E33">
        <f t="shared" si="0"/>
        <v>-547.5007843251988</v>
      </c>
      <c r="F33" s="36">
        <f t="shared" si="4"/>
        <v>-547</v>
      </c>
      <c r="G33">
        <f t="shared" si="5"/>
        <v>-4.65587400000004</v>
      </c>
      <c r="J33">
        <f t="shared" si="6"/>
        <v>-4.65587400000004</v>
      </c>
      <c r="O33">
        <f t="shared" si="1"/>
        <v>-4.6572958130321815</v>
      </c>
      <c r="P33">
        <f t="shared" si="2"/>
        <v>-6.467113558786859</v>
      </c>
      <c r="Q33" s="2">
        <f t="shared" si="3"/>
        <v>15240.706999999999</v>
      </c>
      <c r="R33">
        <f>G33</f>
        <v>-4.65587400000004</v>
      </c>
      <c r="V33" s="12"/>
    </row>
    <row r="34" spans="1:22" ht="12.75">
      <c r="A34" s="59" t="s">
        <v>109</v>
      </c>
      <c r="B34" s="61" t="s">
        <v>44</v>
      </c>
      <c r="C34" s="59">
        <v>30587.465</v>
      </c>
      <c r="E34">
        <f t="shared" si="0"/>
        <v>-512.1934583492342</v>
      </c>
      <c r="F34" s="36">
        <f t="shared" si="4"/>
        <v>-511.5</v>
      </c>
      <c r="G34">
        <f t="shared" si="5"/>
        <v>-6.447196000000986</v>
      </c>
      <c r="J34">
        <f t="shared" si="6"/>
        <v>-6.447196000000986</v>
      </c>
      <c r="O34">
        <f t="shared" si="1"/>
        <v>-4.658289928482877</v>
      </c>
      <c r="P34">
        <f t="shared" si="2"/>
        <v>-6.465144179259259</v>
      </c>
      <c r="Q34" s="2">
        <f t="shared" si="3"/>
        <v>15568.965</v>
      </c>
      <c r="S34">
        <f>G34</f>
        <v>-6.447196000000986</v>
      </c>
      <c r="V34" s="12"/>
    </row>
    <row r="35" spans="1:22" ht="12.75">
      <c r="A35" s="59" t="s">
        <v>109</v>
      </c>
      <c r="B35" s="61" t="s">
        <v>47</v>
      </c>
      <c r="C35" s="59">
        <v>31235.307</v>
      </c>
      <c r="E35">
        <f t="shared" si="0"/>
        <v>-442.51177907585577</v>
      </c>
      <c r="F35" s="36">
        <f t="shared" si="4"/>
        <v>-442</v>
      </c>
      <c r="G35">
        <f t="shared" si="5"/>
        <v>-4.75809400000071</v>
      </c>
      <c r="J35">
        <f t="shared" si="6"/>
        <v>-4.75809400000071</v>
      </c>
      <c r="O35">
        <f t="shared" si="1"/>
        <v>-4.6602361545060695</v>
      </c>
      <c r="P35">
        <f t="shared" si="2"/>
        <v>-6.461288633423536</v>
      </c>
      <c r="Q35" s="2">
        <f t="shared" si="3"/>
        <v>16216.807</v>
      </c>
      <c r="R35">
        <f>G35</f>
        <v>-4.75809400000071</v>
      </c>
      <c r="V35" s="12"/>
    </row>
    <row r="36" spans="1:22" ht="12.75">
      <c r="A36" s="59" t="s">
        <v>109</v>
      </c>
      <c r="B36" s="61" t="s">
        <v>47</v>
      </c>
      <c r="C36" s="59">
        <v>32732.332</v>
      </c>
      <c r="E36">
        <f t="shared" si="0"/>
        <v>-281.49224666790883</v>
      </c>
      <c r="F36" s="36">
        <f t="shared" si="4"/>
        <v>-281</v>
      </c>
      <c r="G36">
        <f t="shared" si="5"/>
        <v>-4.576498000002175</v>
      </c>
      <c r="J36">
        <f t="shared" si="6"/>
        <v>-4.576498000002175</v>
      </c>
      <c r="O36">
        <f t="shared" si="1"/>
        <v>-4.664744678099363</v>
      </c>
      <c r="P36">
        <f t="shared" si="2"/>
        <v>-6.452357081199775</v>
      </c>
      <c r="Q36" s="2">
        <f t="shared" si="3"/>
        <v>17713.832</v>
      </c>
      <c r="R36">
        <f>G36</f>
        <v>-4.576498000002175</v>
      </c>
      <c r="V36" s="12"/>
    </row>
    <row r="37" spans="1:22" ht="12.75">
      <c r="A37" s="59" t="s">
        <v>109</v>
      </c>
      <c r="B37" s="61" t="s">
        <v>44</v>
      </c>
      <c r="C37" s="59">
        <v>32772.258</v>
      </c>
      <c r="E37">
        <f t="shared" si="0"/>
        <v>-277.19781881872785</v>
      </c>
      <c r="F37" s="36">
        <f t="shared" si="4"/>
        <v>-276.5</v>
      </c>
      <c r="G37">
        <f t="shared" si="5"/>
        <v>-6.487735999995493</v>
      </c>
      <c r="J37">
        <f t="shared" si="6"/>
        <v>-6.487735999995493</v>
      </c>
      <c r="O37">
        <f t="shared" si="1"/>
        <v>-4.664870692733959</v>
      </c>
      <c r="P37">
        <f t="shared" si="2"/>
        <v>-6.452107441541346</v>
      </c>
      <c r="Q37" s="2">
        <f t="shared" si="3"/>
        <v>17753.758</v>
      </c>
      <c r="S37">
        <f>G37</f>
        <v>-6.487735999995493</v>
      </c>
      <c r="V37" s="12"/>
    </row>
    <row r="38" spans="1:22" ht="12.75">
      <c r="A38" s="59" t="s">
        <v>77</v>
      </c>
      <c r="B38" s="61" t="s">
        <v>47</v>
      </c>
      <c r="C38" s="59">
        <v>32797.38</v>
      </c>
      <c r="E38">
        <f t="shared" si="0"/>
        <v>-274.49570449655437</v>
      </c>
      <c r="F38" s="36">
        <f t="shared" si="4"/>
        <v>-274</v>
      </c>
      <c r="G38">
        <f t="shared" si="5"/>
        <v>-4.60864600000059</v>
      </c>
      <c r="J38">
        <f t="shared" si="6"/>
        <v>-4.60864600000059</v>
      </c>
      <c r="O38">
        <f t="shared" si="1"/>
        <v>-4.664940700864289</v>
      </c>
      <c r="P38">
        <f t="shared" si="2"/>
        <v>-6.45196875284222</v>
      </c>
      <c r="Q38" s="2">
        <f t="shared" si="3"/>
        <v>17778.879999999997</v>
      </c>
      <c r="R38">
        <f>G38</f>
        <v>-4.60864600000059</v>
      </c>
      <c r="V38" s="12"/>
    </row>
    <row r="39" spans="1:22" ht="12.75">
      <c r="A39" s="59" t="s">
        <v>69</v>
      </c>
      <c r="B39" s="61" t="s">
        <v>47</v>
      </c>
      <c r="C39" s="59">
        <v>32797.381</v>
      </c>
      <c r="E39">
        <f t="shared" si="0"/>
        <v>-274.4955969368723</v>
      </c>
      <c r="F39" s="36">
        <f t="shared" si="4"/>
        <v>-274</v>
      </c>
      <c r="G39">
        <f t="shared" si="5"/>
        <v>-4.607645999996748</v>
      </c>
      <c r="J39">
        <f t="shared" si="6"/>
        <v>-4.607645999996748</v>
      </c>
      <c r="O39">
        <f t="shared" si="1"/>
        <v>-4.664940700864289</v>
      </c>
      <c r="P39">
        <f t="shared" si="2"/>
        <v>-6.45196875284222</v>
      </c>
      <c r="Q39" s="2">
        <f t="shared" si="3"/>
        <v>17778.881</v>
      </c>
      <c r="R39">
        <f>G39</f>
        <v>-4.607645999996748</v>
      </c>
      <c r="V39" s="12"/>
    </row>
    <row r="40" spans="1:22" ht="12.75">
      <c r="A40" s="59" t="s">
        <v>69</v>
      </c>
      <c r="B40" s="61" t="s">
        <v>47</v>
      </c>
      <c r="C40" s="59">
        <v>32881.075</v>
      </c>
      <c r="E40">
        <f t="shared" si="0"/>
        <v>-265.4934969416484</v>
      </c>
      <c r="F40" s="36">
        <f t="shared" si="4"/>
        <v>-265</v>
      </c>
      <c r="G40">
        <f t="shared" si="5"/>
        <v>-4.588122000001022</v>
      </c>
      <c r="J40">
        <f t="shared" si="6"/>
        <v>-4.588122000001022</v>
      </c>
      <c r="O40">
        <f t="shared" si="1"/>
        <v>-4.665192730133479</v>
      </c>
      <c r="P40">
        <f t="shared" si="2"/>
        <v>-6.451469473525363</v>
      </c>
      <c r="Q40" s="2">
        <f t="shared" si="3"/>
        <v>17862.574999999997</v>
      </c>
      <c r="R40">
        <f>G40</f>
        <v>-4.588122000001022</v>
      </c>
      <c r="V40" s="12"/>
    </row>
    <row r="41" spans="1:22" ht="12.75">
      <c r="A41" s="59" t="s">
        <v>109</v>
      </c>
      <c r="B41" s="61" t="s">
        <v>47</v>
      </c>
      <c r="C41" s="59">
        <v>32881.118</v>
      </c>
      <c r="E41">
        <f t="shared" si="0"/>
        <v>-265.4888718753373</v>
      </c>
      <c r="F41" s="36">
        <f t="shared" si="4"/>
        <v>-265</v>
      </c>
      <c r="G41">
        <f t="shared" si="5"/>
        <v>-4.545121999995899</v>
      </c>
      <c r="J41">
        <f t="shared" si="6"/>
        <v>-4.545121999995899</v>
      </c>
      <c r="O41">
        <f t="shared" si="1"/>
        <v>-4.665192730133479</v>
      </c>
      <c r="P41">
        <f t="shared" si="2"/>
        <v>-6.451469473525363</v>
      </c>
      <c r="Q41" s="2">
        <f t="shared" si="3"/>
        <v>17862.618000000002</v>
      </c>
      <c r="R41">
        <f>G41</f>
        <v>-4.545121999995899</v>
      </c>
      <c r="V41" s="12"/>
    </row>
    <row r="42" spans="1:22" ht="12.75">
      <c r="A42" s="59" t="s">
        <v>109</v>
      </c>
      <c r="B42" s="61" t="s">
        <v>44</v>
      </c>
      <c r="C42" s="59">
        <v>33116.308</v>
      </c>
      <c r="E42">
        <f t="shared" si="0"/>
        <v>-240.1919103502964</v>
      </c>
      <c r="F42" s="36">
        <f t="shared" si="4"/>
        <v>-239.5</v>
      </c>
      <c r="G42">
        <f t="shared" si="5"/>
        <v>-6.432804000003671</v>
      </c>
      <c r="J42">
        <f t="shared" si="6"/>
        <v>-6.432804000003671</v>
      </c>
      <c r="O42">
        <f t="shared" si="1"/>
        <v>-4.665906813062852</v>
      </c>
      <c r="P42">
        <f t="shared" si="2"/>
        <v>-6.450054848794271</v>
      </c>
      <c r="Q42" s="2">
        <f t="shared" si="3"/>
        <v>18097.807999999997</v>
      </c>
      <c r="S42">
        <f>G42</f>
        <v>-6.432804000003671</v>
      </c>
      <c r="V42" s="12"/>
    </row>
    <row r="43" spans="1:22" ht="12.75">
      <c r="A43" s="59" t="s">
        <v>109</v>
      </c>
      <c r="B43" s="61" t="s">
        <v>44</v>
      </c>
      <c r="C43" s="59">
        <v>33181.269</v>
      </c>
      <c r="E43">
        <f t="shared" si="0"/>
        <v>-233.20472587124422</v>
      </c>
      <c r="F43" s="36">
        <f t="shared" si="4"/>
        <v>-232.5</v>
      </c>
      <c r="G43">
        <f t="shared" si="5"/>
        <v>-6.55195200000162</v>
      </c>
      <c r="J43">
        <f t="shared" si="6"/>
        <v>-6.55195200000162</v>
      </c>
      <c r="O43">
        <f t="shared" si="1"/>
        <v>-4.666102835827778</v>
      </c>
      <c r="P43">
        <f t="shared" si="2"/>
        <v>-6.4496665204367165</v>
      </c>
      <c r="Q43" s="2">
        <f t="shared" si="3"/>
        <v>18162.769</v>
      </c>
      <c r="S43">
        <f>G43</f>
        <v>-6.55195200000162</v>
      </c>
      <c r="V43" s="12"/>
    </row>
    <row r="44" spans="1:22" ht="12.75">
      <c r="A44" s="59" t="s">
        <v>109</v>
      </c>
      <c r="B44" s="61" t="s">
        <v>44</v>
      </c>
      <c r="C44" s="59">
        <v>33181.365</v>
      </c>
      <c r="E44">
        <f t="shared" si="0"/>
        <v>-233.19440014180697</v>
      </c>
      <c r="F44" s="36">
        <f t="shared" si="4"/>
        <v>-232.5</v>
      </c>
      <c r="G44">
        <f t="shared" si="5"/>
        <v>-6.45595200000389</v>
      </c>
      <c r="J44">
        <f t="shared" si="6"/>
        <v>-6.45595200000389</v>
      </c>
      <c r="O44">
        <f t="shared" si="1"/>
        <v>-4.666102835827778</v>
      </c>
      <c r="P44">
        <f t="shared" si="2"/>
        <v>-6.4496665204367165</v>
      </c>
      <c r="Q44" s="2">
        <f t="shared" si="3"/>
        <v>18162.864999999998</v>
      </c>
      <c r="S44">
        <f>G44</f>
        <v>-6.45595200000389</v>
      </c>
      <c r="V44" s="12"/>
    </row>
    <row r="45" spans="1:22" ht="12.75">
      <c r="A45" s="59" t="s">
        <v>109</v>
      </c>
      <c r="B45" s="61" t="s">
        <v>47</v>
      </c>
      <c r="C45" s="59">
        <v>33829.358</v>
      </c>
      <c r="E45">
        <f t="shared" si="0"/>
        <v>-163.49647935650057</v>
      </c>
      <c r="F45" s="36">
        <f t="shared" si="4"/>
        <v>-163</v>
      </c>
      <c r="G45">
        <f t="shared" si="5"/>
        <v>-4.615850000001956</v>
      </c>
      <c r="J45">
        <f t="shared" si="6"/>
        <v>-4.615850000001956</v>
      </c>
      <c r="O45">
        <f t="shared" si="1"/>
        <v>-4.66804906185097</v>
      </c>
      <c r="P45">
        <f t="shared" si="2"/>
        <v>-6.4458109746009935</v>
      </c>
      <c r="Q45" s="2">
        <f t="shared" si="3"/>
        <v>18810.858</v>
      </c>
      <c r="R45">
        <f>G45</f>
        <v>-4.615850000001956</v>
      </c>
      <c r="V45" s="12"/>
    </row>
    <row r="46" spans="1:22" ht="12.75">
      <c r="A46" s="59" t="s">
        <v>109</v>
      </c>
      <c r="B46" s="61" t="s">
        <v>47</v>
      </c>
      <c r="C46" s="59">
        <v>33829.383</v>
      </c>
      <c r="E46">
        <f t="shared" si="0"/>
        <v>-163.49379036445941</v>
      </c>
      <c r="F46" s="36">
        <f t="shared" si="4"/>
        <v>-163</v>
      </c>
      <c r="G46">
        <f t="shared" si="5"/>
        <v>-4.590850000000501</v>
      </c>
      <c r="J46">
        <f t="shared" si="6"/>
        <v>-4.590850000000501</v>
      </c>
      <c r="O46">
        <f t="shared" si="1"/>
        <v>-4.66804906185097</v>
      </c>
      <c r="P46">
        <f t="shared" si="2"/>
        <v>-6.4458109746009935</v>
      </c>
      <c r="Q46" s="2">
        <f t="shared" si="3"/>
        <v>18810.883</v>
      </c>
      <c r="R46">
        <f>G46</f>
        <v>-4.590850000000501</v>
      </c>
      <c r="V46" s="12"/>
    </row>
    <row r="47" spans="1:22" ht="12.75">
      <c r="A47" s="59" t="s">
        <v>109</v>
      </c>
      <c r="B47" s="61" t="s">
        <v>47</v>
      </c>
      <c r="C47" s="59">
        <v>33857.233</v>
      </c>
      <c r="E47">
        <f t="shared" si="0"/>
        <v>-160.4982532307702</v>
      </c>
      <c r="F47" s="36">
        <f t="shared" si="4"/>
        <v>-160</v>
      </c>
      <c r="G47">
        <f t="shared" si="5"/>
        <v>-4.632341999997152</v>
      </c>
      <c r="J47">
        <f t="shared" si="6"/>
        <v>-4.632341999997152</v>
      </c>
      <c r="O47">
        <f t="shared" si="1"/>
        <v>-4.668133071607366</v>
      </c>
      <c r="P47">
        <f t="shared" si="2"/>
        <v>-6.445644548162041</v>
      </c>
      <c r="Q47" s="2">
        <f t="shared" si="3"/>
        <v>18838.733</v>
      </c>
      <c r="R47">
        <f>G47</f>
        <v>-4.632341999997152</v>
      </c>
      <c r="V47" s="12"/>
    </row>
    <row r="48" spans="1:22" ht="12.75">
      <c r="A48" s="59" t="s">
        <v>69</v>
      </c>
      <c r="B48" s="61" t="s">
        <v>47</v>
      </c>
      <c r="C48" s="59">
        <v>33922.307</v>
      </c>
      <c r="E48">
        <f t="shared" si="0"/>
        <v>-153.49891450769286</v>
      </c>
      <c r="F48" s="36">
        <f t="shared" si="4"/>
        <v>-153</v>
      </c>
      <c r="G48">
        <f t="shared" si="5"/>
        <v>-4.638489999997546</v>
      </c>
      <c r="J48">
        <f t="shared" si="6"/>
        <v>-4.638489999997546</v>
      </c>
      <c r="O48">
        <f t="shared" si="1"/>
        <v>-4.668329094372292</v>
      </c>
      <c r="P48">
        <f t="shared" si="2"/>
        <v>-6.445256219804486</v>
      </c>
      <c r="Q48" s="2">
        <f t="shared" si="3"/>
        <v>18903.807</v>
      </c>
      <c r="R48">
        <f>G48</f>
        <v>-4.638489999997546</v>
      </c>
      <c r="V48" s="12"/>
    </row>
    <row r="49" spans="1:22" ht="12.75">
      <c r="A49" s="59" t="s">
        <v>77</v>
      </c>
      <c r="B49" s="61" t="s">
        <v>47</v>
      </c>
      <c r="C49" s="59">
        <v>33922.33</v>
      </c>
      <c r="E49">
        <f t="shared" si="0"/>
        <v>-153.49644063501503</v>
      </c>
      <c r="F49" s="36">
        <f t="shared" si="4"/>
        <v>-153</v>
      </c>
      <c r="G49">
        <f t="shared" si="5"/>
        <v>-4.615489999996498</v>
      </c>
      <c r="J49">
        <f t="shared" si="6"/>
        <v>-4.615489999996498</v>
      </c>
      <c r="O49">
        <f t="shared" si="1"/>
        <v>-4.668329094372292</v>
      </c>
      <c r="P49">
        <f t="shared" si="2"/>
        <v>-6.445256219804486</v>
      </c>
      <c r="Q49" s="2">
        <f t="shared" si="3"/>
        <v>18903.83</v>
      </c>
      <c r="R49">
        <f>G49</f>
        <v>-4.615489999996498</v>
      </c>
      <c r="V49" s="12"/>
    </row>
    <row r="50" spans="1:22" ht="12.75">
      <c r="A50" s="59" t="s">
        <v>69</v>
      </c>
      <c r="B50" s="61" t="s">
        <v>44</v>
      </c>
      <c r="C50" s="59">
        <v>34157.49</v>
      </c>
      <c r="E50">
        <f t="shared" si="0"/>
        <v>-128.20270590042324</v>
      </c>
      <c r="F50" s="36">
        <f t="shared" si="4"/>
        <v>-127.5</v>
      </c>
      <c r="G50">
        <f t="shared" si="5"/>
        <v>-6.5331720000031055</v>
      </c>
      <c r="J50">
        <f t="shared" si="6"/>
        <v>-6.5331720000031055</v>
      </c>
      <c r="O50">
        <f t="shared" si="1"/>
        <v>-4.669043177301665</v>
      </c>
      <c r="P50">
        <f t="shared" si="2"/>
        <v>-6.443841595073393</v>
      </c>
      <c r="Q50" s="2">
        <f t="shared" si="3"/>
        <v>19138.989999999998</v>
      </c>
      <c r="S50">
        <f>G50</f>
        <v>-6.5331720000031055</v>
      </c>
      <c r="V50" s="12"/>
    </row>
    <row r="51" spans="1:22" ht="12.75">
      <c r="A51" s="59" t="s">
        <v>109</v>
      </c>
      <c r="B51" s="61" t="s">
        <v>44</v>
      </c>
      <c r="C51" s="59">
        <v>34213.321</v>
      </c>
      <c r="E51">
        <f t="shared" si="0"/>
        <v>-122.19754131474899</v>
      </c>
      <c r="F51" s="36">
        <f t="shared" si="4"/>
        <v>-121.5</v>
      </c>
      <c r="G51">
        <f t="shared" si="5"/>
        <v>-6.485155999995186</v>
      </c>
      <c r="J51">
        <f t="shared" si="6"/>
        <v>-6.485155999995186</v>
      </c>
      <c r="O51">
        <f t="shared" si="1"/>
        <v>-4.669211196814459</v>
      </c>
      <c r="P51">
        <f t="shared" si="2"/>
        <v>-6.4435087421954895</v>
      </c>
      <c r="Q51" s="2">
        <f t="shared" si="3"/>
        <v>19194.821000000004</v>
      </c>
      <c r="S51">
        <f>G51</f>
        <v>-6.485155999995186</v>
      </c>
      <c r="V51" s="12"/>
    </row>
    <row r="52" spans="1:22" ht="12.75">
      <c r="A52" s="59" t="s">
        <v>109</v>
      </c>
      <c r="B52" s="61" t="s">
        <v>44</v>
      </c>
      <c r="C52" s="59">
        <v>34213.344</v>
      </c>
      <c r="E52">
        <f t="shared" si="0"/>
        <v>-122.19506744207193</v>
      </c>
      <c r="F52" s="36">
        <f t="shared" si="4"/>
        <v>-121.5</v>
      </c>
      <c r="G52">
        <f t="shared" si="5"/>
        <v>-6.462156000001414</v>
      </c>
      <c r="J52">
        <f t="shared" si="6"/>
        <v>-6.462156000001414</v>
      </c>
      <c r="O52">
        <f t="shared" si="1"/>
        <v>-4.669211196814459</v>
      </c>
      <c r="P52">
        <f t="shared" si="2"/>
        <v>-6.4435087421954895</v>
      </c>
      <c r="Q52" s="2">
        <f t="shared" si="3"/>
        <v>19194.843999999997</v>
      </c>
      <c r="S52">
        <f>G52</f>
        <v>-6.462156000001414</v>
      </c>
      <c r="V52" s="12"/>
    </row>
    <row r="53" spans="1:22" ht="12.75">
      <c r="A53" s="59" t="s">
        <v>77</v>
      </c>
      <c r="B53" s="61" t="s">
        <v>47</v>
      </c>
      <c r="C53" s="59">
        <v>34238.37</v>
      </c>
      <c r="E53">
        <f aca="true" t="shared" si="7" ref="E53:E84">+(C53-C$7)/C$8</f>
        <v>-119.50327884933492</v>
      </c>
      <c r="F53" s="36">
        <f t="shared" si="4"/>
        <v>-119</v>
      </c>
      <c r="G53">
        <f t="shared" si="5"/>
        <v>-4.679065999996965</v>
      </c>
      <c r="J53">
        <f t="shared" si="6"/>
        <v>-4.679065999996965</v>
      </c>
      <c r="O53">
        <f aca="true" t="shared" si="8" ref="O53:O84">+C$11+C$12*$F53</f>
        <v>-4.66928120494479</v>
      </c>
      <c r="P53">
        <f aca="true" t="shared" si="9" ref="P53:P84">+D$11+D$12*$F53</f>
        <v>-6.443370053496363</v>
      </c>
      <c r="Q53" s="2">
        <f aca="true" t="shared" si="10" ref="Q53:Q84">+C53-15018.5</f>
        <v>19219.870000000003</v>
      </c>
      <c r="R53">
        <f>G53</f>
        <v>-4.679065999996965</v>
      </c>
      <c r="V53" s="12"/>
    </row>
    <row r="54" spans="1:22" ht="12.75">
      <c r="A54" s="59" t="s">
        <v>69</v>
      </c>
      <c r="B54" s="61" t="s">
        <v>47</v>
      </c>
      <c r="C54" s="59">
        <v>34238.375</v>
      </c>
      <c r="E54">
        <f t="shared" si="7"/>
        <v>-119.50274105092699</v>
      </c>
      <c r="F54" s="36">
        <f t="shared" si="4"/>
        <v>-119</v>
      </c>
      <c r="G54">
        <f t="shared" si="5"/>
        <v>-4.674065999999584</v>
      </c>
      <c r="J54">
        <f t="shared" si="6"/>
        <v>-4.674065999999584</v>
      </c>
      <c r="O54">
        <f t="shared" si="8"/>
        <v>-4.66928120494479</v>
      </c>
      <c r="P54">
        <f t="shared" si="9"/>
        <v>-6.443370053496363</v>
      </c>
      <c r="Q54" s="2">
        <f t="shared" si="10"/>
        <v>19219.875</v>
      </c>
      <c r="R54">
        <f>G54</f>
        <v>-4.674065999999584</v>
      </c>
      <c r="V54" s="12"/>
    </row>
    <row r="55" spans="1:22" ht="12.75">
      <c r="A55" s="59" t="s">
        <v>109</v>
      </c>
      <c r="B55" s="61" t="s">
        <v>44</v>
      </c>
      <c r="C55" s="59">
        <v>34269.212</v>
      </c>
      <c r="E55">
        <f t="shared" si="7"/>
        <v>-116.18592314817734</v>
      </c>
      <c r="F55" s="36">
        <f t="shared" si="4"/>
        <v>-115.5</v>
      </c>
      <c r="G55">
        <f t="shared" si="5"/>
        <v>-6.377140000004147</v>
      </c>
      <c r="J55">
        <f t="shared" si="6"/>
        <v>-6.377140000004147</v>
      </c>
      <c r="O55">
        <f t="shared" si="8"/>
        <v>-4.669379216327252</v>
      </c>
      <c r="P55">
        <f t="shared" si="9"/>
        <v>-6.443175889317585</v>
      </c>
      <c r="Q55" s="2">
        <f t="shared" si="10"/>
        <v>19250.712</v>
      </c>
      <c r="S55">
        <f>G55</f>
        <v>-6.377140000004147</v>
      </c>
      <c r="V55" s="12"/>
    </row>
    <row r="56" spans="1:22" ht="12.75">
      <c r="A56" s="59" t="s">
        <v>109</v>
      </c>
      <c r="B56" s="61" t="s">
        <v>44</v>
      </c>
      <c r="C56" s="59">
        <v>34269.26</v>
      </c>
      <c r="E56">
        <f t="shared" si="7"/>
        <v>-116.18076028345833</v>
      </c>
      <c r="F56" s="36">
        <f aca="true" t="shared" si="11" ref="F56:F87">ROUND(2*E56,0)/2+0.5</f>
        <v>-115.5</v>
      </c>
      <c r="G56">
        <f aca="true" t="shared" si="12" ref="G56:G87">+C56-(C$7+F56*C$8)</f>
        <v>-6.329140000001644</v>
      </c>
      <c r="J56">
        <f aca="true" t="shared" si="13" ref="J56:J87">+G56</f>
        <v>-6.329140000001644</v>
      </c>
      <c r="O56">
        <f t="shared" si="8"/>
        <v>-4.669379216327252</v>
      </c>
      <c r="P56">
        <f t="shared" si="9"/>
        <v>-6.443175889317585</v>
      </c>
      <c r="Q56" s="2">
        <f t="shared" si="10"/>
        <v>19250.760000000002</v>
      </c>
      <c r="S56">
        <f>G56</f>
        <v>-6.329140000001644</v>
      </c>
      <c r="V56" s="12"/>
    </row>
    <row r="57" spans="1:22" ht="12.75">
      <c r="A57" s="59" t="s">
        <v>109</v>
      </c>
      <c r="B57" s="61" t="s">
        <v>47</v>
      </c>
      <c r="C57" s="59">
        <v>34294.133</v>
      </c>
      <c r="E57">
        <f t="shared" si="7"/>
        <v>-113.50542832201292</v>
      </c>
      <c r="F57" s="36">
        <f t="shared" si="11"/>
        <v>-113</v>
      </c>
      <c r="G57">
        <f t="shared" si="12"/>
        <v>-4.699049999995623</v>
      </c>
      <c r="J57">
        <f t="shared" si="13"/>
        <v>-4.699049999995623</v>
      </c>
      <c r="O57">
        <f t="shared" si="8"/>
        <v>-4.669449224457583</v>
      </c>
      <c r="P57">
        <f t="shared" si="9"/>
        <v>-6.443037200618458</v>
      </c>
      <c r="Q57" s="2">
        <f t="shared" si="10"/>
        <v>19275.633</v>
      </c>
      <c r="R57">
        <f>G57</f>
        <v>-4.699049999995623</v>
      </c>
      <c r="V57" s="12"/>
    </row>
    <row r="58" spans="1:22" ht="12.75">
      <c r="A58" s="59" t="s">
        <v>109</v>
      </c>
      <c r="B58" s="61" t="s">
        <v>47</v>
      </c>
      <c r="C58" s="59">
        <v>34294.183</v>
      </c>
      <c r="E58">
        <f t="shared" si="7"/>
        <v>-113.50005033793137</v>
      </c>
      <c r="F58" s="36">
        <f t="shared" si="11"/>
        <v>-113</v>
      </c>
      <c r="G58">
        <f t="shared" si="12"/>
        <v>-4.649049999999988</v>
      </c>
      <c r="J58">
        <f t="shared" si="13"/>
        <v>-4.649049999999988</v>
      </c>
      <c r="O58">
        <f t="shared" si="8"/>
        <v>-4.669449224457583</v>
      </c>
      <c r="P58">
        <f t="shared" si="9"/>
        <v>-6.443037200618458</v>
      </c>
      <c r="Q58" s="2">
        <f t="shared" si="10"/>
        <v>19275.682999999997</v>
      </c>
      <c r="R58">
        <f>G58</f>
        <v>-4.649049999999988</v>
      </c>
      <c r="V58" s="12"/>
    </row>
    <row r="59" spans="1:22" ht="12.75">
      <c r="A59" s="59" t="s">
        <v>69</v>
      </c>
      <c r="B59" s="61" t="s">
        <v>44</v>
      </c>
      <c r="C59" s="59">
        <v>34622.35</v>
      </c>
      <c r="E59">
        <f t="shared" si="7"/>
        <v>-78.20251229299623</v>
      </c>
      <c r="F59" s="36">
        <f t="shared" si="11"/>
        <v>-77.5</v>
      </c>
      <c r="G59">
        <f t="shared" si="12"/>
        <v>-6.531372000004922</v>
      </c>
      <c r="J59">
        <f t="shared" si="13"/>
        <v>-6.531372000004922</v>
      </c>
      <c r="O59">
        <f t="shared" si="8"/>
        <v>-4.670443339908278</v>
      </c>
      <c r="P59">
        <f t="shared" si="9"/>
        <v>-6.441067821090859</v>
      </c>
      <c r="Q59" s="2">
        <f t="shared" si="10"/>
        <v>19603.85</v>
      </c>
      <c r="S59">
        <f>G59</f>
        <v>-6.531372000004922</v>
      </c>
      <c r="V59" s="12"/>
    </row>
    <row r="60" spans="1:22" ht="12.75">
      <c r="A60" s="59" t="s">
        <v>77</v>
      </c>
      <c r="B60" s="61" t="s">
        <v>44</v>
      </c>
      <c r="C60" s="59">
        <v>34622.4</v>
      </c>
      <c r="E60">
        <f t="shared" si="7"/>
        <v>-78.19713430891389</v>
      </c>
      <c r="F60" s="36">
        <f t="shared" si="11"/>
        <v>-77.5</v>
      </c>
      <c r="G60">
        <f t="shared" si="12"/>
        <v>-6.481372000002011</v>
      </c>
      <c r="J60">
        <f t="shared" si="13"/>
        <v>-6.481372000002011</v>
      </c>
      <c r="O60">
        <f t="shared" si="8"/>
        <v>-4.670443339908278</v>
      </c>
      <c r="P60">
        <f t="shared" si="9"/>
        <v>-6.441067821090859</v>
      </c>
      <c r="Q60" s="2">
        <f t="shared" si="10"/>
        <v>19603.9</v>
      </c>
      <c r="S60">
        <f>G60</f>
        <v>-6.481372000002011</v>
      </c>
      <c r="V60" s="12"/>
    </row>
    <row r="61" spans="1:22" ht="12.75">
      <c r="A61" s="59" t="s">
        <v>69</v>
      </c>
      <c r="B61" s="61" t="s">
        <v>44</v>
      </c>
      <c r="C61" s="59">
        <v>34678.27</v>
      </c>
      <c r="E61">
        <f t="shared" si="7"/>
        <v>-72.18777489565676</v>
      </c>
      <c r="F61" s="36">
        <f t="shared" si="11"/>
        <v>-71.5</v>
      </c>
      <c r="G61">
        <f t="shared" si="12"/>
        <v>-6.394356000004336</v>
      </c>
      <c r="J61">
        <f t="shared" si="13"/>
        <v>-6.394356000004336</v>
      </c>
      <c r="O61">
        <f t="shared" si="8"/>
        <v>-4.670611359421072</v>
      </c>
      <c r="P61">
        <f t="shared" si="9"/>
        <v>-6.440734968212955</v>
      </c>
      <c r="Q61" s="2">
        <f t="shared" si="10"/>
        <v>19659.769999999997</v>
      </c>
      <c r="S61">
        <f>G61</f>
        <v>-6.394356000004336</v>
      </c>
      <c r="V61" s="12"/>
    </row>
    <row r="62" spans="1:22" ht="12.75">
      <c r="A62" s="59" t="s">
        <v>77</v>
      </c>
      <c r="B62" s="61" t="s">
        <v>44</v>
      </c>
      <c r="C62" s="59">
        <v>34678.28</v>
      </c>
      <c r="E62">
        <f t="shared" si="7"/>
        <v>-72.18669929884014</v>
      </c>
      <c r="F62" s="36">
        <f t="shared" si="11"/>
        <v>-71.5</v>
      </c>
      <c r="G62">
        <f t="shared" si="12"/>
        <v>-6.384356000002299</v>
      </c>
      <c r="J62">
        <f t="shared" si="13"/>
        <v>-6.384356000002299</v>
      </c>
      <c r="O62">
        <f t="shared" si="8"/>
        <v>-4.670611359421072</v>
      </c>
      <c r="P62">
        <f t="shared" si="9"/>
        <v>-6.440734968212955</v>
      </c>
      <c r="Q62" s="2">
        <f t="shared" si="10"/>
        <v>19659.78</v>
      </c>
      <c r="S62">
        <f>G62</f>
        <v>-6.384356000002299</v>
      </c>
      <c r="V62" s="12"/>
    </row>
    <row r="63" spans="1:22" ht="12.75">
      <c r="A63" s="59" t="s">
        <v>69</v>
      </c>
      <c r="B63" s="61" t="s">
        <v>44</v>
      </c>
      <c r="C63" s="59">
        <v>34706.094</v>
      </c>
      <c r="E63">
        <f t="shared" si="7"/>
        <v>-69.19503431368999</v>
      </c>
      <c r="F63" s="36">
        <f t="shared" si="11"/>
        <v>-68.5</v>
      </c>
      <c r="G63">
        <f t="shared" si="12"/>
        <v>-6.461848000006285</v>
      </c>
      <c r="J63">
        <f t="shared" si="13"/>
        <v>-6.461848000006285</v>
      </c>
      <c r="O63">
        <f t="shared" si="8"/>
        <v>-4.670695369177468</v>
      </c>
      <c r="P63">
        <f t="shared" si="9"/>
        <v>-6.440568541774002</v>
      </c>
      <c r="Q63" s="2">
        <f t="shared" si="10"/>
        <v>19687.593999999997</v>
      </c>
      <c r="S63">
        <f>G63</f>
        <v>-6.461848000006285</v>
      </c>
      <c r="V63" s="12"/>
    </row>
    <row r="64" spans="1:22" ht="12.75">
      <c r="A64" s="59" t="s">
        <v>77</v>
      </c>
      <c r="B64" s="61" t="s">
        <v>47</v>
      </c>
      <c r="C64" s="59">
        <v>35019.29</v>
      </c>
      <c r="E64">
        <f t="shared" si="7"/>
        <v>-35.50777226259532</v>
      </c>
      <c r="F64" s="36">
        <f t="shared" si="11"/>
        <v>-35</v>
      </c>
      <c r="G64">
        <f t="shared" si="12"/>
        <v>-4.720842000002449</v>
      </c>
      <c r="J64">
        <f t="shared" si="13"/>
        <v>-4.720842000002449</v>
      </c>
      <c r="O64">
        <f t="shared" si="8"/>
        <v>-4.6716334781238995</v>
      </c>
      <c r="P64">
        <f t="shared" si="9"/>
        <v>-6.438710113205705</v>
      </c>
      <c r="Q64" s="2">
        <f t="shared" si="10"/>
        <v>20000.79</v>
      </c>
      <c r="R64">
        <f>G64</f>
        <v>-4.720842000002449</v>
      </c>
      <c r="V64" s="12"/>
    </row>
    <row r="65" spans="1:22" ht="12.75">
      <c r="A65" s="59" t="s">
        <v>69</v>
      </c>
      <c r="B65" s="61" t="s">
        <v>47</v>
      </c>
      <c r="C65" s="59">
        <v>35019.324</v>
      </c>
      <c r="E65">
        <f t="shared" si="7"/>
        <v>-35.504115233419576</v>
      </c>
      <c r="F65" s="36">
        <f t="shared" si="11"/>
        <v>-35</v>
      </c>
      <c r="G65">
        <f t="shared" si="12"/>
        <v>-4.686842000002798</v>
      </c>
      <c r="J65">
        <f t="shared" si="13"/>
        <v>-4.686842000002798</v>
      </c>
      <c r="O65">
        <f t="shared" si="8"/>
        <v>-4.6716334781238995</v>
      </c>
      <c r="P65">
        <f t="shared" si="9"/>
        <v>-6.438710113205705</v>
      </c>
      <c r="Q65" s="2">
        <f t="shared" si="10"/>
        <v>20000.824</v>
      </c>
      <c r="R65">
        <f>G65</f>
        <v>-4.686842000002798</v>
      </c>
      <c r="V65" s="12"/>
    </row>
    <row r="66" spans="1:22" ht="12.75">
      <c r="A66" s="59" t="s">
        <v>77</v>
      </c>
      <c r="B66" s="61" t="s">
        <v>47</v>
      </c>
      <c r="C66" s="59">
        <v>35047.27</v>
      </c>
      <c r="E66">
        <f t="shared" si="7"/>
        <v>-32.498252370293116</v>
      </c>
      <c r="F66" s="36">
        <f t="shared" si="11"/>
        <v>-32</v>
      </c>
      <c r="G66">
        <f t="shared" si="12"/>
        <v>-4.63233400000172</v>
      </c>
      <c r="J66">
        <f t="shared" si="13"/>
        <v>-4.63233400000172</v>
      </c>
      <c r="O66">
        <f t="shared" si="8"/>
        <v>-4.671717487880296</v>
      </c>
      <c r="P66">
        <f t="shared" si="9"/>
        <v>-6.438543686766752</v>
      </c>
      <c r="Q66" s="2">
        <f t="shared" si="10"/>
        <v>20028.769999999997</v>
      </c>
      <c r="R66">
        <f>G66</f>
        <v>-4.63233400000172</v>
      </c>
      <c r="V66" s="12"/>
    </row>
    <row r="67" spans="1:22" ht="12.75">
      <c r="A67" s="59" t="s">
        <v>69</v>
      </c>
      <c r="B67" s="61" t="s">
        <v>47</v>
      </c>
      <c r="C67" s="59">
        <v>35047.287</v>
      </c>
      <c r="E67">
        <f t="shared" si="7"/>
        <v>-32.496423855705245</v>
      </c>
      <c r="F67" s="36">
        <f t="shared" si="11"/>
        <v>-32</v>
      </c>
      <c r="G67">
        <f t="shared" si="12"/>
        <v>-4.615334000001894</v>
      </c>
      <c r="J67">
        <f t="shared" si="13"/>
        <v>-4.615334000001894</v>
      </c>
      <c r="O67">
        <f t="shared" si="8"/>
        <v>-4.671717487880296</v>
      </c>
      <c r="P67">
        <f t="shared" si="9"/>
        <v>-6.438543686766752</v>
      </c>
      <c r="Q67" s="2">
        <f t="shared" si="10"/>
        <v>20028.786999999997</v>
      </c>
      <c r="R67">
        <f>G67</f>
        <v>-4.615334000001894</v>
      </c>
      <c r="V67" s="12"/>
    </row>
    <row r="68" spans="1:22" ht="12.75">
      <c r="A68" s="59" t="s">
        <v>69</v>
      </c>
      <c r="B68" s="61" t="s">
        <v>44</v>
      </c>
      <c r="C68" s="59">
        <v>35161.66</v>
      </c>
      <c r="E68">
        <f t="shared" si="7"/>
        <v>-20.194500387429667</v>
      </c>
      <c r="F68" s="36">
        <f t="shared" si="11"/>
        <v>-19.5</v>
      </c>
      <c r="G68">
        <f t="shared" si="12"/>
        <v>-6.456883999999263</v>
      </c>
      <c r="J68">
        <f t="shared" si="13"/>
        <v>-6.456883999999263</v>
      </c>
      <c r="O68">
        <f t="shared" si="8"/>
        <v>-4.672067528531949</v>
      </c>
      <c r="P68">
        <f t="shared" si="9"/>
        <v>-6.437850243271119</v>
      </c>
      <c r="Q68" s="2">
        <f t="shared" si="10"/>
        <v>20143.160000000003</v>
      </c>
      <c r="S68">
        <f>G68</f>
        <v>-6.456883999999263</v>
      </c>
      <c r="V68" s="12"/>
    </row>
    <row r="69" spans="1:22" ht="12.75">
      <c r="A69" s="59" t="s">
        <v>69</v>
      </c>
      <c r="B69" s="61" t="s">
        <v>44</v>
      </c>
      <c r="C69" s="59">
        <v>35310.46</v>
      </c>
      <c r="E69">
        <f t="shared" si="7"/>
        <v>-4.189619759316014</v>
      </c>
      <c r="F69" s="36">
        <f t="shared" si="11"/>
        <v>-3.5</v>
      </c>
      <c r="G69">
        <f t="shared" si="12"/>
        <v>-6.411508000004687</v>
      </c>
      <c r="J69">
        <f t="shared" si="13"/>
        <v>-6.411508000004687</v>
      </c>
      <c r="O69">
        <f t="shared" si="8"/>
        <v>-4.672515580566065</v>
      </c>
      <c r="P69">
        <f t="shared" si="9"/>
        <v>-6.436962635596708</v>
      </c>
      <c r="Q69" s="2">
        <f t="shared" si="10"/>
        <v>20291.96</v>
      </c>
      <c r="S69">
        <f>G69</f>
        <v>-6.411508000004687</v>
      </c>
      <c r="V69" s="12"/>
    </row>
    <row r="70" spans="1:22" ht="12.75">
      <c r="A70" s="59" t="s">
        <v>77</v>
      </c>
      <c r="B70" s="61" t="s">
        <v>44</v>
      </c>
      <c r="C70" s="59">
        <v>35310.48</v>
      </c>
      <c r="E70">
        <f t="shared" si="7"/>
        <v>-4.187468565682765</v>
      </c>
      <c r="F70" s="36">
        <f t="shared" si="11"/>
        <v>-3.5</v>
      </c>
      <c r="G70">
        <f t="shared" si="12"/>
        <v>-6.391508000000613</v>
      </c>
      <c r="J70">
        <f t="shared" si="13"/>
        <v>-6.391508000000613</v>
      </c>
      <c r="O70">
        <f t="shared" si="8"/>
        <v>-4.672515580566065</v>
      </c>
      <c r="P70">
        <f t="shared" si="9"/>
        <v>-6.436962635596708</v>
      </c>
      <c r="Q70" s="2">
        <f t="shared" si="10"/>
        <v>20291.980000000003</v>
      </c>
      <c r="S70">
        <f>G70</f>
        <v>-6.391508000000613</v>
      </c>
      <c r="V70" s="12"/>
    </row>
    <row r="71" spans="1:22" ht="12.75">
      <c r="A71" s="59" t="s">
        <v>69</v>
      </c>
      <c r="B71" s="61" t="s">
        <v>44</v>
      </c>
      <c r="C71" s="59">
        <v>35319.705</v>
      </c>
      <c r="E71">
        <f t="shared" si="7"/>
        <v>-3.1952305025488297</v>
      </c>
      <c r="F71" s="36">
        <f t="shared" si="11"/>
        <v>-2.5</v>
      </c>
      <c r="G71">
        <f t="shared" si="12"/>
        <v>-6.463671999998041</v>
      </c>
      <c r="J71">
        <f t="shared" si="13"/>
        <v>-6.463671999998041</v>
      </c>
      <c r="O71">
        <f t="shared" si="8"/>
        <v>-4.6725435838181975</v>
      </c>
      <c r="P71">
        <f t="shared" si="9"/>
        <v>-6.436907160117057</v>
      </c>
      <c r="Q71" s="2">
        <f t="shared" si="10"/>
        <v>20301.205</v>
      </c>
      <c r="S71">
        <f>G71</f>
        <v>-6.463671999998041</v>
      </c>
      <c r="V71" s="12"/>
    </row>
    <row r="72" spans="1:22" ht="12.75">
      <c r="A72" s="59" t="s">
        <v>69</v>
      </c>
      <c r="B72" s="61" t="s">
        <v>47</v>
      </c>
      <c r="C72" s="59">
        <v>35344.725</v>
      </c>
      <c r="E72">
        <f t="shared" si="7"/>
        <v>-0.5040872679025657</v>
      </c>
      <c r="F72" s="36">
        <f t="shared" si="11"/>
        <v>0</v>
      </c>
      <c r="G72">
        <f t="shared" si="12"/>
        <v>-4.68658200000209</v>
      </c>
      <c r="J72">
        <f t="shared" si="13"/>
        <v>-4.68658200000209</v>
      </c>
      <c r="O72">
        <f t="shared" si="8"/>
        <v>-4.6726135919485285</v>
      </c>
      <c r="P72">
        <f t="shared" si="9"/>
        <v>-6.43676847141793</v>
      </c>
      <c r="Q72" s="2">
        <f t="shared" si="10"/>
        <v>20326.225</v>
      </c>
      <c r="R72">
        <f>G72</f>
        <v>-4.68658200000209</v>
      </c>
      <c r="V72" s="12"/>
    </row>
    <row r="73" spans="1:22" ht="12.75">
      <c r="A73" s="59" t="s">
        <v>109</v>
      </c>
      <c r="B73" s="61" t="s">
        <v>47</v>
      </c>
      <c r="C73" s="59">
        <v>35391.191</v>
      </c>
      <c r="E73">
        <f t="shared" si="7"/>
        <v>4.493780899207356</v>
      </c>
      <c r="F73" s="36">
        <f t="shared" si="11"/>
        <v>5</v>
      </c>
      <c r="G73">
        <f t="shared" si="12"/>
        <v>-4.706402000003436</v>
      </c>
      <c r="J73">
        <f t="shared" si="13"/>
        <v>-4.706402000003436</v>
      </c>
      <c r="O73">
        <f t="shared" si="8"/>
        <v>-4.67275360820919</v>
      </c>
      <c r="P73">
        <f t="shared" si="9"/>
        <v>-6.436491094019677</v>
      </c>
      <c r="Q73" s="2">
        <f t="shared" si="10"/>
        <v>20372.691</v>
      </c>
      <c r="R73">
        <f>G73</f>
        <v>-4.706402000003436</v>
      </c>
      <c r="V73" s="12"/>
    </row>
    <row r="74" spans="1:22" ht="12.75">
      <c r="A74" s="59" t="s">
        <v>69</v>
      </c>
      <c r="B74" s="61" t="s">
        <v>47</v>
      </c>
      <c r="C74" s="59">
        <v>35391.203</v>
      </c>
      <c r="E74">
        <f t="shared" si="7"/>
        <v>4.495071615387306</v>
      </c>
      <c r="F74" s="36">
        <f t="shared" si="11"/>
        <v>5</v>
      </c>
      <c r="G74">
        <f t="shared" si="12"/>
        <v>-4.694402000000991</v>
      </c>
      <c r="J74">
        <f t="shared" si="13"/>
        <v>-4.694402000000991</v>
      </c>
      <c r="O74">
        <f t="shared" si="8"/>
        <v>-4.67275360820919</v>
      </c>
      <c r="P74">
        <f t="shared" si="9"/>
        <v>-6.436491094019677</v>
      </c>
      <c r="Q74" s="2">
        <f t="shared" si="10"/>
        <v>20372.703</v>
      </c>
      <c r="R74">
        <f>G74</f>
        <v>-4.694402000000991</v>
      </c>
      <c r="V74" s="12"/>
    </row>
    <row r="75" spans="1:22" ht="12.75">
      <c r="A75" s="59" t="s">
        <v>77</v>
      </c>
      <c r="B75" s="61" t="s">
        <v>47</v>
      </c>
      <c r="C75" s="59">
        <v>35391.3</v>
      </c>
      <c r="E75">
        <f t="shared" si="7"/>
        <v>4.505504904506608</v>
      </c>
      <c r="F75" s="36">
        <f t="shared" si="11"/>
        <v>5</v>
      </c>
      <c r="G75">
        <f t="shared" si="12"/>
        <v>-4.59740199999942</v>
      </c>
      <c r="J75">
        <f t="shared" si="13"/>
        <v>-4.59740199999942</v>
      </c>
      <c r="O75">
        <f t="shared" si="8"/>
        <v>-4.67275360820919</v>
      </c>
      <c r="P75">
        <f t="shared" si="9"/>
        <v>-6.436491094019677</v>
      </c>
      <c r="Q75" s="2">
        <f t="shared" si="10"/>
        <v>20372.800000000003</v>
      </c>
      <c r="R75">
        <f>G75</f>
        <v>-4.59740199999942</v>
      </c>
      <c r="V75" s="12"/>
    </row>
    <row r="76" spans="1:22" ht="12.75">
      <c r="A76" s="59" t="s">
        <v>109</v>
      </c>
      <c r="B76" s="61" t="s">
        <v>44</v>
      </c>
      <c r="C76" s="59">
        <v>35394.127</v>
      </c>
      <c r="E76">
        <f t="shared" si="7"/>
        <v>4.809576124504179</v>
      </c>
      <c r="F76" s="36">
        <f t="shared" si="11"/>
        <v>5.5</v>
      </c>
      <c r="G76">
        <f t="shared" si="12"/>
        <v>-6.418984000003547</v>
      </c>
      <c r="J76">
        <f t="shared" si="13"/>
        <v>-6.418984000003547</v>
      </c>
      <c r="O76">
        <f t="shared" si="8"/>
        <v>-4.672767609835256</v>
      </c>
      <c r="P76">
        <f t="shared" si="9"/>
        <v>-6.436463356279852</v>
      </c>
      <c r="Q76" s="2">
        <f t="shared" si="10"/>
        <v>20375.627</v>
      </c>
      <c r="S76">
        <f>G76</f>
        <v>-6.418984000003547</v>
      </c>
      <c r="V76" s="12"/>
    </row>
    <row r="77" spans="1:22" ht="12.75">
      <c r="A77" s="59" t="s">
        <v>109</v>
      </c>
      <c r="B77" s="61" t="s">
        <v>44</v>
      </c>
      <c r="C77" s="59">
        <v>35394.15</v>
      </c>
      <c r="E77">
        <f t="shared" si="7"/>
        <v>4.812049997182024</v>
      </c>
      <c r="F77" s="36">
        <f t="shared" si="11"/>
        <v>5.5</v>
      </c>
      <c r="G77">
        <f t="shared" si="12"/>
        <v>-6.3959840000025</v>
      </c>
      <c r="J77">
        <f t="shared" si="13"/>
        <v>-6.3959840000025</v>
      </c>
      <c r="O77">
        <f t="shared" si="8"/>
        <v>-4.672767609835256</v>
      </c>
      <c r="P77">
        <f t="shared" si="9"/>
        <v>-6.436463356279852</v>
      </c>
      <c r="Q77" s="2">
        <f t="shared" si="10"/>
        <v>20375.65</v>
      </c>
      <c r="S77">
        <f>G77</f>
        <v>-6.3959840000025</v>
      </c>
      <c r="V77" s="12"/>
    </row>
    <row r="78" spans="1:22" ht="12.75">
      <c r="A78" s="59" t="s">
        <v>109</v>
      </c>
      <c r="B78" s="61" t="s">
        <v>44</v>
      </c>
      <c r="C78" s="59">
        <v>35394.173</v>
      </c>
      <c r="E78">
        <f t="shared" si="7"/>
        <v>4.81452386985987</v>
      </c>
      <c r="F78" s="36">
        <f t="shared" si="11"/>
        <v>5.5</v>
      </c>
      <c r="G78">
        <f t="shared" si="12"/>
        <v>-6.372984000001452</v>
      </c>
      <c r="J78">
        <f t="shared" si="13"/>
        <v>-6.372984000001452</v>
      </c>
      <c r="O78">
        <f t="shared" si="8"/>
        <v>-4.672767609835256</v>
      </c>
      <c r="P78">
        <f t="shared" si="9"/>
        <v>-6.436463356279852</v>
      </c>
      <c r="Q78" s="2">
        <f t="shared" si="10"/>
        <v>20375.673000000003</v>
      </c>
      <c r="S78">
        <f>G78</f>
        <v>-6.372984000001452</v>
      </c>
      <c r="V78" s="12"/>
    </row>
    <row r="79" spans="1:22" ht="12.75">
      <c r="A79" s="59" t="s">
        <v>77</v>
      </c>
      <c r="B79" s="61" t="s">
        <v>47</v>
      </c>
      <c r="C79" s="59">
        <v>35428.4</v>
      </c>
      <c r="E79">
        <f t="shared" si="7"/>
        <v>8.495969093370926</v>
      </c>
      <c r="F79" s="36">
        <f t="shared" si="11"/>
        <v>9</v>
      </c>
      <c r="G79">
        <f t="shared" si="12"/>
        <v>-4.686057999999321</v>
      </c>
      <c r="J79">
        <f t="shared" si="13"/>
        <v>-4.686057999999321</v>
      </c>
      <c r="O79">
        <f t="shared" si="8"/>
        <v>-4.672865621217719</v>
      </c>
      <c r="P79">
        <f t="shared" si="9"/>
        <v>-6.436269192101074</v>
      </c>
      <c r="Q79" s="2">
        <f t="shared" si="10"/>
        <v>20409.9</v>
      </c>
      <c r="R79">
        <f aca="true" t="shared" si="14" ref="R79:R87">G79</f>
        <v>-4.686057999999321</v>
      </c>
      <c r="V79" s="12"/>
    </row>
    <row r="80" spans="1:22" ht="12.75">
      <c r="A80" s="59" t="s">
        <v>69</v>
      </c>
      <c r="B80" s="61" t="s">
        <v>47</v>
      </c>
      <c r="C80" s="59">
        <v>35428.477</v>
      </c>
      <c r="E80">
        <f t="shared" si="7"/>
        <v>8.50425118885698</v>
      </c>
      <c r="F80" s="36">
        <f t="shared" si="11"/>
        <v>9</v>
      </c>
      <c r="G80">
        <f t="shared" si="12"/>
        <v>-4.6090580000018235</v>
      </c>
      <c r="J80">
        <f t="shared" si="13"/>
        <v>-4.6090580000018235</v>
      </c>
      <c r="O80">
        <f t="shared" si="8"/>
        <v>-4.672865621217719</v>
      </c>
      <c r="P80">
        <f t="shared" si="9"/>
        <v>-6.436269192101074</v>
      </c>
      <c r="Q80" s="2">
        <f t="shared" si="10"/>
        <v>20409.977</v>
      </c>
      <c r="R80">
        <f t="shared" si="14"/>
        <v>-4.6090580000018235</v>
      </c>
      <c r="V80" s="12"/>
    </row>
    <row r="81" spans="1:22" ht="12.75">
      <c r="A81" s="59" t="s">
        <v>109</v>
      </c>
      <c r="B81" s="61" t="s">
        <v>47</v>
      </c>
      <c r="C81" s="59">
        <v>36023.306</v>
      </c>
      <c r="E81">
        <f t="shared" si="7"/>
        <v>72.48386905942459</v>
      </c>
      <c r="F81" s="36">
        <f t="shared" si="11"/>
        <v>73</v>
      </c>
      <c r="G81">
        <f t="shared" si="12"/>
        <v>-4.798554000000877</v>
      </c>
      <c r="J81">
        <f t="shared" si="13"/>
        <v>-4.798554000000877</v>
      </c>
      <c r="O81">
        <f t="shared" si="8"/>
        <v>-4.674657829354183</v>
      </c>
      <c r="P81">
        <f t="shared" si="9"/>
        <v>-6.43271876140343</v>
      </c>
      <c r="Q81" s="2">
        <f t="shared" si="10"/>
        <v>21004.805999999997</v>
      </c>
      <c r="R81">
        <f t="shared" si="14"/>
        <v>-4.798554000000877</v>
      </c>
      <c r="V81" s="12"/>
    </row>
    <row r="82" spans="1:22" ht="12.75">
      <c r="A82" s="59" t="s">
        <v>109</v>
      </c>
      <c r="B82" s="61" t="s">
        <v>47</v>
      </c>
      <c r="C82" s="59">
        <v>36023.356</v>
      </c>
      <c r="E82">
        <f t="shared" si="7"/>
        <v>72.48924704350694</v>
      </c>
      <c r="F82" s="36">
        <f t="shared" si="11"/>
        <v>73</v>
      </c>
      <c r="G82">
        <f t="shared" si="12"/>
        <v>-4.7485539999979665</v>
      </c>
      <c r="J82">
        <f t="shared" si="13"/>
        <v>-4.7485539999979665</v>
      </c>
      <c r="O82">
        <f t="shared" si="8"/>
        <v>-4.674657829354183</v>
      </c>
      <c r="P82">
        <f t="shared" si="9"/>
        <v>-6.43271876140343</v>
      </c>
      <c r="Q82" s="2">
        <f t="shared" si="10"/>
        <v>21004.856</v>
      </c>
      <c r="R82">
        <f t="shared" si="14"/>
        <v>-4.7485539999979665</v>
      </c>
      <c r="V82" s="12"/>
    </row>
    <row r="83" spans="1:22" ht="12.75">
      <c r="A83" s="59" t="s">
        <v>109</v>
      </c>
      <c r="B83" s="61" t="s">
        <v>47</v>
      </c>
      <c r="C83" s="59">
        <v>36051.307</v>
      </c>
      <c r="E83">
        <f t="shared" si="7"/>
        <v>75.4956477050421</v>
      </c>
      <c r="F83" s="36">
        <f t="shared" si="11"/>
        <v>76</v>
      </c>
      <c r="G83">
        <f t="shared" si="12"/>
        <v>-4.689045999999507</v>
      </c>
      <c r="J83">
        <f t="shared" si="13"/>
        <v>-4.689045999999507</v>
      </c>
      <c r="O83">
        <f t="shared" si="8"/>
        <v>-4.67474183911058</v>
      </c>
      <c r="P83">
        <f t="shared" si="9"/>
        <v>-6.432552334964478</v>
      </c>
      <c r="Q83" s="2">
        <f t="shared" si="10"/>
        <v>21032.807</v>
      </c>
      <c r="R83">
        <f t="shared" si="14"/>
        <v>-4.689045999999507</v>
      </c>
      <c r="V83" s="12"/>
    </row>
    <row r="84" spans="1:22" ht="12.75">
      <c r="A84" s="59" t="s">
        <v>109</v>
      </c>
      <c r="B84" s="61" t="s">
        <v>47</v>
      </c>
      <c r="C84" s="59">
        <v>36367.369</v>
      </c>
      <c r="E84">
        <f t="shared" si="7"/>
        <v>109.49117580371801</v>
      </c>
      <c r="F84" s="36">
        <f t="shared" si="11"/>
        <v>110</v>
      </c>
      <c r="G84">
        <f t="shared" si="12"/>
        <v>-4.730622000002768</v>
      </c>
      <c r="J84">
        <f t="shared" si="13"/>
        <v>-4.730622000002768</v>
      </c>
      <c r="O84">
        <f t="shared" si="8"/>
        <v>-4.675693949683077</v>
      </c>
      <c r="P84">
        <f t="shared" si="9"/>
        <v>-6.430666168656354</v>
      </c>
      <c r="Q84" s="2">
        <f t="shared" si="10"/>
        <v>21348.869</v>
      </c>
      <c r="R84">
        <f t="shared" si="14"/>
        <v>-4.730622000002768</v>
      </c>
      <c r="V84" s="12"/>
    </row>
    <row r="85" spans="1:22" ht="12.75">
      <c r="A85" s="59" t="s">
        <v>109</v>
      </c>
      <c r="B85" s="61" t="s">
        <v>47</v>
      </c>
      <c r="C85" s="59">
        <v>36376.409</v>
      </c>
      <c r="E85">
        <f aca="true" t="shared" si="15" ref="E85:E116">+(C85-C$7)/C$8</f>
        <v>110.46351532574869</v>
      </c>
      <c r="F85" s="36">
        <f t="shared" si="11"/>
        <v>111</v>
      </c>
      <c r="G85">
        <f t="shared" si="12"/>
        <v>-4.987785999997868</v>
      </c>
      <c r="J85">
        <f t="shared" si="13"/>
        <v>-4.987785999997868</v>
      </c>
      <c r="O85">
        <f aca="true" t="shared" si="16" ref="O85:O116">+C$11+C$12*$F85</f>
        <v>-4.675721952935209</v>
      </c>
      <c r="P85">
        <f aca="true" t="shared" si="17" ref="P85:P116">+D$11+D$12*$F85</f>
        <v>-6.430610693176703</v>
      </c>
      <c r="Q85" s="2">
        <f aca="true" t="shared" si="18" ref="Q85:Q116">+C85-15018.5</f>
        <v>21357.909</v>
      </c>
      <c r="R85">
        <f t="shared" si="14"/>
        <v>-4.987785999997868</v>
      </c>
      <c r="V85" s="12"/>
    </row>
    <row r="86" spans="1:22" ht="12.75">
      <c r="A86" s="59" t="s">
        <v>260</v>
      </c>
      <c r="B86" s="61" t="s">
        <v>47</v>
      </c>
      <c r="C86" s="59">
        <v>36460.387</v>
      </c>
      <c r="E86">
        <f t="shared" si="15"/>
        <v>119.49616227055925</v>
      </c>
      <c r="F86" s="36">
        <f t="shared" si="11"/>
        <v>120</v>
      </c>
      <c r="G86">
        <f t="shared" si="12"/>
        <v>-4.684261999995215</v>
      </c>
      <c r="J86">
        <f t="shared" si="13"/>
        <v>-4.684261999995215</v>
      </c>
      <c r="O86">
        <f t="shared" si="16"/>
        <v>-4.6759739822043995</v>
      </c>
      <c r="P86">
        <f t="shared" si="17"/>
        <v>-6.430111413859847</v>
      </c>
      <c r="Q86" s="2">
        <f t="shared" si="18"/>
        <v>21441.887000000002</v>
      </c>
      <c r="R86">
        <f t="shared" si="14"/>
        <v>-4.684261999995215</v>
      </c>
      <c r="V86" s="12"/>
    </row>
    <row r="87" spans="1:22" ht="12.75">
      <c r="A87" s="59" t="s">
        <v>109</v>
      </c>
      <c r="B87" s="61" t="s">
        <v>47</v>
      </c>
      <c r="C87" s="59">
        <v>36748.34</v>
      </c>
      <c r="E87">
        <f t="shared" si="15"/>
        <v>150.46829527800045</v>
      </c>
      <c r="F87" s="36">
        <f t="shared" si="11"/>
        <v>151</v>
      </c>
      <c r="G87">
        <f t="shared" si="12"/>
        <v>-4.9433460000072955</v>
      </c>
      <c r="J87">
        <f t="shared" si="13"/>
        <v>-4.9433460000072955</v>
      </c>
      <c r="O87">
        <f t="shared" si="16"/>
        <v>-4.6768420830205</v>
      </c>
      <c r="P87">
        <f t="shared" si="17"/>
        <v>-6.428391673990676</v>
      </c>
      <c r="Q87" s="2">
        <f t="shared" si="18"/>
        <v>21729.839999999997</v>
      </c>
      <c r="R87">
        <f t="shared" si="14"/>
        <v>-4.9433460000072955</v>
      </c>
      <c r="V87" s="12"/>
    </row>
    <row r="88" spans="1:22" ht="12.75">
      <c r="A88" s="59" t="s">
        <v>109</v>
      </c>
      <c r="B88" s="61" t="s">
        <v>44</v>
      </c>
      <c r="C88" s="59">
        <v>36751.444</v>
      </c>
      <c r="E88">
        <f t="shared" si="15"/>
        <v>150.80216052981345</v>
      </c>
      <c r="F88" s="36">
        <f aca="true" t="shared" si="19" ref="F88:F119">ROUND(2*E88,0)/2+0.5</f>
        <v>151.5</v>
      </c>
      <c r="G88">
        <f aca="true" t="shared" si="20" ref="G88:G119">+C88-(C$7+F88*C$8)</f>
        <v>-6.487927999995009</v>
      </c>
      <c r="J88">
        <f aca="true" t="shared" si="21" ref="J88:J124">+G88</f>
        <v>-6.487927999995009</v>
      </c>
      <c r="O88">
        <f t="shared" si="16"/>
        <v>-4.676856084646566</v>
      </c>
      <c r="P88">
        <f t="shared" si="17"/>
        <v>-6.42836393625085</v>
      </c>
      <c r="Q88" s="2">
        <f t="shared" si="18"/>
        <v>21732.944000000003</v>
      </c>
      <c r="S88">
        <f>G88</f>
        <v>-6.487927999995009</v>
      </c>
      <c r="V88" s="12"/>
    </row>
    <row r="89" spans="1:22" ht="12.75">
      <c r="A89" s="59" t="s">
        <v>260</v>
      </c>
      <c r="B89" s="61" t="s">
        <v>44</v>
      </c>
      <c r="C89" s="59">
        <v>36807.389</v>
      </c>
      <c r="E89">
        <f t="shared" si="15"/>
        <v>156.81958691919408</v>
      </c>
      <c r="F89" s="36">
        <f t="shared" si="19"/>
        <v>157.5</v>
      </c>
      <c r="G89">
        <f t="shared" si="20"/>
        <v>-6.325912000000244</v>
      </c>
      <c r="J89">
        <f t="shared" si="21"/>
        <v>-6.325912000000244</v>
      </c>
      <c r="O89">
        <f t="shared" si="16"/>
        <v>-4.67702410415936</v>
      </c>
      <c r="P89">
        <f t="shared" si="17"/>
        <v>-6.428031083372947</v>
      </c>
      <c r="Q89" s="2">
        <f t="shared" si="18"/>
        <v>21788.889000000003</v>
      </c>
      <c r="S89">
        <f>G89</f>
        <v>-6.325912000000244</v>
      </c>
      <c r="V89" s="12"/>
    </row>
    <row r="90" spans="1:22" ht="12.75">
      <c r="A90" s="59" t="s">
        <v>260</v>
      </c>
      <c r="B90" s="61" t="s">
        <v>47</v>
      </c>
      <c r="C90" s="59">
        <v>36832.317</v>
      </c>
      <c r="E90">
        <f t="shared" si="15"/>
        <v>159.50083466312975</v>
      </c>
      <c r="F90" s="36">
        <f t="shared" si="19"/>
        <v>160</v>
      </c>
      <c r="G90">
        <f t="shared" si="20"/>
        <v>-4.640822000001208</v>
      </c>
      <c r="J90">
        <f t="shared" si="21"/>
        <v>-4.640822000001208</v>
      </c>
      <c r="O90">
        <f t="shared" si="16"/>
        <v>-4.677094112289691</v>
      </c>
      <c r="P90">
        <f t="shared" si="17"/>
        <v>-6.42789239467382</v>
      </c>
      <c r="Q90" s="2">
        <f t="shared" si="18"/>
        <v>21813.817000000003</v>
      </c>
      <c r="R90">
        <f>G90</f>
        <v>-4.640822000001208</v>
      </c>
      <c r="V90" s="12"/>
    </row>
    <row r="91" spans="1:22" ht="12.75">
      <c r="A91" s="59" t="s">
        <v>260</v>
      </c>
      <c r="B91" s="61" t="s">
        <v>44</v>
      </c>
      <c r="C91" s="59">
        <v>36844.37</v>
      </c>
      <c r="E91">
        <f t="shared" si="15"/>
        <v>160.7972515059433</v>
      </c>
      <c r="F91" s="36">
        <f t="shared" si="19"/>
        <v>161.5</v>
      </c>
      <c r="G91">
        <f t="shared" si="20"/>
        <v>-6.5335679999989225</v>
      </c>
      <c r="J91">
        <f t="shared" si="21"/>
        <v>-6.5335679999989225</v>
      </c>
      <c r="O91">
        <f t="shared" si="16"/>
        <v>-4.677136117167889</v>
      </c>
      <c r="P91">
        <f t="shared" si="17"/>
        <v>-6.427809181454344</v>
      </c>
      <c r="Q91" s="2">
        <f t="shared" si="18"/>
        <v>21825.870000000003</v>
      </c>
      <c r="S91">
        <f>G91</f>
        <v>-6.5335679999989225</v>
      </c>
      <c r="V91" s="12"/>
    </row>
    <row r="92" spans="1:22" ht="12.75">
      <c r="A92" s="59" t="s">
        <v>260</v>
      </c>
      <c r="B92" s="61" t="s">
        <v>47</v>
      </c>
      <c r="C92" s="59">
        <v>36897.309</v>
      </c>
      <c r="E92">
        <f t="shared" si="15"/>
        <v>166.49135349231233</v>
      </c>
      <c r="F92" s="36">
        <f t="shared" si="19"/>
        <v>167</v>
      </c>
      <c r="G92">
        <f t="shared" si="20"/>
        <v>-4.72896999999648</v>
      </c>
      <c r="J92">
        <f t="shared" si="21"/>
        <v>-4.72896999999648</v>
      </c>
      <c r="O92">
        <f t="shared" si="16"/>
        <v>-4.6772901350546165</v>
      </c>
      <c r="P92">
        <f t="shared" si="17"/>
        <v>-6.427504066316264</v>
      </c>
      <c r="Q92" s="2">
        <f t="shared" si="18"/>
        <v>21878.809</v>
      </c>
      <c r="R92">
        <f>G92</f>
        <v>-4.72896999999648</v>
      </c>
      <c r="V92" s="12"/>
    </row>
    <row r="93" spans="1:22" ht="12.75">
      <c r="A93" s="59" t="s">
        <v>109</v>
      </c>
      <c r="B93" s="61" t="s">
        <v>47</v>
      </c>
      <c r="C93" s="59">
        <v>37083.286</v>
      </c>
      <c r="E93">
        <f t="shared" si="15"/>
        <v>186.49498040477712</v>
      </c>
      <c r="F93" s="36">
        <f t="shared" si="19"/>
        <v>187</v>
      </c>
      <c r="G93">
        <f t="shared" si="20"/>
        <v>-4.695249999997031</v>
      </c>
      <c r="J93">
        <f t="shared" si="21"/>
        <v>-4.695249999997031</v>
      </c>
      <c r="O93">
        <f t="shared" si="16"/>
        <v>-4.677850200097262</v>
      </c>
      <c r="P93">
        <f t="shared" si="17"/>
        <v>-6.426394556723251</v>
      </c>
      <c r="Q93" s="2">
        <f t="shared" si="18"/>
        <v>22064.786</v>
      </c>
      <c r="R93">
        <f>G93</f>
        <v>-4.695249999997031</v>
      </c>
      <c r="V93" s="12"/>
    </row>
    <row r="94" spans="1:22" ht="12.75">
      <c r="A94" s="59" t="s">
        <v>109</v>
      </c>
      <c r="B94" s="61" t="s">
        <v>47</v>
      </c>
      <c r="C94" s="59">
        <v>37083.296</v>
      </c>
      <c r="E94">
        <f t="shared" si="15"/>
        <v>186.49605600159376</v>
      </c>
      <c r="F94" s="36">
        <f t="shared" si="19"/>
        <v>187</v>
      </c>
      <c r="G94">
        <f t="shared" si="20"/>
        <v>-4.685249999994994</v>
      </c>
      <c r="J94">
        <f t="shared" si="21"/>
        <v>-4.685249999994994</v>
      </c>
      <c r="O94">
        <f t="shared" si="16"/>
        <v>-4.677850200097262</v>
      </c>
      <c r="P94">
        <f t="shared" si="17"/>
        <v>-6.426394556723251</v>
      </c>
      <c r="Q94" s="2">
        <f t="shared" si="18"/>
        <v>22064.796000000002</v>
      </c>
      <c r="R94">
        <f>G94</f>
        <v>-4.685249999994994</v>
      </c>
      <c r="V94" s="12"/>
    </row>
    <row r="95" spans="1:22" ht="12.75">
      <c r="A95" s="59" t="s">
        <v>260</v>
      </c>
      <c r="B95" s="61" t="s">
        <v>44</v>
      </c>
      <c r="C95" s="59">
        <v>37560.406</v>
      </c>
      <c r="E95">
        <f t="shared" si="15"/>
        <v>237.81385570911752</v>
      </c>
      <c r="F95" s="36">
        <f t="shared" si="19"/>
        <v>238.5</v>
      </c>
      <c r="G95">
        <f t="shared" si="20"/>
        <v>-6.379195999994408</v>
      </c>
      <c r="J95">
        <f t="shared" si="21"/>
        <v>-6.379195999994408</v>
      </c>
      <c r="O95">
        <f t="shared" si="16"/>
        <v>-4.679292367582073</v>
      </c>
      <c r="P95">
        <f t="shared" si="17"/>
        <v>-6.42353756952124</v>
      </c>
      <c r="Q95" s="2">
        <f t="shared" si="18"/>
        <v>22541.906000000003</v>
      </c>
      <c r="S95">
        <f aca="true" t="shared" si="22" ref="S95:S103">G95</f>
        <v>-6.379195999994408</v>
      </c>
      <c r="V95" s="12"/>
    </row>
    <row r="96" spans="1:22" ht="12.75">
      <c r="A96" s="59" t="s">
        <v>260</v>
      </c>
      <c r="B96" s="61" t="s">
        <v>44</v>
      </c>
      <c r="C96" s="59">
        <v>37820.524</v>
      </c>
      <c r="E96">
        <f t="shared" si="15"/>
        <v>265.79206497809406</v>
      </c>
      <c r="F96" s="36">
        <f t="shared" si="19"/>
        <v>266.5</v>
      </c>
      <c r="G96">
        <f t="shared" si="20"/>
        <v>-6.581788000003144</v>
      </c>
      <c r="J96">
        <f t="shared" si="21"/>
        <v>-6.581788000003144</v>
      </c>
      <c r="O96">
        <f t="shared" si="16"/>
        <v>-4.680076458641776</v>
      </c>
      <c r="P96">
        <f t="shared" si="17"/>
        <v>-6.4219842560910205</v>
      </c>
      <c r="Q96" s="2">
        <f t="shared" si="18"/>
        <v>22802.023999999998</v>
      </c>
      <c r="S96">
        <f t="shared" si="22"/>
        <v>-6.581788000003144</v>
      </c>
      <c r="V96" s="12"/>
    </row>
    <row r="97" spans="1:22" ht="12.75">
      <c r="A97" s="59" t="s">
        <v>109</v>
      </c>
      <c r="B97" s="61" t="s">
        <v>44</v>
      </c>
      <c r="C97" s="59">
        <v>37867.238</v>
      </c>
      <c r="E97">
        <f t="shared" si="15"/>
        <v>270.81660794625077</v>
      </c>
      <c r="F97" s="36">
        <f t="shared" si="19"/>
        <v>271.5</v>
      </c>
      <c r="G97">
        <f t="shared" si="20"/>
        <v>-6.353608000004897</v>
      </c>
      <c r="J97">
        <f t="shared" si="21"/>
        <v>-6.353608000004897</v>
      </c>
      <c r="O97">
        <f t="shared" si="16"/>
        <v>-4.680216474902437</v>
      </c>
      <c r="P97">
        <f t="shared" si="17"/>
        <v>-6.421706878692768</v>
      </c>
      <c r="Q97" s="2">
        <f t="shared" si="18"/>
        <v>22848.737999999998</v>
      </c>
      <c r="S97">
        <f t="shared" si="22"/>
        <v>-6.353608000004897</v>
      </c>
      <c r="V97" s="12"/>
    </row>
    <row r="98" spans="1:22" ht="12.75">
      <c r="A98" s="59" t="s">
        <v>260</v>
      </c>
      <c r="B98" s="61" t="s">
        <v>44</v>
      </c>
      <c r="C98" s="59">
        <v>37876.494</v>
      </c>
      <c r="E98">
        <f t="shared" si="15"/>
        <v>271.8121803595159</v>
      </c>
      <c r="F98" s="36">
        <f t="shared" si="19"/>
        <v>272.5</v>
      </c>
      <c r="G98">
        <f t="shared" si="20"/>
        <v>-6.394771999999648</v>
      </c>
      <c r="J98">
        <f t="shared" si="21"/>
        <v>-6.394771999999648</v>
      </c>
      <c r="O98">
        <f t="shared" si="16"/>
        <v>-4.680244478154569</v>
      </c>
      <c r="P98">
        <f t="shared" si="17"/>
        <v>-6.421651403213117</v>
      </c>
      <c r="Q98" s="2">
        <f t="shared" si="18"/>
        <v>22857.994</v>
      </c>
      <c r="S98">
        <f t="shared" si="22"/>
        <v>-6.394771999999648</v>
      </c>
      <c r="V98" s="12"/>
    </row>
    <row r="99" spans="1:22" ht="12.75">
      <c r="A99" s="59" t="s">
        <v>260</v>
      </c>
      <c r="B99" s="61" t="s">
        <v>44</v>
      </c>
      <c r="C99" s="59">
        <v>37904.415</v>
      </c>
      <c r="E99">
        <f t="shared" si="15"/>
        <v>274.81535423060194</v>
      </c>
      <c r="F99" s="36">
        <f t="shared" si="19"/>
        <v>275.5</v>
      </c>
      <c r="G99">
        <f t="shared" si="20"/>
        <v>-6.365264000000025</v>
      </c>
      <c r="J99">
        <f t="shared" si="21"/>
        <v>-6.365264000000025</v>
      </c>
      <c r="O99">
        <f t="shared" si="16"/>
        <v>-4.680328487910966</v>
      </c>
      <c r="P99">
        <f t="shared" si="17"/>
        <v>-6.421484976774165</v>
      </c>
      <c r="Q99" s="2">
        <f t="shared" si="18"/>
        <v>22885.915</v>
      </c>
      <c r="S99">
        <f t="shared" si="22"/>
        <v>-6.365264000000025</v>
      </c>
      <c r="V99" s="12"/>
    </row>
    <row r="100" spans="1:22" ht="12.75">
      <c r="A100" s="59" t="s">
        <v>260</v>
      </c>
      <c r="B100" s="61" t="s">
        <v>44</v>
      </c>
      <c r="C100" s="59">
        <v>37932.374</v>
      </c>
      <c r="E100">
        <f t="shared" si="15"/>
        <v>277.82261536959044</v>
      </c>
      <c r="F100" s="36">
        <f t="shared" si="19"/>
        <v>278.5</v>
      </c>
      <c r="G100">
        <f t="shared" si="20"/>
        <v>-6.297755999999936</v>
      </c>
      <c r="J100">
        <f t="shared" si="21"/>
        <v>-6.297755999999936</v>
      </c>
      <c r="O100">
        <f t="shared" si="16"/>
        <v>-4.680412497667363</v>
      </c>
      <c r="P100">
        <f t="shared" si="17"/>
        <v>-6.421318550335212</v>
      </c>
      <c r="Q100" s="2">
        <f t="shared" si="18"/>
        <v>22913.874000000003</v>
      </c>
      <c r="S100">
        <f t="shared" si="22"/>
        <v>-6.297755999999936</v>
      </c>
      <c r="V100" s="12"/>
    </row>
    <row r="101" spans="1:22" ht="12.75">
      <c r="A101" s="59" t="s">
        <v>260</v>
      </c>
      <c r="B101" s="61" t="s">
        <v>44</v>
      </c>
      <c r="C101" s="59">
        <v>37960.295</v>
      </c>
      <c r="E101">
        <f t="shared" si="15"/>
        <v>280.8257892406757</v>
      </c>
      <c r="F101" s="36">
        <f t="shared" si="19"/>
        <v>281.5</v>
      </c>
      <c r="G101">
        <f t="shared" si="20"/>
        <v>-6.2682480000003125</v>
      </c>
      <c r="J101">
        <f t="shared" si="21"/>
        <v>-6.2682480000003125</v>
      </c>
      <c r="O101">
        <f t="shared" si="16"/>
        <v>-4.68049650742376</v>
      </c>
      <c r="P101">
        <f t="shared" si="17"/>
        <v>-6.4211521238962606</v>
      </c>
      <c r="Q101" s="2">
        <f t="shared" si="18"/>
        <v>22941.795</v>
      </c>
      <c r="S101">
        <f t="shared" si="22"/>
        <v>-6.2682480000003125</v>
      </c>
      <c r="V101" s="12"/>
    </row>
    <row r="102" spans="1:22" ht="12.75">
      <c r="A102" s="59" t="s">
        <v>260</v>
      </c>
      <c r="B102" s="61" t="s">
        <v>44</v>
      </c>
      <c r="C102" s="59">
        <v>38852.601</v>
      </c>
      <c r="E102">
        <f t="shared" si="15"/>
        <v>376.80193852663047</v>
      </c>
      <c r="F102" s="36">
        <f t="shared" si="19"/>
        <v>377.5</v>
      </c>
      <c r="G102">
        <f t="shared" si="20"/>
        <v>-6.4899919999952544</v>
      </c>
      <c r="J102">
        <f t="shared" si="21"/>
        <v>-6.4899919999952544</v>
      </c>
      <c r="O102">
        <f t="shared" si="16"/>
        <v>-4.683184819628457</v>
      </c>
      <c r="P102">
        <f t="shared" si="17"/>
        <v>-6.415826477849794</v>
      </c>
      <c r="Q102" s="2">
        <f t="shared" si="18"/>
        <v>23834.101000000002</v>
      </c>
      <c r="S102">
        <f t="shared" si="22"/>
        <v>-6.4899919999952544</v>
      </c>
      <c r="V102" s="12"/>
    </row>
    <row r="103" spans="1:22" ht="12.75">
      <c r="A103" s="59" t="s">
        <v>109</v>
      </c>
      <c r="B103" s="61" t="s">
        <v>44</v>
      </c>
      <c r="C103" s="59">
        <v>38992.239</v>
      </c>
      <c r="E103">
        <f t="shared" si="15"/>
        <v>391.82135735155373</v>
      </c>
      <c r="F103" s="36">
        <f t="shared" si="19"/>
        <v>392.5</v>
      </c>
      <c r="G103">
        <f t="shared" si="20"/>
        <v>-6.309452000001329</v>
      </c>
      <c r="J103">
        <f t="shared" si="21"/>
        <v>-6.309452000001329</v>
      </c>
      <c r="O103">
        <f t="shared" si="16"/>
        <v>-4.683604868410441</v>
      </c>
      <c r="P103">
        <f t="shared" si="17"/>
        <v>-6.414994345655034</v>
      </c>
      <c r="Q103" s="2">
        <f t="shared" si="18"/>
        <v>23973.739</v>
      </c>
      <c r="S103">
        <f t="shared" si="22"/>
        <v>-6.309452000001329</v>
      </c>
      <c r="V103" s="12"/>
    </row>
    <row r="104" spans="1:22" ht="12.75">
      <c r="A104" s="59" t="s">
        <v>260</v>
      </c>
      <c r="B104" s="61" t="s">
        <v>47</v>
      </c>
      <c r="C104" s="59">
        <v>39026.319</v>
      </c>
      <c r="E104">
        <f t="shared" si="15"/>
        <v>395.4869913018639</v>
      </c>
      <c r="F104" s="36">
        <f t="shared" si="19"/>
        <v>396</v>
      </c>
      <c r="G104">
        <f t="shared" si="20"/>
        <v>-4.769525999996404</v>
      </c>
      <c r="J104">
        <f t="shared" si="21"/>
        <v>-4.769525999996404</v>
      </c>
      <c r="O104">
        <f t="shared" si="16"/>
        <v>-4.683702879792904</v>
      </c>
      <c r="P104">
        <f t="shared" si="17"/>
        <v>-6.414800181476256</v>
      </c>
      <c r="Q104" s="2">
        <f t="shared" si="18"/>
        <v>24007.819000000003</v>
      </c>
      <c r="R104">
        <f>G104</f>
        <v>-4.769525999996404</v>
      </c>
      <c r="V104" s="12"/>
    </row>
    <row r="105" spans="1:22" ht="12.75">
      <c r="A105" s="59" t="s">
        <v>260</v>
      </c>
      <c r="B105" s="61" t="s">
        <v>44</v>
      </c>
      <c r="C105" s="59">
        <v>39029.307</v>
      </c>
      <c r="E105">
        <f t="shared" si="15"/>
        <v>395.8083796306056</v>
      </c>
      <c r="F105" s="36">
        <f t="shared" si="19"/>
        <v>396.5</v>
      </c>
      <c r="G105">
        <f t="shared" si="20"/>
        <v>-6.430108000000473</v>
      </c>
      <c r="J105">
        <f t="shared" si="21"/>
        <v>-6.430108000000473</v>
      </c>
      <c r="O105">
        <f t="shared" si="16"/>
        <v>-4.68371688141897</v>
      </c>
      <c r="P105">
        <f t="shared" si="17"/>
        <v>-6.414772443736431</v>
      </c>
      <c r="Q105" s="2">
        <f t="shared" si="18"/>
        <v>24010.807</v>
      </c>
      <c r="S105">
        <f>G105</f>
        <v>-6.430108000000473</v>
      </c>
      <c r="V105" s="12"/>
    </row>
    <row r="106" spans="1:22" ht="12.75">
      <c r="A106" s="59" t="s">
        <v>260</v>
      </c>
      <c r="B106" s="61" t="s">
        <v>44</v>
      </c>
      <c r="C106" s="59">
        <v>39029.371</v>
      </c>
      <c r="E106">
        <f t="shared" si="15"/>
        <v>395.8152634502305</v>
      </c>
      <c r="F106" s="36">
        <f t="shared" si="19"/>
        <v>396.5</v>
      </c>
      <c r="G106">
        <f t="shared" si="20"/>
        <v>-6.3661080000019865</v>
      </c>
      <c r="J106">
        <f t="shared" si="21"/>
        <v>-6.3661080000019865</v>
      </c>
      <c r="O106">
        <f t="shared" si="16"/>
        <v>-4.68371688141897</v>
      </c>
      <c r="P106">
        <f t="shared" si="17"/>
        <v>-6.414772443736431</v>
      </c>
      <c r="Q106" s="2">
        <f t="shared" si="18"/>
        <v>24010.871</v>
      </c>
      <c r="S106">
        <f>G106</f>
        <v>-6.3661080000019865</v>
      </c>
      <c r="V106" s="12"/>
    </row>
    <row r="107" spans="1:22" ht="12.75">
      <c r="A107" s="59" t="s">
        <v>260</v>
      </c>
      <c r="B107" s="61" t="s">
        <v>44</v>
      </c>
      <c r="C107" s="59">
        <v>39057.313</v>
      </c>
      <c r="E107">
        <f t="shared" si="15"/>
        <v>398.82069607463103</v>
      </c>
      <c r="F107" s="36">
        <f t="shared" si="19"/>
        <v>399.5</v>
      </c>
      <c r="G107">
        <f t="shared" si="20"/>
        <v>-6.315600000001723</v>
      </c>
      <c r="J107">
        <f t="shared" si="21"/>
        <v>-6.315600000001723</v>
      </c>
      <c r="O107">
        <f t="shared" si="16"/>
        <v>-4.683800891175367</v>
      </c>
      <c r="P107">
        <f t="shared" si="17"/>
        <v>-6.414606017297479</v>
      </c>
      <c r="Q107" s="2">
        <f t="shared" si="18"/>
        <v>24038.813000000002</v>
      </c>
      <c r="S107">
        <f>G107</f>
        <v>-6.315600000001723</v>
      </c>
      <c r="V107" s="12"/>
    </row>
    <row r="108" spans="1:22" ht="12.75">
      <c r="A108" s="59" t="s">
        <v>260</v>
      </c>
      <c r="B108" s="61" t="s">
        <v>44</v>
      </c>
      <c r="C108" s="59">
        <v>39289.493</v>
      </c>
      <c r="E108">
        <f t="shared" si="15"/>
        <v>423.7939029579344</v>
      </c>
      <c r="F108" s="36">
        <f t="shared" si="19"/>
        <v>424.5</v>
      </c>
      <c r="G108">
        <f t="shared" si="20"/>
        <v>-6.564699999995355</v>
      </c>
      <c r="J108">
        <f t="shared" si="21"/>
        <v>-6.564699999995355</v>
      </c>
      <c r="O108">
        <f t="shared" si="16"/>
        <v>-4.6845009724786735</v>
      </c>
      <c r="P108">
        <f t="shared" si="17"/>
        <v>-6.413219130306212</v>
      </c>
      <c r="Q108" s="2">
        <f t="shared" si="18"/>
        <v>24270.993000000002</v>
      </c>
      <c r="S108">
        <f>G108</f>
        <v>-6.564699999995355</v>
      </c>
      <c r="V108" s="12"/>
    </row>
    <row r="109" spans="1:22" ht="12.75">
      <c r="A109" s="59" t="s">
        <v>260</v>
      </c>
      <c r="B109" s="61" t="s">
        <v>47</v>
      </c>
      <c r="C109" s="59">
        <v>39593.59</v>
      </c>
      <c r="E109">
        <f t="shared" si="15"/>
        <v>456.5024794657807</v>
      </c>
      <c r="F109" s="36">
        <f t="shared" si="19"/>
        <v>457</v>
      </c>
      <c r="G109">
        <f t="shared" si="20"/>
        <v>-4.625530000004801</v>
      </c>
      <c r="J109">
        <f t="shared" si="21"/>
        <v>-4.625530000004801</v>
      </c>
      <c r="O109">
        <f t="shared" si="16"/>
        <v>-4.685411078172972</v>
      </c>
      <c r="P109">
        <f t="shared" si="17"/>
        <v>-6.411416177217564</v>
      </c>
      <c r="Q109" s="2">
        <f t="shared" si="18"/>
        <v>24575.089999999997</v>
      </c>
      <c r="R109">
        <f>G109</f>
        <v>-4.625530000004801</v>
      </c>
      <c r="V109" s="12"/>
    </row>
    <row r="110" spans="1:22" ht="12.75">
      <c r="A110" s="59" t="s">
        <v>260</v>
      </c>
      <c r="B110" s="61" t="s">
        <v>44</v>
      </c>
      <c r="C110" s="59">
        <v>40033.472</v>
      </c>
      <c r="E110">
        <f t="shared" si="15"/>
        <v>503.8160473451905</v>
      </c>
      <c r="F110" s="36">
        <f t="shared" si="19"/>
        <v>504.5</v>
      </c>
      <c r="G110">
        <f t="shared" si="20"/>
        <v>-6.3588200000012876</v>
      </c>
      <c r="J110">
        <f t="shared" si="21"/>
        <v>-6.3588200000012876</v>
      </c>
      <c r="O110">
        <f t="shared" si="16"/>
        <v>-4.686741232649254</v>
      </c>
      <c r="P110">
        <f t="shared" si="17"/>
        <v>-6.408781091934157</v>
      </c>
      <c r="Q110" s="2">
        <f t="shared" si="18"/>
        <v>25014.972</v>
      </c>
      <c r="S110">
        <f aca="true" t="shared" si="23" ref="S110:S118">G110</f>
        <v>-6.3588200000012876</v>
      </c>
      <c r="V110" s="12"/>
    </row>
    <row r="111" spans="1:22" ht="12.75">
      <c r="A111" s="59" t="s">
        <v>109</v>
      </c>
      <c r="B111" s="61" t="s">
        <v>44</v>
      </c>
      <c r="C111" s="59">
        <v>40089.233</v>
      </c>
      <c r="E111">
        <f t="shared" si="15"/>
        <v>509.8136827531492</v>
      </c>
      <c r="F111" s="36">
        <f t="shared" si="19"/>
        <v>510.5</v>
      </c>
      <c r="G111">
        <f t="shared" si="20"/>
        <v>-6.380804000000353</v>
      </c>
      <c r="J111">
        <f t="shared" si="21"/>
        <v>-6.380804000000353</v>
      </c>
      <c r="O111">
        <f t="shared" si="16"/>
        <v>-4.686909252162048</v>
      </c>
      <c r="P111">
        <f t="shared" si="17"/>
        <v>-6.408448239056252</v>
      </c>
      <c r="Q111" s="2">
        <f t="shared" si="18"/>
        <v>25070.733</v>
      </c>
      <c r="S111">
        <f t="shared" si="23"/>
        <v>-6.380804000000353</v>
      </c>
      <c r="V111" s="12"/>
    </row>
    <row r="112" spans="1:22" ht="12.75">
      <c r="A112" s="59" t="s">
        <v>109</v>
      </c>
      <c r="B112" s="61" t="s">
        <v>44</v>
      </c>
      <c r="C112" s="59">
        <v>40089.251</v>
      </c>
      <c r="E112">
        <f t="shared" si="15"/>
        <v>509.8156188274183</v>
      </c>
      <c r="F112" s="36">
        <f t="shared" si="19"/>
        <v>510.5</v>
      </c>
      <c r="G112">
        <f t="shared" si="20"/>
        <v>-6.362804000003962</v>
      </c>
      <c r="J112">
        <f t="shared" si="21"/>
        <v>-6.362804000003962</v>
      </c>
      <c r="O112">
        <f t="shared" si="16"/>
        <v>-4.686909252162048</v>
      </c>
      <c r="P112">
        <f t="shared" si="17"/>
        <v>-6.408448239056252</v>
      </c>
      <c r="Q112" s="2">
        <f t="shared" si="18"/>
        <v>25070.750999999997</v>
      </c>
      <c r="S112">
        <f t="shared" si="23"/>
        <v>-6.362804000003962</v>
      </c>
      <c r="V112" s="12"/>
    </row>
    <row r="113" spans="1:22" ht="12.75">
      <c r="A113" s="59" t="s">
        <v>109</v>
      </c>
      <c r="B113" s="61" t="s">
        <v>44</v>
      </c>
      <c r="C113" s="59">
        <v>40117.2</v>
      </c>
      <c r="E113">
        <f t="shared" si="15"/>
        <v>512.8218043695902</v>
      </c>
      <c r="F113" s="36">
        <f t="shared" si="19"/>
        <v>513.5</v>
      </c>
      <c r="G113">
        <f t="shared" si="20"/>
        <v>-6.30529600000591</v>
      </c>
      <c r="J113">
        <f t="shared" si="21"/>
        <v>-6.30529600000591</v>
      </c>
      <c r="O113">
        <f t="shared" si="16"/>
        <v>-4.6869932619184445</v>
      </c>
      <c r="P113">
        <f t="shared" si="17"/>
        <v>-6.4082818126173</v>
      </c>
      <c r="Q113" s="2">
        <f t="shared" si="18"/>
        <v>25098.699999999997</v>
      </c>
      <c r="S113">
        <f t="shared" si="23"/>
        <v>-6.30529600000591</v>
      </c>
      <c r="V113" s="12"/>
    </row>
    <row r="114" spans="1:22" ht="12.75">
      <c r="A114" s="59" t="s">
        <v>260</v>
      </c>
      <c r="B114" s="61" t="s">
        <v>44</v>
      </c>
      <c r="C114" s="59">
        <v>40126.338</v>
      </c>
      <c r="E114">
        <f t="shared" si="15"/>
        <v>513.8046847404222</v>
      </c>
      <c r="F114" s="36">
        <f t="shared" si="19"/>
        <v>514.5</v>
      </c>
      <c r="G114">
        <f t="shared" si="20"/>
        <v>-6.464459999995597</v>
      </c>
      <c r="J114">
        <f t="shared" si="21"/>
        <v>-6.464459999995597</v>
      </c>
      <c r="O114">
        <f t="shared" si="16"/>
        <v>-4.687021265170577</v>
      </c>
      <c r="P114">
        <f t="shared" si="17"/>
        <v>-6.408226337137649</v>
      </c>
      <c r="Q114" s="2">
        <f t="shared" si="18"/>
        <v>25107.838000000003</v>
      </c>
      <c r="S114">
        <f t="shared" si="23"/>
        <v>-6.464459999995597</v>
      </c>
      <c r="V114" s="12"/>
    </row>
    <row r="115" spans="1:22" ht="12.75">
      <c r="A115" s="59" t="s">
        <v>109</v>
      </c>
      <c r="B115" s="61" t="s">
        <v>44</v>
      </c>
      <c r="C115" s="59">
        <v>40470.258</v>
      </c>
      <c r="E115">
        <f t="shared" si="15"/>
        <v>550.7966104502406</v>
      </c>
      <c r="F115" s="36">
        <f t="shared" si="19"/>
        <v>551.5</v>
      </c>
      <c r="G115">
        <f t="shared" si="20"/>
        <v>-6.539528000001155</v>
      </c>
      <c r="J115">
        <f t="shared" si="21"/>
        <v>-6.539528000001155</v>
      </c>
      <c r="O115">
        <f t="shared" si="16"/>
        <v>-4.68805738549947</v>
      </c>
      <c r="P115">
        <f t="shared" si="17"/>
        <v>-6.406173744390574</v>
      </c>
      <c r="Q115" s="2">
        <f t="shared" si="18"/>
        <v>25451.758</v>
      </c>
      <c r="S115">
        <f t="shared" si="23"/>
        <v>-6.539528000001155</v>
      </c>
      <c r="V115" s="12"/>
    </row>
    <row r="116" spans="1:22" ht="12.75">
      <c r="A116" s="59" t="s">
        <v>109</v>
      </c>
      <c r="B116" s="61" t="s">
        <v>44</v>
      </c>
      <c r="C116" s="59">
        <v>40470.276</v>
      </c>
      <c r="E116">
        <f t="shared" si="15"/>
        <v>550.7985465245098</v>
      </c>
      <c r="F116" s="36">
        <f t="shared" si="19"/>
        <v>551.5</v>
      </c>
      <c r="G116">
        <f t="shared" si="20"/>
        <v>-6.521528000004764</v>
      </c>
      <c r="J116">
        <f t="shared" si="21"/>
        <v>-6.521528000004764</v>
      </c>
      <c r="O116">
        <f t="shared" si="16"/>
        <v>-4.68805738549947</v>
      </c>
      <c r="P116">
        <f t="shared" si="17"/>
        <v>-6.406173744390574</v>
      </c>
      <c r="Q116" s="2">
        <f t="shared" si="18"/>
        <v>25451.775999999998</v>
      </c>
      <c r="S116">
        <f t="shared" si="23"/>
        <v>-6.521528000004764</v>
      </c>
      <c r="V116" s="12"/>
    </row>
    <row r="117" spans="1:22" ht="12.75">
      <c r="A117" s="59" t="s">
        <v>260</v>
      </c>
      <c r="B117" s="61" t="s">
        <v>44</v>
      </c>
      <c r="C117" s="59">
        <v>40470.384</v>
      </c>
      <c r="E117">
        <f aca="true" t="shared" si="24" ref="E117:E135">+(C117-C$7)/C$8</f>
        <v>550.810162970127</v>
      </c>
      <c r="F117" s="36">
        <f t="shared" si="19"/>
        <v>551.5</v>
      </c>
      <c r="G117">
        <f t="shared" si="20"/>
        <v>-6.41352800000459</v>
      </c>
      <c r="J117">
        <f t="shared" si="21"/>
        <v>-6.41352800000459</v>
      </c>
      <c r="O117">
        <f aca="true" t="shared" si="25" ref="O117:O135">+C$11+C$12*$F117</f>
        <v>-4.68805738549947</v>
      </c>
      <c r="P117">
        <f aca="true" t="shared" si="26" ref="P117:P135">+D$11+D$12*$F117</f>
        <v>-6.406173744390574</v>
      </c>
      <c r="Q117" s="2">
        <f aca="true" t="shared" si="27" ref="Q117:Q135">+C117-15018.5</f>
        <v>25451.884</v>
      </c>
      <c r="S117">
        <f t="shared" si="23"/>
        <v>-6.41352800000459</v>
      </c>
      <c r="V117" s="12"/>
    </row>
    <row r="118" spans="1:22" ht="12.75">
      <c r="A118" s="59" t="s">
        <v>109</v>
      </c>
      <c r="B118" s="61" t="s">
        <v>44</v>
      </c>
      <c r="C118" s="59">
        <v>40498.237</v>
      </c>
      <c r="E118">
        <f t="shared" si="24"/>
        <v>553.8060227828615</v>
      </c>
      <c r="F118" s="36">
        <f t="shared" si="19"/>
        <v>554.5</v>
      </c>
      <c r="G118">
        <f t="shared" si="20"/>
        <v>-6.452019999996992</v>
      </c>
      <c r="J118">
        <f t="shared" si="21"/>
        <v>-6.452019999996992</v>
      </c>
      <c r="O118">
        <f t="shared" si="25"/>
        <v>-4.688141395255867</v>
      </c>
      <c r="P118">
        <f t="shared" si="26"/>
        <v>-6.406007317951621</v>
      </c>
      <c r="Q118" s="2">
        <f t="shared" si="27"/>
        <v>25479.737</v>
      </c>
      <c r="S118">
        <f t="shared" si="23"/>
        <v>-6.452019999996992</v>
      </c>
      <c r="V118" s="12"/>
    </row>
    <row r="119" spans="1:22" ht="12.75">
      <c r="A119" s="59" t="s">
        <v>109</v>
      </c>
      <c r="B119" s="61" t="s">
        <v>47</v>
      </c>
      <c r="C119" s="59">
        <v>40718.454</v>
      </c>
      <c r="E119">
        <f t="shared" si="24"/>
        <v>577.4924931946986</v>
      </c>
      <c r="F119" s="36">
        <f t="shared" si="19"/>
        <v>578</v>
      </c>
      <c r="G119">
        <f t="shared" si="20"/>
        <v>-4.718374000003678</v>
      </c>
      <c r="J119">
        <f t="shared" si="21"/>
        <v>-4.718374000003678</v>
      </c>
      <c r="O119">
        <f t="shared" si="25"/>
        <v>-4.6887994716809756</v>
      </c>
      <c r="P119">
        <f t="shared" si="26"/>
        <v>-6.40470364417983</v>
      </c>
      <c r="Q119" s="2">
        <f t="shared" si="27"/>
        <v>25699.953999999998</v>
      </c>
      <c r="R119">
        <f aca="true" t="shared" si="28" ref="R119:R124">G119</f>
        <v>-4.718374000003678</v>
      </c>
      <c r="V119" s="12"/>
    </row>
    <row r="120" spans="1:22" ht="12.75">
      <c r="A120" s="59" t="s">
        <v>109</v>
      </c>
      <c r="B120" s="61" t="s">
        <v>47</v>
      </c>
      <c r="C120" s="59">
        <v>40839.306</v>
      </c>
      <c r="E120">
        <f t="shared" si="24"/>
        <v>590.4912958403224</v>
      </c>
      <c r="F120" s="36">
        <f aca="true" t="shared" si="29" ref="F120:F151">ROUND(2*E120,0)/2+0.5</f>
        <v>591</v>
      </c>
      <c r="G120">
        <f>+C120-(C$7+F120*C$8)</f>
        <v>-4.729506000003312</v>
      </c>
      <c r="J120">
        <f t="shared" si="21"/>
        <v>-4.729506000003312</v>
      </c>
      <c r="O120">
        <f t="shared" si="25"/>
        <v>-4.689163513958695</v>
      </c>
      <c r="P120">
        <f t="shared" si="26"/>
        <v>-6.403982462944372</v>
      </c>
      <c r="Q120" s="2">
        <f t="shared" si="27"/>
        <v>25820.805999999997</v>
      </c>
      <c r="R120">
        <f t="shared" si="28"/>
        <v>-4.729506000003312</v>
      </c>
      <c r="V120" s="12"/>
    </row>
    <row r="121" spans="1:22" ht="12.75">
      <c r="A121" s="59" t="s">
        <v>109</v>
      </c>
      <c r="B121" s="61" t="s">
        <v>47</v>
      </c>
      <c r="C121" s="59">
        <v>40858.174</v>
      </c>
      <c r="E121">
        <f t="shared" si="24"/>
        <v>592.5207319135167</v>
      </c>
      <c r="F121" s="36">
        <f t="shared" si="29"/>
        <v>593</v>
      </c>
      <c r="G121">
        <f>+C121-(C$7+F121*C$8)</f>
        <v>-4.455834000000323</v>
      </c>
      <c r="J121">
        <f t="shared" si="21"/>
        <v>-4.455834000000323</v>
      </c>
      <c r="O121">
        <f t="shared" si="25"/>
        <v>-4.689219520462959</v>
      </c>
      <c r="P121">
        <f t="shared" si="26"/>
        <v>-6.40387151198507</v>
      </c>
      <c r="Q121" s="2">
        <f t="shared" si="27"/>
        <v>25839.674</v>
      </c>
      <c r="R121">
        <f t="shared" si="28"/>
        <v>-4.455834000000323</v>
      </c>
      <c r="V121" s="12"/>
    </row>
    <row r="122" spans="1:22" ht="12.75">
      <c r="A122" s="59" t="s">
        <v>109</v>
      </c>
      <c r="B122" s="61" t="s">
        <v>47</v>
      </c>
      <c r="C122" s="59">
        <v>40858.176</v>
      </c>
      <c r="E122">
        <f t="shared" si="24"/>
        <v>592.52094703288</v>
      </c>
      <c r="F122" s="36">
        <f t="shared" si="29"/>
        <v>593</v>
      </c>
      <c r="G122">
        <f>+C122-(C$7+F122*C$8)</f>
        <v>-4.453833999999915</v>
      </c>
      <c r="J122">
        <f t="shared" si="21"/>
        <v>-4.453833999999915</v>
      </c>
      <c r="O122">
        <f t="shared" si="25"/>
        <v>-4.689219520462959</v>
      </c>
      <c r="P122">
        <f t="shared" si="26"/>
        <v>-6.40387151198507</v>
      </c>
      <c r="Q122" s="2">
        <f t="shared" si="27"/>
        <v>25839.676</v>
      </c>
      <c r="R122">
        <f t="shared" si="28"/>
        <v>-4.453833999999915</v>
      </c>
      <c r="V122" s="12"/>
    </row>
    <row r="123" spans="1:22" ht="12.75">
      <c r="A123" s="59" t="s">
        <v>260</v>
      </c>
      <c r="B123" s="61" t="s">
        <v>47</v>
      </c>
      <c r="C123" s="59">
        <v>41127.476</v>
      </c>
      <c r="E123">
        <f t="shared" si="24"/>
        <v>621.4867692986809</v>
      </c>
      <c r="F123" s="36">
        <f t="shared" si="29"/>
        <v>622</v>
      </c>
      <c r="G123">
        <f>+C123-(C$7+F123*C$8)</f>
        <v>-4.77158999999665</v>
      </c>
      <c r="J123">
        <f t="shared" si="21"/>
        <v>-4.77158999999665</v>
      </c>
      <c r="O123">
        <f t="shared" si="25"/>
        <v>-4.690031614774795</v>
      </c>
      <c r="P123">
        <f t="shared" si="26"/>
        <v>-6.4022627230752</v>
      </c>
      <c r="Q123" s="2">
        <f t="shared" si="27"/>
        <v>26108.976000000002</v>
      </c>
      <c r="R123">
        <f t="shared" si="28"/>
        <v>-4.77158999999665</v>
      </c>
      <c r="V123" s="12"/>
    </row>
    <row r="124" spans="1:22" ht="12.75">
      <c r="A124" s="59" t="s">
        <v>109</v>
      </c>
      <c r="B124" s="61" t="s">
        <v>47</v>
      </c>
      <c r="C124" s="59">
        <v>41211.217</v>
      </c>
      <c r="E124">
        <f t="shared" si="24"/>
        <v>630.4939245989418</v>
      </c>
      <c r="F124" s="36">
        <f t="shared" si="29"/>
        <v>631</v>
      </c>
      <c r="G124">
        <f>+C124-(C$7+F124*C$8)</f>
        <v>-4.705066000002262</v>
      </c>
      <c r="J124">
        <f t="shared" si="21"/>
        <v>-4.705066000002262</v>
      </c>
      <c r="O124">
        <f t="shared" si="25"/>
        <v>-4.690283644043985</v>
      </c>
      <c r="P124">
        <f t="shared" si="26"/>
        <v>-6.401763443758344</v>
      </c>
      <c r="Q124" s="2">
        <f t="shared" si="27"/>
        <v>26192.716999999997</v>
      </c>
      <c r="R124">
        <f t="shared" si="28"/>
        <v>-4.705066000002262</v>
      </c>
      <c r="V124" s="12"/>
    </row>
    <row r="125" spans="1:22" ht="12.75">
      <c r="A125" s="59" t="s">
        <v>379</v>
      </c>
      <c r="B125" s="61" t="s">
        <v>47</v>
      </c>
      <c r="C125" s="59">
        <v>49113.368</v>
      </c>
      <c r="E125">
        <f t="shared" si="24"/>
        <v>1480.446770434511</v>
      </c>
      <c r="F125" s="36">
        <f t="shared" si="29"/>
        <v>1481</v>
      </c>
      <c r="O125">
        <f t="shared" si="25"/>
        <v>-4.714086408356407</v>
      </c>
      <c r="P125">
        <f t="shared" si="26"/>
        <v>-6.354609286055256</v>
      </c>
      <c r="Q125" s="2">
        <f t="shared" si="27"/>
        <v>34094.868</v>
      </c>
      <c r="U125">
        <f>+C125-(C$7+F125*C$8)</f>
        <v>-5.143466000001354</v>
      </c>
      <c r="V125" s="12"/>
    </row>
    <row r="126" spans="1:22" ht="12.75">
      <c r="A126" s="32" t="s">
        <v>43</v>
      </c>
      <c r="B126" s="33" t="s">
        <v>44</v>
      </c>
      <c r="C126" s="34">
        <v>49113.82</v>
      </c>
      <c r="D126" s="35">
        <v>0.02</v>
      </c>
      <c r="E126">
        <f t="shared" si="24"/>
        <v>1480.4953874106125</v>
      </c>
      <c r="F126" s="36">
        <f t="shared" si="29"/>
        <v>1481</v>
      </c>
      <c r="G126">
        <f>+C126-(C$7+F126*C$8)</f>
        <v>-4.691466000003857</v>
      </c>
      <c r="I126">
        <f>+G126</f>
        <v>-4.691466000003857</v>
      </c>
      <c r="O126">
        <f t="shared" si="25"/>
        <v>-4.714086408356407</v>
      </c>
      <c r="P126">
        <f t="shared" si="26"/>
        <v>-6.354609286055256</v>
      </c>
      <c r="Q126" s="2">
        <f t="shared" si="27"/>
        <v>34095.32</v>
      </c>
      <c r="R126">
        <f>G126</f>
        <v>-4.691466000003857</v>
      </c>
      <c r="V126" s="12"/>
    </row>
    <row r="127" spans="1:22" ht="12.75">
      <c r="A127" s="59" t="s">
        <v>379</v>
      </c>
      <c r="B127" s="61" t="s">
        <v>47</v>
      </c>
      <c r="C127" s="59">
        <v>50323.451</v>
      </c>
      <c r="E127">
        <f t="shared" si="24"/>
        <v>1610.6029126731548</v>
      </c>
      <c r="F127" s="36">
        <f t="shared" si="29"/>
        <v>1611</v>
      </c>
      <c r="O127">
        <f t="shared" si="25"/>
        <v>-4.717726831133601</v>
      </c>
      <c r="P127">
        <f t="shared" si="26"/>
        <v>-6.347397473700665</v>
      </c>
      <c r="Q127" s="2">
        <f t="shared" si="27"/>
        <v>35304.951</v>
      </c>
      <c r="U127">
        <f>+C127-(C$7+F127*C$8)</f>
        <v>-3.6917860000030487</v>
      </c>
      <c r="V127" s="12"/>
    </row>
    <row r="128" spans="1:22" ht="12.75">
      <c r="A128" s="37" t="s">
        <v>45</v>
      </c>
      <c r="B128" s="38" t="s">
        <v>44</v>
      </c>
      <c r="C128" s="34">
        <v>53560.8709</v>
      </c>
      <c r="D128" s="34">
        <v>0.0007</v>
      </c>
      <c r="E128">
        <f t="shared" si="24"/>
        <v>1958.8187664539423</v>
      </c>
      <c r="F128" s="36">
        <f t="shared" si="29"/>
        <v>1959.5</v>
      </c>
      <c r="G128">
        <f aca="true" t="shared" si="30" ref="G128:G135">+C128-(C$7+F128*C$8)</f>
        <v>-6.33353999999963</v>
      </c>
      <c r="I128">
        <f>+G128</f>
        <v>-6.33353999999963</v>
      </c>
      <c r="O128">
        <f t="shared" si="25"/>
        <v>-4.727485964501694</v>
      </c>
      <c r="P128">
        <f t="shared" si="26"/>
        <v>-6.328064269042399</v>
      </c>
      <c r="Q128" s="2">
        <f t="shared" si="27"/>
        <v>38542.3709</v>
      </c>
      <c r="S128">
        <f>G128</f>
        <v>-6.33353999999963</v>
      </c>
      <c r="V128" s="12"/>
    </row>
    <row r="129" spans="1:22" ht="12.75">
      <c r="A129" s="15" t="s">
        <v>46</v>
      </c>
      <c r="B129" s="33" t="s">
        <v>47</v>
      </c>
      <c r="C129" s="15">
        <v>53579.46847</v>
      </c>
      <c r="D129" s="15">
        <v>0.0004</v>
      </c>
      <c r="E129">
        <f t="shared" si="24"/>
        <v>1960.81911516243</v>
      </c>
      <c r="F129" s="36">
        <f t="shared" si="29"/>
        <v>1961.5</v>
      </c>
      <c r="G129">
        <f t="shared" si="30"/>
        <v>-6.3302980000007665</v>
      </c>
      <c r="J129">
        <f>+G129</f>
        <v>-6.3302980000007665</v>
      </c>
      <c r="O129">
        <f t="shared" si="25"/>
        <v>-4.727541971005959</v>
      </c>
      <c r="P129">
        <f t="shared" si="26"/>
        <v>-6.3279533180830985</v>
      </c>
      <c r="Q129" s="2">
        <f t="shared" si="27"/>
        <v>38560.96847</v>
      </c>
      <c r="S129">
        <f>G129</f>
        <v>-6.3302980000007665</v>
      </c>
      <c r="V129" s="12"/>
    </row>
    <row r="130" spans="1:22" ht="12.75">
      <c r="A130" s="34" t="s">
        <v>48</v>
      </c>
      <c r="B130" s="39">
        <v>1</v>
      </c>
      <c r="C130" s="40">
        <v>53901.829</v>
      </c>
      <c r="D130" s="40">
        <v>0.0008</v>
      </c>
      <c r="E130">
        <f t="shared" si="24"/>
        <v>1995.4921111427093</v>
      </c>
      <c r="F130" s="36">
        <f t="shared" si="29"/>
        <v>1996</v>
      </c>
      <c r="G130">
        <f t="shared" si="30"/>
        <v>-4.721925999998348</v>
      </c>
      <c r="I130">
        <f>+G130</f>
        <v>-4.721925999998348</v>
      </c>
      <c r="O130">
        <f t="shared" si="25"/>
        <v>-4.728508083204522</v>
      </c>
      <c r="P130">
        <f t="shared" si="26"/>
        <v>-6.326039414035149</v>
      </c>
      <c r="Q130" s="2">
        <f t="shared" si="27"/>
        <v>38883.329</v>
      </c>
      <c r="R130">
        <f>G130</f>
        <v>-4.721925999998348</v>
      </c>
      <c r="V130" s="12"/>
    </row>
    <row r="131" spans="1:22" ht="12.75">
      <c r="A131" s="11" t="s">
        <v>49</v>
      </c>
      <c r="B131" s="41"/>
      <c r="C131" s="34">
        <v>53920.4116</v>
      </c>
      <c r="D131" s="34">
        <v>0.0015</v>
      </c>
      <c r="E131">
        <f t="shared" si="24"/>
        <v>1997.4908496827632</v>
      </c>
      <c r="F131" s="36">
        <f t="shared" si="29"/>
        <v>1998</v>
      </c>
      <c r="G131">
        <f t="shared" si="30"/>
        <v>-4.733654000003298</v>
      </c>
      <c r="I131">
        <f>+G131</f>
        <v>-4.733654000003298</v>
      </c>
      <c r="O131">
        <f t="shared" si="25"/>
        <v>-4.728564089708787</v>
      </c>
      <c r="P131">
        <f t="shared" si="26"/>
        <v>-6.325928463075848</v>
      </c>
      <c r="Q131" s="2">
        <f t="shared" si="27"/>
        <v>38901.9116</v>
      </c>
      <c r="R131">
        <f>G131</f>
        <v>-4.733654000003298</v>
      </c>
      <c r="V131" s="12"/>
    </row>
    <row r="132" spans="1:22" ht="12.75">
      <c r="A132" s="42" t="s">
        <v>50</v>
      </c>
      <c r="B132" s="43" t="s">
        <v>47</v>
      </c>
      <c r="C132" s="44">
        <v>55705.4569</v>
      </c>
      <c r="D132" s="44">
        <v>0.0004</v>
      </c>
      <c r="E132">
        <f t="shared" si="24"/>
        <v>2189.4897538647265</v>
      </c>
      <c r="F132" s="36">
        <f t="shared" si="29"/>
        <v>2190</v>
      </c>
      <c r="G132">
        <f t="shared" si="30"/>
        <v>-4.743842000003497</v>
      </c>
      <c r="J132">
        <f>+G132</f>
        <v>-4.743842000003497</v>
      </c>
      <c r="O132">
        <f t="shared" si="25"/>
        <v>-4.73394071411818</v>
      </c>
      <c r="P132">
        <f t="shared" si="26"/>
        <v>-6.315277170982915</v>
      </c>
      <c r="Q132" s="2">
        <f t="shared" si="27"/>
        <v>40686.9569</v>
      </c>
      <c r="R132">
        <f>G132</f>
        <v>-4.743842000003497</v>
      </c>
      <c r="V132" s="12"/>
    </row>
    <row r="133" spans="1:22" ht="12.75">
      <c r="A133" s="42" t="s">
        <v>50</v>
      </c>
      <c r="B133" s="43" t="s">
        <v>44</v>
      </c>
      <c r="C133" s="44">
        <v>55708.51664</v>
      </c>
      <c r="D133" s="44">
        <v>0.0006</v>
      </c>
      <c r="E133">
        <f t="shared" si="24"/>
        <v>2189.81885852503</v>
      </c>
      <c r="F133" s="36">
        <f t="shared" si="29"/>
        <v>2190.5</v>
      </c>
      <c r="G133">
        <f t="shared" si="30"/>
        <v>-6.3326840000008815</v>
      </c>
      <c r="J133">
        <f>+G133</f>
        <v>-6.3326840000008815</v>
      </c>
      <c r="O133">
        <f t="shared" si="25"/>
        <v>-4.733954715744247</v>
      </c>
      <c r="P133">
        <f t="shared" si="26"/>
        <v>-6.31524943324309</v>
      </c>
      <c r="Q133" s="2">
        <f t="shared" si="27"/>
        <v>40690.01664</v>
      </c>
      <c r="S133">
        <f>G133</f>
        <v>-6.3326840000008815</v>
      </c>
      <c r="V133" s="12"/>
    </row>
    <row r="134" spans="1:22" ht="12.75">
      <c r="A134" s="59" t="s">
        <v>423</v>
      </c>
      <c r="B134" s="61" t="s">
        <v>44</v>
      </c>
      <c r="C134" s="59">
        <v>55801.4955</v>
      </c>
      <c r="E134">
        <f t="shared" si="24"/>
        <v>2199.819635105931</v>
      </c>
      <c r="F134" s="36">
        <f t="shared" si="29"/>
        <v>2200.5</v>
      </c>
      <c r="G134">
        <f t="shared" si="30"/>
        <v>-6.325464000001375</v>
      </c>
      <c r="J134">
        <f>+G134</f>
        <v>-6.325464000001375</v>
      </c>
      <c r="O134">
        <f t="shared" si="25"/>
        <v>-4.734234748265569</v>
      </c>
      <c r="P134">
        <f t="shared" si="26"/>
        <v>-6.314694678446583</v>
      </c>
      <c r="Q134" s="2">
        <f t="shared" si="27"/>
        <v>40782.9955</v>
      </c>
      <c r="S134">
        <f>G134</f>
        <v>-6.325464000001375</v>
      </c>
      <c r="V134" s="12"/>
    </row>
    <row r="135" spans="1:22" ht="12.75">
      <c r="A135" s="42" t="s">
        <v>50</v>
      </c>
      <c r="B135" s="43" t="s">
        <v>44</v>
      </c>
      <c r="C135" s="44">
        <v>56052.52001</v>
      </c>
      <c r="D135" s="44">
        <v>0.0002</v>
      </c>
      <c r="E135">
        <f t="shared" si="24"/>
        <v>2226.8197514855065</v>
      </c>
      <c r="F135" s="36">
        <f t="shared" si="29"/>
        <v>2227.5</v>
      </c>
      <c r="G135">
        <f t="shared" si="30"/>
        <v>-6.324381999998877</v>
      </c>
      <c r="J135">
        <f>+G135</f>
        <v>-6.324381999998877</v>
      </c>
      <c r="O135">
        <f t="shared" si="25"/>
        <v>-4.73499083607314</v>
      </c>
      <c r="P135">
        <f t="shared" si="26"/>
        <v>-6.313196840496014</v>
      </c>
      <c r="Q135" s="2">
        <f t="shared" si="27"/>
        <v>41034.02001</v>
      </c>
      <c r="S135">
        <f>G135</f>
        <v>-6.324381999998877</v>
      </c>
      <c r="V135" s="12"/>
    </row>
    <row r="136" spans="2:22" ht="12.75">
      <c r="B136" s="12"/>
      <c r="V136" s="12"/>
    </row>
    <row r="137" spans="2:22" ht="12.75">
      <c r="B137" s="12"/>
      <c r="V137" s="12"/>
    </row>
    <row r="138" spans="2:22" ht="12.75">
      <c r="B138" s="12"/>
      <c r="V138" s="12"/>
    </row>
    <row r="139" spans="2:22" ht="12.75">
      <c r="B139" s="12"/>
      <c r="V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2"/>
  <sheetViews>
    <sheetView zoomScalePageLayoutView="0" workbookViewId="0" topLeftCell="A76">
      <selection activeCell="A19" sqref="A19:C124"/>
    </sheetView>
  </sheetViews>
  <sheetFormatPr defaultColWidth="9.140625" defaultRowHeight="12.75"/>
  <cols>
    <col min="1" max="1" width="19.7109375" style="14" customWidth="1"/>
    <col min="2" max="2" width="4.421875" style="19" customWidth="1"/>
    <col min="3" max="3" width="12.7109375" style="14" customWidth="1"/>
    <col min="4" max="4" width="5.421875" style="19" customWidth="1"/>
    <col min="5" max="5" width="14.8515625" style="19" customWidth="1"/>
    <col min="6" max="6" width="9.140625" style="19" customWidth="1"/>
    <col min="7" max="7" width="12.00390625" style="19" customWidth="1"/>
    <col min="8" max="8" width="14.140625" style="14" customWidth="1"/>
    <col min="9" max="9" width="22.57421875" style="19" customWidth="1"/>
    <col min="10" max="10" width="25.140625" style="19" customWidth="1"/>
    <col min="11" max="11" width="15.7109375" style="19" customWidth="1"/>
    <col min="12" max="12" width="14.140625" style="19" customWidth="1"/>
    <col min="13" max="13" width="9.57421875" style="19" customWidth="1"/>
    <col min="14" max="14" width="14.140625" style="19" customWidth="1"/>
    <col min="15" max="15" width="23.421875" style="19" customWidth="1"/>
    <col min="16" max="16" width="16.57421875" style="19" customWidth="1"/>
    <col min="17" max="17" width="41.00390625" style="19" customWidth="1"/>
    <col min="18" max="16384" width="9.140625" style="19" customWidth="1"/>
  </cols>
  <sheetData>
    <row r="1" spans="1:10" ht="15.75">
      <c r="A1" s="45" t="s">
        <v>53</v>
      </c>
      <c r="I1" s="46" t="s">
        <v>54</v>
      </c>
      <c r="J1" s="47" t="s">
        <v>55</v>
      </c>
    </row>
    <row r="2" spans="9:10" ht="12.75">
      <c r="I2" s="48" t="s">
        <v>56</v>
      </c>
      <c r="J2" s="49" t="s">
        <v>57</v>
      </c>
    </row>
    <row r="3" spans="1:10" ht="12.75">
      <c r="A3" s="50" t="s">
        <v>58</v>
      </c>
      <c r="I3" s="48" t="s">
        <v>59</v>
      </c>
      <c r="J3" s="49" t="s">
        <v>60</v>
      </c>
    </row>
    <row r="4" spans="9:10" ht="12.75">
      <c r="I4" s="48" t="s">
        <v>61</v>
      </c>
      <c r="J4" s="49" t="s">
        <v>60</v>
      </c>
    </row>
    <row r="5" spans="9:10" ht="13.5" thickBot="1">
      <c r="I5" s="51" t="s">
        <v>62</v>
      </c>
      <c r="J5" s="52" t="s">
        <v>63</v>
      </c>
    </row>
    <row r="10" ht="13.5" thickBot="1"/>
    <row r="11" spans="1:16" ht="12.75" customHeight="1" thickBot="1">
      <c r="A11" s="14" t="str">
        <f aca="true" t="shared" si="0" ref="A11:A42">P11</f>
        <v>IBVS 3903 </v>
      </c>
      <c r="B11" s="12" t="str">
        <f aca="true" t="shared" si="1" ref="B11:B42">IF(H11=INT(H11),"I","II")</f>
        <v>I</v>
      </c>
      <c r="C11" s="14">
        <f aca="true" t="shared" si="2" ref="C11:C42">1*G11</f>
        <v>49113.82</v>
      </c>
      <c r="D11" s="19" t="str">
        <f aca="true" t="shared" si="3" ref="D11:D42">VLOOKUP(F11,I$1:J$5,2,FALSE)</f>
        <v>vis</v>
      </c>
      <c r="E11" s="53">
        <f>VLOOKUP(C11,A!C$21:E$973,3,FALSE)</f>
        <v>1480.4953874106125</v>
      </c>
      <c r="F11" s="12" t="s">
        <v>62</v>
      </c>
      <c r="G11" s="19" t="str">
        <f aca="true" t="shared" si="4" ref="G11:G42">MID(I11,3,LEN(I11)-3)</f>
        <v>49113.82</v>
      </c>
      <c r="H11" s="14">
        <f aca="true" t="shared" si="5" ref="H11:H42">1*K11</f>
        <v>1481</v>
      </c>
      <c r="I11" s="54" t="s">
        <v>380</v>
      </c>
      <c r="J11" s="55" t="s">
        <v>381</v>
      </c>
      <c r="K11" s="54">
        <v>1481</v>
      </c>
      <c r="L11" s="54" t="s">
        <v>237</v>
      </c>
      <c r="M11" s="55" t="s">
        <v>376</v>
      </c>
      <c r="N11" s="55" t="s">
        <v>382</v>
      </c>
      <c r="O11" s="56" t="s">
        <v>383</v>
      </c>
      <c r="P11" s="57" t="s">
        <v>384</v>
      </c>
    </row>
    <row r="12" spans="1:16" ht="12.75" customHeight="1" thickBot="1">
      <c r="A12" s="14" t="str">
        <f t="shared" si="0"/>
        <v>IBVS 5670 </v>
      </c>
      <c r="B12" s="12" t="str">
        <f t="shared" si="1"/>
        <v>II</v>
      </c>
      <c r="C12" s="14">
        <f t="shared" si="2"/>
        <v>53560.8709</v>
      </c>
      <c r="D12" s="19" t="str">
        <f t="shared" si="3"/>
        <v>vis</v>
      </c>
      <c r="E12" s="53">
        <f>VLOOKUP(C12,A!C$21:E$973,3,FALSE)</f>
        <v>1958.8187664539423</v>
      </c>
      <c r="F12" s="12" t="s">
        <v>62</v>
      </c>
      <c r="G12" s="19" t="str">
        <f t="shared" si="4"/>
        <v>53560.8709</v>
      </c>
      <c r="H12" s="14">
        <f t="shared" si="5"/>
        <v>1959.5</v>
      </c>
      <c r="I12" s="54" t="s">
        <v>388</v>
      </c>
      <c r="J12" s="55" t="s">
        <v>389</v>
      </c>
      <c r="K12" s="54">
        <v>1959.5</v>
      </c>
      <c r="L12" s="54" t="s">
        <v>390</v>
      </c>
      <c r="M12" s="55" t="s">
        <v>376</v>
      </c>
      <c r="N12" s="55" t="s">
        <v>382</v>
      </c>
      <c r="O12" s="56" t="s">
        <v>391</v>
      </c>
      <c r="P12" s="57" t="s">
        <v>392</v>
      </c>
    </row>
    <row r="13" spans="1:16" ht="12.75" customHeight="1" thickBot="1">
      <c r="A13" s="14" t="str">
        <f t="shared" si="0"/>
        <v>OEJV 0074 </v>
      </c>
      <c r="B13" s="12" t="str">
        <f t="shared" si="1"/>
        <v>II</v>
      </c>
      <c r="C13" s="14">
        <f t="shared" si="2"/>
        <v>53579.46847</v>
      </c>
      <c r="D13" s="19" t="str">
        <f t="shared" si="3"/>
        <v>vis</v>
      </c>
      <c r="E13" s="53">
        <f>VLOOKUP(C13,A!C$21:E$973,3,FALSE)</f>
        <v>1960.81911516243</v>
      </c>
      <c r="F13" s="12" t="s">
        <v>62</v>
      </c>
      <c r="G13" s="19" t="str">
        <f t="shared" si="4"/>
        <v>53579.46847</v>
      </c>
      <c r="H13" s="14">
        <f t="shared" si="5"/>
        <v>1961.5</v>
      </c>
      <c r="I13" s="54" t="s">
        <v>393</v>
      </c>
      <c r="J13" s="55" t="s">
        <v>394</v>
      </c>
      <c r="K13" s="54">
        <v>1961.5</v>
      </c>
      <c r="L13" s="54" t="s">
        <v>395</v>
      </c>
      <c r="M13" s="55" t="s">
        <v>396</v>
      </c>
      <c r="N13" s="55" t="s">
        <v>377</v>
      </c>
      <c r="O13" s="56" t="s">
        <v>397</v>
      </c>
      <c r="P13" s="57" t="s">
        <v>398</v>
      </c>
    </row>
    <row r="14" spans="1:16" ht="12.75" customHeight="1" thickBot="1">
      <c r="A14" s="14" t="str">
        <f t="shared" si="0"/>
        <v>IBVS 5764 </v>
      </c>
      <c r="B14" s="12" t="str">
        <f t="shared" si="1"/>
        <v>I</v>
      </c>
      <c r="C14" s="14">
        <f t="shared" si="2"/>
        <v>53901.829</v>
      </c>
      <c r="D14" s="19" t="str">
        <f t="shared" si="3"/>
        <v>vis</v>
      </c>
      <c r="E14" s="53">
        <f>VLOOKUP(C14,A!C$21:E$973,3,FALSE)</f>
        <v>1995.4921111427093</v>
      </c>
      <c r="F14" s="12" t="s">
        <v>62</v>
      </c>
      <c r="G14" s="19" t="str">
        <f t="shared" si="4"/>
        <v>53901.8290</v>
      </c>
      <c r="H14" s="14">
        <f t="shared" si="5"/>
        <v>1996</v>
      </c>
      <c r="I14" s="54" t="s">
        <v>399</v>
      </c>
      <c r="J14" s="55" t="s">
        <v>400</v>
      </c>
      <c r="K14" s="54">
        <v>1996</v>
      </c>
      <c r="L14" s="54" t="s">
        <v>401</v>
      </c>
      <c r="M14" s="55" t="s">
        <v>396</v>
      </c>
      <c r="N14" s="55" t="s">
        <v>62</v>
      </c>
      <c r="O14" s="56" t="s">
        <v>391</v>
      </c>
      <c r="P14" s="57" t="s">
        <v>402</v>
      </c>
    </row>
    <row r="15" spans="1:16" ht="12.75" customHeight="1" thickBot="1">
      <c r="A15" s="14" t="str">
        <f t="shared" si="0"/>
        <v>BAVM 178 </v>
      </c>
      <c r="B15" s="12" t="str">
        <f t="shared" si="1"/>
        <v>I</v>
      </c>
      <c r="C15" s="14">
        <f t="shared" si="2"/>
        <v>53920.4116</v>
      </c>
      <c r="D15" s="19" t="str">
        <f t="shared" si="3"/>
        <v>vis</v>
      </c>
      <c r="E15" s="53">
        <f>VLOOKUP(C15,A!C$21:E$973,3,FALSE)</f>
        <v>1997.4908496827632</v>
      </c>
      <c r="F15" s="12" t="s">
        <v>62</v>
      </c>
      <c r="G15" s="19" t="str">
        <f t="shared" si="4"/>
        <v>53920.4116</v>
      </c>
      <c r="H15" s="14">
        <f t="shared" si="5"/>
        <v>1998</v>
      </c>
      <c r="I15" s="54" t="s">
        <v>403</v>
      </c>
      <c r="J15" s="55" t="s">
        <v>404</v>
      </c>
      <c r="K15" s="54">
        <v>1998</v>
      </c>
      <c r="L15" s="54" t="s">
        <v>405</v>
      </c>
      <c r="M15" s="55" t="s">
        <v>396</v>
      </c>
      <c r="N15" s="55" t="s">
        <v>406</v>
      </c>
      <c r="O15" s="56" t="s">
        <v>407</v>
      </c>
      <c r="P15" s="57" t="s">
        <v>408</v>
      </c>
    </row>
    <row r="16" spans="1:16" ht="12.75" customHeight="1" thickBot="1">
      <c r="A16" s="14" t="str">
        <f t="shared" si="0"/>
        <v>OEJV 0160 </v>
      </c>
      <c r="B16" s="12" t="str">
        <f t="shared" si="1"/>
        <v>I</v>
      </c>
      <c r="C16" s="14">
        <f t="shared" si="2"/>
        <v>55705.4569</v>
      </c>
      <c r="D16" s="19" t="str">
        <f t="shared" si="3"/>
        <v>vis</v>
      </c>
      <c r="E16" s="53">
        <f>VLOOKUP(C16,A!C$21:E$973,3,FALSE)</f>
        <v>2189.4897538647265</v>
      </c>
      <c r="F16" s="12" t="s">
        <v>62</v>
      </c>
      <c r="G16" s="19" t="str">
        <f t="shared" si="4"/>
        <v>55705.4569</v>
      </c>
      <c r="H16" s="14">
        <f t="shared" si="5"/>
        <v>2190</v>
      </c>
      <c r="I16" s="54" t="s">
        <v>409</v>
      </c>
      <c r="J16" s="55" t="s">
        <v>410</v>
      </c>
      <c r="K16" s="54" t="s">
        <v>411</v>
      </c>
      <c r="L16" s="54" t="s">
        <v>412</v>
      </c>
      <c r="M16" s="55" t="s">
        <v>396</v>
      </c>
      <c r="N16" s="55" t="s">
        <v>377</v>
      </c>
      <c r="O16" s="56" t="s">
        <v>413</v>
      </c>
      <c r="P16" s="57" t="s">
        <v>414</v>
      </c>
    </row>
    <row r="17" spans="1:16" ht="12.75" customHeight="1" thickBot="1">
      <c r="A17" s="14" t="str">
        <f t="shared" si="0"/>
        <v>OEJV 0160 </v>
      </c>
      <c r="B17" s="12" t="str">
        <f t="shared" si="1"/>
        <v>II</v>
      </c>
      <c r="C17" s="14">
        <f t="shared" si="2"/>
        <v>55708.51664</v>
      </c>
      <c r="D17" s="19" t="str">
        <f t="shared" si="3"/>
        <v>vis</v>
      </c>
      <c r="E17" s="53">
        <f>VLOOKUP(C17,A!C$21:E$973,3,FALSE)</f>
        <v>2189.81885852503</v>
      </c>
      <c r="F17" s="12" t="s">
        <v>62</v>
      </c>
      <c r="G17" s="19" t="str">
        <f t="shared" si="4"/>
        <v>55708.51664</v>
      </c>
      <c r="H17" s="14">
        <f t="shared" si="5"/>
        <v>2190.5</v>
      </c>
      <c r="I17" s="54" t="s">
        <v>415</v>
      </c>
      <c r="J17" s="55" t="s">
        <v>416</v>
      </c>
      <c r="K17" s="54" t="s">
        <v>417</v>
      </c>
      <c r="L17" s="54" t="s">
        <v>418</v>
      </c>
      <c r="M17" s="55" t="s">
        <v>396</v>
      </c>
      <c r="N17" s="55" t="s">
        <v>377</v>
      </c>
      <c r="O17" s="56" t="s">
        <v>413</v>
      </c>
      <c r="P17" s="57" t="s">
        <v>414</v>
      </c>
    </row>
    <row r="18" spans="1:16" ht="12.75" customHeight="1" thickBot="1">
      <c r="A18" s="14" t="str">
        <f t="shared" si="0"/>
        <v>OEJV 0160 </v>
      </c>
      <c r="B18" s="12" t="str">
        <f t="shared" si="1"/>
        <v>II</v>
      </c>
      <c r="C18" s="14">
        <f t="shared" si="2"/>
        <v>56052.52001</v>
      </c>
      <c r="D18" s="19" t="str">
        <f t="shared" si="3"/>
        <v>vis</v>
      </c>
      <c r="E18" s="53">
        <f>VLOOKUP(C18,A!C$21:E$973,3,FALSE)</f>
        <v>2226.8197514855065</v>
      </c>
      <c r="F18" s="12" t="s">
        <v>62</v>
      </c>
      <c r="G18" s="19" t="str">
        <f t="shared" si="4"/>
        <v>56052.52001</v>
      </c>
      <c r="H18" s="14">
        <f t="shared" si="5"/>
        <v>2227.5</v>
      </c>
      <c r="I18" s="54" t="s">
        <v>424</v>
      </c>
      <c r="J18" s="55" t="s">
        <v>425</v>
      </c>
      <c r="K18" s="54" t="s">
        <v>426</v>
      </c>
      <c r="L18" s="54" t="s">
        <v>427</v>
      </c>
      <c r="M18" s="55" t="s">
        <v>396</v>
      </c>
      <c r="N18" s="55" t="s">
        <v>54</v>
      </c>
      <c r="O18" s="56" t="s">
        <v>428</v>
      </c>
      <c r="P18" s="57" t="s">
        <v>414</v>
      </c>
    </row>
    <row r="19" spans="1:16" ht="12.75" customHeight="1" thickBot="1">
      <c r="A19" s="14" t="str">
        <f t="shared" si="0"/>
        <v> AA 22.416 </v>
      </c>
      <c r="B19" s="12" t="str">
        <f t="shared" si="1"/>
        <v>I</v>
      </c>
      <c r="C19" s="14">
        <f t="shared" si="2"/>
        <v>28074.328</v>
      </c>
      <c r="D19" s="19" t="str">
        <f t="shared" si="3"/>
        <v>vis</v>
      </c>
      <c r="E19" s="53">
        <f>VLOOKUP(C19,A!C$21:E$973,3,FALSE)</f>
        <v>-782.5056739883258</v>
      </c>
      <c r="F19" s="12" t="s">
        <v>62</v>
      </c>
      <c r="G19" s="19" t="str">
        <f t="shared" si="4"/>
        <v>28074.328</v>
      </c>
      <c r="H19" s="14">
        <f t="shared" si="5"/>
        <v>-782</v>
      </c>
      <c r="I19" s="54" t="s">
        <v>64</v>
      </c>
      <c r="J19" s="55" t="s">
        <v>65</v>
      </c>
      <c r="K19" s="54">
        <v>-782</v>
      </c>
      <c r="L19" s="54" t="s">
        <v>66</v>
      </c>
      <c r="M19" s="55" t="s">
        <v>67</v>
      </c>
      <c r="N19" s="55"/>
      <c r="O19" s="56" t="s">
        <v>68</v>
      </c>
      <c r="P19" s="56" t="s">
        <v>69</v>
      </c>
    </row>
    <row r="20" spans="1:16" ht="12.75" customHeight="1" thickBot="1">
      <c r="A20" s="14" t="str">
        <f t="shared" si="0"/>
        <v> AA 22.416 </v>
      </c>
      <c r="B20" s="12" t="str">
        <f t="shared" si="1"/>
        <v>II</v>
      </c>
      <c r="C20" s="14">
        <f t="shared" si="2"/>
        <v>28337.41</v>
      </c>
      <c r="D20" s="19" t="str">
        <f t="shared" si="3"/>
        <v>vis</v>
      </c>
      <c r="E20" s="53">
        <f>VLOOKUP(C20,A!C$21:E$973,3,FALSE)</f>
        <v>-754.2086578229663</v>
      </c>
      <c r="F20" s="12" t="s">
        <v>62</v>
      </c>
      <c r="G20" s="19" t="str">
        <f t="shared" si="4"/>
        <v>28337.41</v>
      </c>
      <c r="H20" s="14">
        <f t="shared" si="5"/>
        <v>-753.5</v>
      </c>
      <c r="I20" s="54" t="s">
        <v>70</v>
      </c>
      <c r="J20" s="55" t="s">
        <v>71</v>
      </c>
      <c r="K20" s="54">
        <v>-753.5</v>
      </c>
      <c r="L20" s="54" t="s">
        <v>72</v>
      </c>
      <c r="M20" s="55" t="s">
        <v>67</v>
      </c>
      <c r="N20" s="55"/>
      <c r="O20" s="56" t="s">
        <v>68</v>
      </c>
      <c r="P20" s="56" t="s">
        <v>69</v>
      </c>
    </row>
    <row r="21" spans="1:16" ht="12.75" customHeight="1" thickBot="1">
      <c r="A21" s="14" t="str">
        <f t="shared" si="0"/>
        <v> AHSB 6.4.379 </v>
      </c>
      <c r="B21" s="12" t="str">
        <f t="shared" si="1"/>
        <v>II</v>
      </c>
      <c r="C21" s="14">
        <f t="shared" si="2"/>
        <v>28337.46</v>
      </c>
      <c r="D21" s="19" t="str">
        <f t="shared" si="3"/>
        <v>vis</v>
      </c>
      <c r="E21" s="53">
        <f>VLOOKUP(C21,A!C$21:E$973,3,FALSE)</f>
        <v>-754.2032798388843</v>
      </c>
      <c r="F21" s="12" t="s">
        <v>62</v>
      </c>
      <c r="G21" s="19" t="str">
        <f t="shared" si="4"/>
        <v>28337.46</v>
      </c>
      <c r="H21" s="14">
        <f t="shared" si="5"/>
        <v>-753.5</v>
      </c>
      <c r="I21" s="54" t="s">
        <v>73</v>
      </c>
      <c r="J21" s="55" t="s">
        <v>74</v>
      </c>
      <c r="K21" s="54">
        <v>-753.5</v>
      </c>
      <c r="L21" s="54" t="s">
        <v>75</v>
      </c>
      <c r="M21" s="55" t="s">
        <v>67</v>
      </c>
      <c r="N21" s="55"/>
      <c r="O21" s="56" t="s">
        <v>76</v>
      </c>
      <c r="P21" s="56" t="s">
        <v>77</v>
      </c>
    </row>
    <row r="22" spans="1:16" ht="12.75" customHeight="1" thickBot="1">
      <c r="A22" s="14" t="str">
        <f t="shared" si="0"/>
        <v> AA 22.416 </v>
      </c>
      <c r="B22" s="12" t="str">
        <f t="shared" si="1"/>
        <v>II</v>
      </c>
      <c r="C22" s="14">
        <f t="shared" si="2"/>
        <v>28421.192</v>
      </c>
      <c r="D22" s="19" t="str">
        <f t="shared" si="3"/>
        <v>vis</v>
      </c>
      <c r="E22" s="53">
        <f>VLOOKUP(C22,A!C$21:E$973,3,FALSE)</f>
        <v>-745.1970925757577</v>
      </c>
      <c r="F22" s="12" t="s">
        <v>62</v>
      </c>
      <c r="G22" s="19" t="str">
        <f t="shared" si="4"/>
        <v>28421.192</v>
      </c>
      <c r="H22" s="14">
        <f t="shared" si="5"/>
        <v>-744.5</v>
      </c>
      <c r="I22" s="54" t="s">
        <v>78</v>
      </c>
      <c r="J22" s="55" t="s">
        <v>79</v>
      </c>
      <c r="K22" s="54">
        <v>-744.5</v>
      </c>
      <c r="L22" s="54" t="s">
        <v>80</v>
      </c>
      <c r="M22" s="55" t="s">
        <v>67</v>
      </c>
      <c r="N22" s="55"/>
      <c r="O22" s="56" t="s">
        <v>68</v>
      </c>
      <c r="P22" s="56" t="s">
        <v>69</v>
      </c>
    </row>
    <row r="23" spans="1:16" ht="12.75" customHeight="1" thickBot="1">
      <c r="A23" s="14" t="str">
        <f t="shared" si="0"/>
        <v> AA 22.416 </v>
      </c>
      <c r="B23" s="12" t="str">
        <f t="shared" si="1"/>
        <v>I</v>
      </c>
      <c r="C23" s="14">
        <f t="shared" si="2"/>
        <v>28427.597</v>
      </c>
      <c r="D23" s="19" t="str">
        <f t="shared" si="3"/>
        <v>vis</v>
      </c>
      <c r="E23" s="53">
        <f>VLOOKUP(C23,A!C$21:E$973,3,FALSE)</f>
        <v>-744.5081728148497</v>
      </c>
      <c r="F23" s="12" t="s">
        <v>62</v>
      </c>
      <c r="G23" s="19" t="str">
        <f t="shared" si="4"/>
        <v>28427.597</v>
      </c>
      <c r="H23" s="14">
        <f t="shared" si="5"/>
        <v>-744</v>
      </c>
      <c r="I23" s="54" t="s">
        <v>81</v>
      </c>
      <c r="J23" s="55" t="s">
        <v>82</v>
      </c>
      <c r="K23" s="54">
        <v>-744</v>
      </c>
      <c r="L23" s="54" t="s">
        <v>83</v>
      </c>
      <c r="M23" s="55" t="s">
        <v>67</v>
      </c>
      <c r="N23" s="55"/>
      <c r="O23" s="56" t="s">
        <v>68</v>
      </c>
      <c r="P23" s="56" t="s">
        <v>69</v>
      </c>
    </row>
    <row r="24" spans="1:16" ht="12.75" customHeight="1" thickBot="1">
      <c r="A24" s="14" t="str">
        <f t="shared" si="0"/>
        <v> AA 22.416 </v>
      </c>
      <c r="B24" s="12" t="str">
        <f t="shared" si="1"/>
        <v>II</v>
      </c>
      <c r="C24" s="14">
        <f t="shared" si="2"/>
        <v>28542.076</v>
      </c>
      <c r="D24" s="19" t="str">
        <f t="shared" si="3"/>
        <v>vis</v>
      </c>
      <c r="E24" s="53">
        <f>VLOOKUP(C24,A!C$21:E$973,3,FALSE)</f>
        <v>-732.1948480203209</v>
      </c>
      <c r="F24" s="12" t="s">
        <v>62</v>
      </c>
      <c r="G24" s="19" t="str">
        <f t="shared" si="4"/>
        <v>28542.076</v>
      </c>
      <c r="H24" s="14">
        <f t="shared" si="5"/>
        <v>-731.5</v>
      </c>
      <c r="I24" s="54" t="s">
        <v>84</v>
      </c>
      <c r="J24" s="55" t="s">
        <v>85</v>
      </c>
      <c r="K24" s="54">
        <v>-731.5</v>
      </c>
      <c r="L24" s="54" t="s">
        <v>86</v>
      </c>
      <c r="M24" s="55" t="s">
        <v>67</v>
      </c>
      <c r="N24" s="55"/>
      <c r="O24" s="56" t="s">
        <v>68</v>
      </c>
      <c r="P24" s="56" t="s">
        <v>69</v>
      </c>
    </row>
    <row r="25" spans="1:16" ht="12.75" customHeight="1" thickBot="1">
      <c r="A25" s="14" t="str">
        <f t="shared" si="0"/>
        <v> AA 22.416 </v>
      </c>
      <c r="B25" s="12" t="str">
        <f t="shared" si="1"/>
        <v>II</v>
      </c>
      <c r="C25" s="14">
        <f t="shared" si="2"/>
        <v>28774.544</v>
      </c>
      <c r="D25" s="19" t="str">
        <f t="shared" si="3"/>
        <v>vis</v>
      </c>
      <c r="E25" s="53">
        <f>VLOOKUP(C25,A!C$21:E$973,3,FALSE)</f>
        <v>-707.190663948705</v>
      </c>
      <c r="F25" s="12" t="s">
        <v>62</v>
      </c>
      <c r="G25" s="19" t="str">
        <f t="shared" si="4"/>
        <v>28774.544</v>
      </c>
      <c r="H25" s="14">
        <f t="shared" si="5"/>
        <v>-706.5</v>
      </c>
      <c r="I25" s="54" t="s">
        <v>87</v>
      </c>
      <c r="J25" s="55" t="s">
        <v>88</v>
      </c>
      <c r="K25" s="54">
        <v>-706.5</v>
      </c>
      <c r="L25" s="54" t="s">
        <v>89</v>
      </c>
      <c r="M25" s="55" t="s">
        <v>67</v>
      </c>
      <c r="N25" s="55"/>
      <c r="O25" s="56" t="s">
        <v>68</v>
      </c>
      <c r="P25" s="56" t="s">
        <v>69</v>
      </c>
    </row>
    <row r="26" spans="1:16" ht="12.75" customHeight="1" thickBot="1">
      <c r="A26" s="14" t="str">
        <f t="shared" si="0"/>
        <v> AA 22.416 </v>
      </c>
      <c r="B26" s="12" t="str">
        <f t="shared" si="1"/>
        <v>I</v>
      </c>
      <c r="C26" s="14">
        <f t="shared" si="2"/>
        <v>29041.317</v>
      </c>
      <c r="D26" s="19" t="str">
        <f t="shared" si="3"/>
        <v>vis</v>
      </c>
      <c r="E26" s="53">
        <f>VLOOKUP(C26,A!C$21:E$973,3,FALSE)</f>
        <v>-678.4966449984104</v>
      </c>
      <c r="F26" s="12" t="s">
        <v>62</v>
      </c>
      <c r="G26" s="19" t="str">
        <f t="shared" si="4"/>
        <v>29041.317</v>
      </c>
      <c r="H26" s="14">
        <f t="shared" si="5"/>
        <v>-678</v>
      </c>
      <c r="I26" s="54" t="s">
        <v>90</v>
      </c>
      <c r="J26" s="55" t="s">
        <v>91</v>
      </c>
      <c r="K26" s="54">
        <v>-678</v>
      </c>
      <c r="L26" s="54" t="s">
        <v>92</v>
      </c>
      <c r="M26" s="55" t="s">
        <v>67</v>
      </c>
      <c r="N26" s="55"/>
      <c r="O26" s="56" t="s">
        <v>68</v>
      </c>
      <c r="P26" s="56" t="s">
        <v>69</v>
      </c>
    </row>
    <row r="27" spans="1:16" ht="12.75" customHeight="1" thickBot="1">
      <c r="A27" s="14" t="str">
        <f t="shared" si="0"/>
        <v> AA 22.416 </v>
      </c>
      <c r="B27" s="12" t="str">
        <f t="shared" si="1"/>
        <v>I</v>
      </c>
      <c r="C27" s="14">
        <f t="shared" si="2"/>
        <v>29143.53</v>
      </c>
      <c r="D27" s="19" t="str">
        <f t="shared" si="3"/>
        <v>vis</v>
      </c>
      <c r="E27" s="53">
        <f>VLOOKUP(C27,A!C$21:E$973,3,FALSE)</f>
        <v>-667.5026472588847</v>
      </c>
      <c r="F27" s="12" t="s">
        <v>62</v>
      </c>
      <c r="G27" s="19" t="str">
        <f t="shared" si="4"/>
        <v>29143.530</v>
      </c>
      <c r="H27" s="14">
        <f t="shared" si="5"/>
        <v>-667</v>
      </c>
      <c r="I27" s="54" t="s">
        <v>93</v>
      </c>
      <c r="J27" s="55" t="s">
        <v>94</v>
      </c>
      <c r="K27" s="54">
        <v>-667</v>
      </c>
      <c r="L27" s="54" t="s">
        <v>95</v>
      </c>
      <c r="M27" s="55" t="s">
        <v>67</v>
      </c>
      <c r="N27" s="55"/>
      <c r="O27" s="56" t="s">
        <v>68</v>
      </c>
      <c r="P27" s="56" t="s">
        <v>69</v>
      </c>
    </row>
    <row r="28" spans="1:16" ht="12.75" customHeight="1" thickBot="1">
      <c r="A28" s="14" t="str">
        <f t="shared" si="0"/>
        <v> AHSB 6.4.379 </v>
      </c>
      <c r="B28" s="12" t="str">
        <f t="shared" si="1"/>
        <v>I</v>
      </c>
      <c r="C28" s="14">
        <f t="shared" si="2"/>
        <v>29143.55</v>
      </c>
      <c r="D28" s="19" t="str">
        <f t="shared" si="3"/>
        <v>vis</v>
      </c>
      <c r="E28" s="53">
        <f>VLOOKUP(C28,A!C$21:E$973,3,FALSE)</f>
        <v>-667.5004960652518</v>
      </c>
      <c r="F28" s="12" t="s">
        <v>62</v>
      </c>
      <c r="G28" s="19" t="str">
        <f t="shared" si="4"/>
        <v>29143.55</v>
      </c>
      <c r="H28" s="14">
        <f t="shared" si="5"/>
        <v>-667</v>
      </c>
      <c r="I28" s="54" t="s">
        <v>96</v>
      </c>
      <c r="J28" s="55" t="s">
        <v>97</v>
      </c>
      <c r="K28" s="54">
        <v>-667</v>
      </c>
      <c r="L28" s="54" t="s">
        <v>98</v>
      </c>
      <c r="M28" s="55" t="s">
        <v>67</v>
      </c>
      <c r="N28" s="55"/>
      <c r="O28" s="56" t="s">
        <v>76</v>
      </c>
      <c r="P28" s="56" t="s">
        <v>77</v>
      </c>
    </row>
    <row r="29" spans="1:16" ht="12.75" customHeight="1" thickBot="1">
      <c r="A29" s="14" t="str">
        <f t="shared" si="0"/>
        <v> AA 22.416 </v>
      </c>
      <c r="B29" s="12" t="str">
        <f t="shared" si="1"/>
        <v>I</v>
      </c>
      <c r="C29" s="14">
        <f t="shared" si="2"/>
        <v>29515.529</v>
      </c>
      <c r="D29" s="19" t="str">
        <f t="shared" si="3"/>
        <v>vis</v>
      </c>
      <c r="E29" s="53">
        <f>VLOOKUP(C29,A!C$21:E$973,3,FALSE)</f>
        <v>-627.4905532482811</v>
      </c>
      <c r="F29" s="12" t="s">
        <v>62</v>
      </c>
      <c r="G29" s="19" t="str">
        <f t="shared" si="4"/>
        <v>29515.529</v>
      </c>
      <c r="H29" s="14">
        <f t="shared" si="5"/>
        <v>-627</v>
      </c>
      <c r="I29" s="54" t="s">
        <v>99</v>
      </c>
      <c r="J29" s="55" t="s">
        <v>100</v>
      </c>
      <c r="K29" s="54">
        <v>-627</v>
      </c>
      <c r="L29" s="54" t="s">
        <v>101</v>
      </c>
      <c r="M29" s="55" t="s">
        <v>67</v>
      </c>
      <c r="N29" s="55"/>
      <c r="O29" s="56" t="s">
        <v>68</v>
      </c>
      <c r="P29" s="56" t="s">
        <v>69</v>
      </c>
    </row>
    <row r="30" spans="1:16" ht="12.75" customHeight="1" thickBot="1">
      <c r="A30" s="14" t="str">
        <f t="shared" si="0"/>
        <v> AA 22.416 </v>
      </c>
      <c r="B30" s="12" t="str">
        <f t="shared" si="1"/>
        <v>I</v>
      </c>
      <c r="C30" s="14">
        <f t="shared" si="2"/>
        <v>30259.207</v>
      </c>
      <c r="D30" s="19" t="str">
        <f t="shared" si="3"/>
        <v>vis</v>
      </c>
      <c r="E30" s="53">
        <f>VLOOKUP(C30,A!C$21:E$973,3,FALSE)</f>
        <v>-547.5007843251988</v>
      </c>
      <c r="F30" s="12" t="s">
        <v>62</v>
      </c>
      <c r="G30" s="19" t="str">
        <f t="shared" si="4"/>
        <v>30259.207</v>
      </c>
      <c r="H30" s="14">
        <f t="shared" si="5"/>
        <v>-547</v>
      </c>
      <c r="I30" s="54" t="s">
        <v>102</v>
      </c>
      <c r="J30" s="55" t="s">
        <v>103</v>
      </c>
      <c r="K30" s="54">
        <v>-547</v>
      </c>
      <c r="L30" s="54" t="s">
        <v>104</v>
      </c>
      <c r="M30" s="55" t="s">
        <v>67</v>
      </c>
      <c r="N30" s="55"/>
      <c r="O30" s="56" t="s">
        <v>68</v>
      </c>
      <c r="P30" s="56" t="s">
        <v>69</v>
      </c>
    </row>
    <row r="31" spans="1:16" ht="12.75" customHeight="1" thickBot="1">
      <c r="A31" s="14" t="str">
        <f t="shared" si="0"/>
        <v> PZP 2.259 </v>
      </c>
      <c r="B31" s="12" t="str">
        <f t="shared" si="1"/>
        <v>II</v>
      </c>
      <c r="C31" s="14">
        <f t="shared" si="2"/>
        <v>30587.465</v>
      </c>
      <c r="D31" s="19" t="str">
        <f t="shared" si="3"/>
        <v>vis</v>
      </c>
      <c r="E31" s="53">
        <f>VLOOKUP(C31,A!C$21:E$973,3,FALSE)</f>
        <v>-512.1934583492342</v>
      </c>
      <c r="F31" s="12" t="s">
        <v>62</v>
      </c>
      <c r="G31" s="19" t="str">
        <f t="shared" si="4"/>
        <v>30587.465</v>
      </c>
      <c r="H31" s="14">
        <f t="shared" si="5"/>
        <v>-511.5</v>
      </c>
      <c r="I31" s="54" t="s">
        <v>105</v>
      </c>
      <c r="J31" s="55" t="s">
        <v>106</v>
      </c>
      <c r="K31" s="54">
        <v>-511.5</v>
      </c>
      <c r="L31" s="54" t="s">
        <v>107</v>
      </c>
      <c r="M31" s="55" t="s">
        <v>67</v>
      </c>
      <c r="N31" s="55"/>
      <c r="O31" s="56" t="s">
        <v>108</v>
      </c>
      <c r="P31" s="56" t="s">
        <v>109</v>
      </c>
    </row>
    <row r="32" spans="1:16" ht="12.75" customHeight="1" thickBot="1">
      <c r="A32" s="14" t="str">
        <f t="shared" si="0"/>
        <v> PZP 2.259 </v>
      </c>
      <c r="B32" s="12" t="str">
        <f t="shared" si="1"/>
        <v>I</v>
      </c>
      <c r="C32" s="14">
        <f t="shared" si="2"/>
        <v>31235.307</v>
      </c>
      <c r="D32" s="19" t="str">
        <f t="shared" si="3"/>
        <v>vis</v>
      </c>
      <c r="E32" s="53">
        <f>VLOOKUP(C32,A!C$21:E$973,3,FALSE)</f>
        <v>-442.51177907585577</v>
      </c>
      <c r="F32" s="12" t="s">
        <v>62</v>
      </c>
      <c r="G32" s="19" t="str">
        <f t="shared" si="4"/>
        <v>31235.307</v>
      </c>
      <c r="H32" s="14">
        <f t="shared" si="5"/>
        <v>-442</v>
      </c>
      <c r="I32" s="54" t="s">
        <v>110</v>
      </c>
      <c r="J32" s="55" t="s">
        <v>111</v>
      </c>
      <c r="K32" s="54">
        <v>-442</v>
      </c>
      <c r="L32" s="54" t="s">
        <v>112</v>
      </c>
      <c r="M32" s="55" t="s">
        <v>67</v>
      </c>
      <c r="N32" s="55"/>
      <c r="O32" s="56" t="s">
        <v>108</v>
      </c>
      <c r="P32" s="56" t="s">
        <v>109</v>
      </c>
    </row>
    <row r="33" spans="1:16" ht="12.75" customHeight="1" thickBot="1">
      <c r="A33" s="14" t="str">
        <f t="shared" si="0"/>
        <v> PZP 2.259 </v>
      </c>
      <c r="B33" s="12" t="str">
        <f t="shared" si="1"/>
        <v>I</v>
      </c>
      <c r="C33" s="14">
        <f t="shared" si="2"/>
        <v>32732.332</v>
      </c>
      <c r="D33" s="19" t="str">
        <f t="shared" si="3"/>
        <v>vis</v>
      </c>
      <c r="E33" s="53">
        <f>VLOOKUP(C33,A!C$21:E$973,3,FALSE)</f>
        <v>-281.49224666790883</v>
      </c>
      <c r="F33" s="12" t="s">
        <v>62</v>
      </c>
      <c r="G33" s="19" t="str">
        <f t="shared" si="4"/>
        <v>32732.332</v>
      </c>
      <c r="H33" s="14">
        <f t="shared" si="5"/>
        <v>-281</v>
      </c>
      <c r="I33" s="54" t="s">
        <v>113</v>
      </c>
      <c r="J33" s="55" t="s">
        <v>114</v>
      </c>
      <c r="K33" s="54">
        <v>-281</v>
      </c>
      <c r="L33" s="54" t="s">
        <v>115</v>
      </c>
      <c r="M33" s="55" t="s">
        <v>67</v>
      </c>
      <c r="N33" s="55"/>
      <c r="O33" s="56" t="s">
        <v>108</v>
      </c>
      <c r="P33" s="56" t="s">
        <v>109</v>
      </c>
    </row>
    <row r="34" spans="1:16" ht="12.75" customHeight="1" thickBot="1">
      <c r="A34" s="14" t="str">
        <f t="shared" si="0"/>
        <v> PZP 2.259 </v>
      </c>
      <c r="B34" s="12" t="str">
        <f t="shared" si="1"/>
        <v>II</v>
      </c>
      <c r="C34" s="14">
        <f t="shared" si="2"/>
        <v>32772.258</v>
      </c>
      <c r="D34" s="19" t="str">
        <f t="shared" si="3"/>
        <v>vis</v>
      </c>
      <c r="E34" s="53">
        <f>VLOOKUP(C34,A!C$21:E$973,3,FALSE)</f>
        <v>-277.19781881872785</v>
      </c>
      <c r="F34" s="12" t="s">
        <v>62</v>
      </c>
      <c r="G34" s="19" t="str">
        <f t="shared" si="4"/>
        <v>32772.258</v>
      </c>
      <c r="H34" s="14">
        <f t="shared" si="5"/>
        <v>-276.5</v>
      </c>
      <c r="I34" s="54" t="s">
        <v>116</v>
      </c>
      <c r="J34" s="55" t="s">
        <v>117</v>
      </c>
      <c r="K34" s="54">
        <v>-276.5</v>
      </c>
      <c r="L34" s="54" t="s">
        <v>118</v>
      </c>
      <c r="M34" s="55" t="s">
        <v>67</v>
      </c>
      <c r="N34" s="55"/>
      <c r="O34" s="56" t="s">
        <v>108</v>
      </c>
      <c r="P34" s="56" t="s">
        <v>109</v>
      </c>
    </row>
    <row r="35" spans="1:16" ht="12.75" customHeight="1" thickBot="1">
      <c r="A35" s="14" t="str">
        <f t="shared" si="0"/>
        <v> AHSB 6.4.379 </v>
      </c>
      <c r="B35" s="12" t="str">
        <f t="shared" si="1"/>
        <v>I</v>
      </c>
      <c r="C35" s="14">
        <f t="shared" si="2"/>
        <v>32797.38</v>
      </c>
      <c r="D35" s="19" t="str">
        <f t="shared" si="3"/>
        <v>vis</v>
      </c>
      <c r="E35" s="53">
        <f>VLOOKUP(C35,A!C$21:E$973,3,FALSE)</f>
        <v>-274.49570449655437</v>
      </c>
      <c r="F35" s="12" t="s">
        <v>62</v>
      </c>
      <c r="G35" s="19" t="str">
        <f t="shared" si="4"/>
        <v>32797.38</v>
      </c>
      <c r="H35" s="14">
        <f t="shared" si="5"/>
        <v>-274</v>
      </c>
      <c r="I35" s="54" t="s">
        <v>119</v>
      </c>
      <c r="J35" s="55" t="s">
        <v>120</v>
      </c>
      <c r="K35" s="54">
        <v>-274</v>
      </c>
      <c r="L35" s="54" t="s">
        <v>121</v>
      </c>
      <c r="M35" s="55" t="s">
        <v>67</v>
      </c>
      <c r="N35" s="55"/>
      <c r="O35" s="56" t="s">
        <v>76</v>
      </c>
      <c r="P35" s="56" t="s">
        <v>77</v>
      </c>
    </row>
    <row r="36" spans="1:16" ht="12.75" customHeight="1" thickBot="1">
      <c r="A36" s="14" t="str">
        <f t="shared" si="0"/>
        <v> AA 22.416 </v>
      </c>
      <c r="B36" s="12" t="str">
        <f t="shared" si="1"/>
        <v>I</v>
      </c>
      <c r="C36" s="14">
        <f t="shared" si="2"/>
        <v>32797.381</v>
      </c>
      <c r="D36" s="19" t="str">
        <f t="shared" si="3"/>
        <v>vis</v>
      </c>
      <c r="E36" s="53">
        <f>VLOOKUP(C36,A!C$21:E$973,3,FALSE)</f>
        <v>-274.4955969368723</v>
      </c>
      <c r="F36" s="12" t="s">
        <v>62</v>
      </c>
      <c r="G36" s="19" t="str">
        <f t="shared" si="4"/>
        <v>32797.381</v>
      </c>
      <c r="H36" s="14">
        <f t="shared" si="5"/>
        <v>-274</v>
      </c>
      <c r="I36" s="54" t="s">
        <v>122</v>
      </c>
      <c r="J36" s="55" t="s">
        <v>123</v>
      </c>
      <c r="K36" s="54">
        <v>-274</v>
      </c>
      <c r="L36" s="54" t="s">
        <v>124</v>
      </c>
      <c r="M36" s="55" t="s">
        <v>67</v>
      </c>
      <c r="N36" s="55"/>
      <c r="O36" s="56" t="s">
        <v>68</v>
      </c>
      <c r="P36" s="56" t="s">
        <v>69</v>
      </c>
    </row>
    <row r="37" spans="1:16" ht="12.75" customHeight="1" thickBot="1">
      <c r="A37" s="14" t="str">
        <f t="shared" si="0"/>
        <v> AA 22.416 </v>
      </c>
      <c r="B37" s="12" t="str">
        <f t="shared" si="1"/>
        <v>I</v>
      </c>
      <c r="C37" s="14">
        <f t="shared" si="2"/>
        <v>32881.075</v>
      </c>
      <c r="D37" s="19" t="str">
        <f t="shared" si="3"/>
        <v>vis</v>
      </c>
      <c r="E37" s="53">
        <f>VLOOKUP(C37,A!C$21:E$973,3,FALSE)</f>
        <v>-265.4934969416484</v>
      </c>
      <c r="F37" s="12" t="s">
        <v>62</v>
      </c>
      <c r="G37" s="19" t="str">
        <f t="shared" si="4"/>
        <v>32881.075</v>
      </c>
      <c r="H37" s="14">
        <f t="shared" si="5"/>
        <v>-265</v>
      </c>
      <c r="I37" s="54" t="s">
        <v>125</v>
      </c>
      <c r="J37" s="55" t="s">
        <v>126</v>
      </c>
      <c r="K37" s="54">
        <v>-265</v>
      </c>
      <c r="L37" s="54" t="s">
        <v>127</v>
      </c>
      <c r="M37" s="55" t="s">
        <v>67</v>
      </c>
      <c r="N37" s="55"/>
      <c r="O37" s="56" t="s">
        <v>68</v>
      </c>
      <c r="P37" s="56" t="s">
        <v>69</v>
      </c>
    </row>
    <row r="38" spans="1:16" ht="12.75" customHeight="1" thickBot="1">
      <c r="A38" s="14" t="str">
        <f t="shared" si="0"/>
        <v> PZP 2.259 </v>
      </c>
      <c r="B38" s="12" t="str">
        <f t="shared" si="1"/>
        <v>I</v>
      </c>
      <c r="C38" s="14">
        <f t="shared" si="2"/>
        <v>32881.118</v>
      </c>
      <c r="D38" s="19" t="str">
        <f t="shared" si="3"/>
        <v>vis</v>
      </c>
      <c r="E38" s="53">
        <f>VLOOKUP(C38,A!C$21:E$973,3,FALSE)</f>
        <v>-265.4888718753373</v>
      </c>
      <c r="F38" s="12" t="s">
        <v>62</v>
      </c>
      <c r="G38" s="19" t="str">
        <f t="shared" si="4"/>
        <v>32881.118</v>
      </c>
      <c r="H38" s="14">
        <f t="shared" si="5"/>
        <v>-265</v>
      </c>
      <c r="I38" s="54" t="s">
        <v>128</v>
      </c>
      <c r="J38" s="55" t="s">
        <v>129</v>
      </c>
      <c r="K38" s="54">
        <v>-265</v>
      </c>
      <c r="L38" s="54" t="s">
        <v>130</v>
      </c>
      <c r="M38" s="55" t="s">
        <v>67</v>
      </c>
      <c r="N38" s="55"/>
      <c r="O38" s="56" t="s">
        <v>108</v>
      </c>
      <c r="P38" s="56" t="s">
        <v>109</v>
      </c>
    </row>
    <row r="39" spans="1:16" ht="12.75" customHeight="1" thickBot="1">
      <c r="A39" s="14" t="str">
        <f t="shared" si="0"/>
        <v> PZP 2.259 </v>
      </c>
      <c r="B39" s="12" t="str">
        <f t="shared" si="1"/>
        <v>II</v>
      </c>
      <c r="C39" s="14">
        <f t="shared" si="2"/>
        <v>33116.308</v>
      </c>
      <c r="D39" s="19" t="str">
        <f t="shared" si="3"/>
        <v>vis</v>
      </c>
      <c r="E39" s="53">
        <f>VLOOKUP(C39,A!C$21:E$973,3,FALSE)</f>
        <v>-240.1919103502964</v>
      </c>
      <c r="F39" s="12" t="s">
        <v>62</v>
      </c>
      <c r="G39" s="19" t="str">
        <f t="shared" si="4"/>
        <v>33116.308</v>
      </c>
      <c r="H39" s="14">
        <f t="shared" si="5"/>
        <v>-239.5</v>
      </c>
      <c r="I39" s="54" t="s">
        <v>131</v>
      </c>
      <c r="J39" s="55" t="s">
        <v>132</v>
      </c>
      <c r="K39" s="54">
        <v>-239.5</v>
      </c>
      <c r="L39" s="54" t="s">
        <v>133</v>
      </c>
      <c r="M39" s="55" t="s">
        <v>67</v>
      </c>
      <c r="N39" s="55"/>
      <c r="O39" s="56" t="s">
        <v>108</v>
      </c>
      <c r="P39" s="56" t="s">
        <v>109</v>
      </c>
    </row>
    <row r="40" spans="1:16" ht="12.75" customHeight="1" thickBot="1">
      <c r="A40" s="14" t="str">
        <f t="shared" si="0"/>
        <v> PZP 2.259 </v>
      </c>
      <c r="B40" s="12" t="str">
        <f t="shared" si="1"/>
        <v>II</v>
      </c>
      <c r="C40" s="14">
        <f t="shared" si="2"/>
        <v>33181.269</v>
      </c>
      <c r="D40" s="19" t="str">
        <f t="shared" si="3"/>
        <v>vis</v>
      </c>
      <c r="E40" s="53">
        <f>VLOOKUP(C40,A!C$21:E$973,3,FALSE)</f>
        <v>-233.20472587124422</v>
      </c>
      <c r="F40" s="12" t="s">
        <v>62</v>
      </c>
      <c r="G40" s="19" t="str">
        <f t="shared" si="4"/>
        <v>33181.269</v>
      </c>
      <c r="H40" s="14">
        <f t="shared" si="5"/>
        <v>-232.5</v>
      </c>
      <c r="I40" s="54" t="s">
        <v>134</v>
      </c>
      <c r="J40" s="55" t="s">
        <v>135</v>
      </c>
      <c r="K40" s="54">
        <v>-232.5</v>
      </c>
      <c r="L40" s="54" t="s">
        <v>136</v>
      </c>
      <c r="M40" s="55" t="s">
        <v>67</v>
      </c>
      <c r="N40" s="55"/>
      <c r="O40" s="56" t="s">
        <v>108</v>
      </c>
      <c r="P40" s="56" t="s">
        <v>109</v>
      </c>
    </row>
    <row r="41" spans="1:16" ht="12.75" customHeight="1" thickBot="1">
      <c r="A41" s="14" t="str">
        <f t="shared" si="0"/>
        <v> PZP 2.259 </v>
      </c>
      <c r="B41" s="12" t="str">
        <f t="shared" si="1"/>
        <v>II</v>
      </c>
      <c r="C41" s="14">
        <f t="shared" si="2"/>
        <v>33181.365</v>
      </c>
      <c r="D41" s="19" t="str">
        <f t="shared" si="3"/>
        <v>vis</v>
      </c>
      <c r="E41" s="53">
        <f>VLOOKUP(C41,A!C$21:E$973,3,FALSE)</f>
        <v>-233.19440014180697</v>
      </c>
      <c r="F41" s="12" t="s">
        <v>62</v>
      </c>
      <c r="G41" s="19" t="str">
        <f t="shared" si="4"/>
        <v>33181.365</v>
      </c>
      <c r="H41" s="14">
        <f t="shared" si="5"/>
        <v>-232.5</v>
      </c>
      <c r="I41" s="54" t="s">
        <v>137</v>
      </c>
      <c r="J41" s="55" t="s">
        <v>138</v>
      </c>
      <c r="K41" s="54">
        <v>-232.5</v>
      </c>
      <c r="L41" s="54" t="s">
        <v>139</v>
      </c>
      <c r="M41" s="55" t="s">
        <v>67</v>
      </c>
      <c r="N41" s="55"/>
      <c r="O41" s="56" t="s">
        <v>108</v>
      </c>
      <c r="P41" s="56" t="s">
        <v>109</v>
      </c>
    </row>
    <row r="42" spans="1:16" ht="12.75" customHeight="1" thickBot="1">
      <c r="A42" s="14" t="str">
        <f t="shared" si="0"/>
        <v> PZP 2.259 </v>
      </c>
      <c r="B42" s="12" t="str">
        <f t="shared" si="1"/>
        <v>I</v>
      </c>
      <c r="C42" s="14">
        <f t="shared" si="2"/>
        <v>33829.358</v>
      </c>
      <c r="D42" s="19" t="str">
        <f t="shared" si="3"/>
        <v>vis</v>
      </c>
      <c r="E42" s="53">
        <f>VLOOKUP(C42,A!C$21:E$973,3,FALSE)</f>
        <v>-163.49647935650057</v>
      </c>
      <c r="F42" s="12" t="s">
        <v>62</v>
      </c>
      <c r="G42" s="19" t="str">
        <f t="shared" si="4"/>
        <v>33829.358</v>
      </c>
      <c r="H42" s="14">
        <f t="shared" si="5"/>
        <v>-163</v>
      </c>
      <c r="I42" s="54" t="s">
        <v>140</v>
      </c>
      <c r="J42" s="55" t="s">
        <v>141</v>
      </c>
      <c r="K42" s="54">
        <v>-163</v>
      </c>
      <c r="L42" s="54" t="s">
        <v>142</v>
      </c>
      <c r="M42" s="55" t="s">
        <v>67</v>
      </c>
      <c r="N42" s="55"/>
      <c r="O42" s="56" t="s">
        <v>108</v>
      </c>
      <c r="P42" s="56" t="s">
        <v>109</v>
      </c>
    </row>
    <row r="43" spans="1:16" ht="12.75" customHeight="1" thickBot="1">
      <c r="A43" s="14" t="str">
        <f aca="true" t="shared" si="6" ref="A43:A74">P43</f>
        <v> PZP 2.259 </v>
      </c>
      <c r="B43" s="12" t="str">
        <f aca="true" t="shared" si="7" ref="B43:B74">IF(H43=INT(H43),"I","II")</f>
        <v>I</v>
      </c>
      <c r="C43" s="14">
        <f aca="true" t="shared" si="8" ref="C43:C74">1*G43</f>
        <v>33829.383</v>
      </c>
      <c r="D43" s="19" t="str">
        <f aca="true" t="shared" si="9" ref="D43:D74">VLOOKUP(F43,I$1:J$5,2,FALSE)</f>
        <v>vis</v>
      </c>
      <c r="E43" s="53">
        <f>VLOOKUP(C43,A!C$21:E$973,3,FALSE)</f>
        <v>-163.49379036445941</v>
      </c>
      <c r="F43" s="12" t="s">
        <v>62</v>
      </c>
      <c r="G43" s="19" t="str">
        <f aca="true" t="shared" si="10" ref="G43:G74">MID(I43,3,LEN(I43)-3)</f>
        <v>33829.383</v>
      </c>
      <c r="H43" s="14">
        <f aca="true" t="shared" si="11" ref="H43:H74">1*K43</f>
        <v>-163</v>
      </c>
      <c r="I43" s="54" t="s">
        <v>143</v>
      </c>
      <c r="J43" s="55" t="s">
        <v>144</v>
      </c>
      <c r="K43" s="54">
        <v>-163</v>
      </c>
      <c r="L43" s="54" t="s">
        <v>145</v>
      </c>
      <c r="M43" s="55" t="s">
        <v>67</v>
      </c>
      <c r="N43" s="55"/>
      <c r="O43" s="56" t="s">
        <v>108</v>
      </c>
      <c r="P43" s="56" t="s">
        <v>109</v>
      </c>
    </row>
    <row r="44" spans="1:16" ht="12.75" customHeight="1" thickBot="1">
      <c r="A44" s="14" t="str">
        <f t="shared" si="6"/>
        <v> PZP 2.259 </v>
      </c>
      <c r="B44" s="12" t="str">
        <f t="shared" si="7"/>
        <v>I</v>
      </c>
      <c r="C44" s="14">
        <f t="shared" si="8"/>
        <v>33857.233</v>
      </c>
      <c r="D44" s="19" t="str">
        <f t="shared" si="9"/>
        <v>vis</v>
      </c>
      <c r="E44" s="53">
        <f>VLOOKUP(C44,A!C$21:E$973,3,FALSE)</f>
        <v>-160.4982532307702</v>
      </c>
      <c r="F44" s="12" t="s">
        <v>62</v>
      </c>
      <c r="G44" s="19" t="str">
        <f t="shared" si="10"/>
        <v>33857.233</v>
      </c>
      <c r="H44" s="14">
        <f t="shared" si="11"/>
        <v>-160</v>
      </c>
      <c r="I44" s="54" t="s">
        <v>146</v>
      </c>
      <c r="J44" s="55" t="s">
        <v>147</v>
      </c>
      <c r="K44" s="54">
        <v>-160</v>
      </c>
      <c r="L44" s="54" t="s">
        <v>148</v>
      </c>
      <c r="M44" s="55" t="s">
        <v>67</v>
      </c>
      <c r="N44" s="55"/>
      <c r="O44" s="56" t="s">
        <v>108</v>
      </c>
      <c r="P44" s="56" t="s">
        <v>109</v>
      </c>
    </row>
    <row r="45" spans="1:16" ht="12.75" customHeight="1" thickBot="1">
      <c r="A45" s="14" t="str">
        <f t="shared" si="6"/>
        <v> AA 22.416 </v>
      </c>
      <c r="B45" s="12" t="str">
        <f t="shared" si="7"/>
        <v>I</v>
      </c>
      <c r="C45" s="14">
        <f t="shared" si="8"/>
        <v>33922.307</v>
      </c>
      <c r="D45" s="19" t="str">
        <f t="shared" si="9"/>
        <v>vis</v>
      </c>
      <c r="E45" s="53">
        <f>VLOOKUP(C45,A!C$21:E$973,3,FALSE)</f>
        <v>-153.49891450769286</v>
      </c>
      <c r="F45" s="12" t="s">
        <v>62</v>
      </c>
      <c r="G45" s="19" t="str">
        <f t="shared" si="10"/>
        <v>33922.307</v>
      </c>
      <c r="H45" s="14">
        <f t="shared" si="11"/>
        <v>-153</v>
      </c>
      <c r="I45" s="54" t="s">
        <v>149</v>
      </c>
      <c r="J45" s="55" t="s">
        <v>150</v>
      </c>
      <c r="K45" s="54">
        <v>-153</v>
      </c>
      <c r="L45" s="54" t="s">
        <v>151</v>
      </c>
      <c r="M45" s="55" t="s">
        <v>67</v>
      </c>
      <c r="N45" s="55"/>
      <c r="O45" s="56" t="s">
        <v>68</v>
      </c>
      <c r="P45" s="56" t="s">
        <v>69</v>
      </c>
    </row>
    <row r="46" spans="1:16" ht="12.75" customHeight="1" thickBot="1">
      <c r="A46" s="14" t="str">
        <f t="shared" si="6"/>
        <v> AHSB 6.4.379 </v>
      </c>
      <c r="B46" s="12" t="str">
        <f t="shared" si="7"/>
        <v>I</v>
      </c>
      <c r="C46" s="14">
        <f t="shared" si="8"/>
        <v>33922.33</v>
      </c>
      <c r="D46" s="19" t="str">
        <f t="shared" si="9"/>
        <v>vis</v>
      </c>
      <c r="E46" s="53">
        <f>VLOOKUP(C46,A!C$21:E$973,3,FALSE)</f>
        <v>-153.49644063501503</v>
      </c>
      <c r="F46" s="12" t="s">
        <v>62</v>
      </c>
      <c r="G46" s="19" t="str">
        <f t="shared" si="10"/>
        <v>33922.33</v>
      </c>
      <c r="H46" s="14">
        <f t="shared" si="11"/>
        <v>-153</v>
      </c>
      <c r="I46" s="54" t="s">
        <v>152</v>
      </c>
      <c r="J46" s="55" t="s">
        <v>153</v>
      </c>
      <c r="K46" s="54">
        <v>-153</v>
      </c>
      <c r="L46" s="54" t="s">
        <v>154</v>
      </c>
      <c r="M46" s="55" t="s">
        <v>67</v>
      </c>
      <c r="N46" s="55"/>
      <c r="O46" s="56" t="s">
        <v>76</v>
      </c>
      <c r="P46" s="56" t="s">
        <v>77</v>
      </c>
    </row>
    <row r="47" spans="1:16" ht="12.75" customHeight="1" thickBot="1">
      <c r="A47" s="14" t="str">
        <f t="shared" si="6"/>
        <v> AA 22.416 </v>
      </c>
      <c r="B47" s="12" t="str">
        <f t="shared" si="7"/>
        <v>II</v>
      </c>
      <c r="C47" s="14">
        <f t="shared" si="8"/>
        <v>34157.49</v>
      </c>
      <c r="D47" s="19" t="str">
        <f t="shared" si="9"/>
        <v>vis</v>
      </c>
      <c r="E47" s="53">
        <f>VLOOKUP(C47,A!C$21:E$973,3,FALSE)</f>
        <v>-128.20270590042324</v>
      </c>
      <c r="F47" s="12" t="s">
        <v>62</v>
      </c>
      <c r="G47" s="19" t="str">
        <f t="shared" si="10"/>
        <v>34157.49</v>
      </c>
      <c r="H47" s="14">
        <f t="shared" si="11"/>
        <v>-127.5</v>
      </c>
      <c r="I47" s="54" t="s">
        <v>155</v>
      </c>
      <c r="J47" s="55" t="s">
        <v>156</v>
      </c>
      <c r="K47" s="54">
        <v>-127.5</v>
      </c>
      <c r="L47" s="54" t="s">
        <v>75</v>
      </c>
      <c r="M47" s="55" t="s">
        <v>67</v>
      </c>
      <c r="N47" s="55"/>
      <c r="O47" s="56" t="s">
        <v>68</v>
      </c>
      <c r="P47" s="56" t="s">
        <v>69</v>
      </c>
    </row>
    <row r="48" spans="1:16" ht="12.75" customHeight="1" thickBot="1">
      <c r="A48" s="14" t="str">
        <f t="shared" si="6"/>
        <v> PZP 2.259 </v>
      </c>
      <c r="B48" s="12" t="str">
        <f t="shared" si="7"/>
        <v>II</v>
      </c>
      <c r="C48" s="14">
        <f t="shared" si="8"/>
        <v>34213.321</v>
      </c>
      <c r="D48" s="19" t="str">
        <f t="shared" si="9"/>
        <v>vis</v>
      </c>
      <c r="E48" s="53">
        <f>VLOOKUP(C48,A!C$21:E$973,3,FALSE)</f>
        <v>-122.19754131474899</v>
      </c>
      <c r="F48" s="12" t="s">
        <v>62</v>
      </c>
      <c r="G48" s="19" t="str">
        <f t="shared" si="10"/>
        <v>34213.321</v>
      </c>
      <c r="H48" s="14">
        <f t="shared" si="11"/>
        <v>-121.5</v>
      </c>
      <c r="I48" s="54" t="s">
        <v>157</v>
      </c>
      <c r="J48" s="55" t="s">
        <v>158</v>
      </c>
      <c r="K48" s="54">
        <v>-121.5</v>
      </c>
      <c r="L48" s="54" t="s">
        <v>159</v>
      </c>
      <c r="M48" s="55" t="s">
        <v>67</v>
      </c>
      <c r="N48" s="55"/>
      <c r="O48" s="56" t="s">
        <v>108</v>
      </c>
      <c r="P48" s="56" t="s">
        <v>109</v>
      </c>
    </row>
    <row r="49" spans="1:16" ht="12.75" customHeight="1" thickBot="1">
      <c r="A49" s="14" t="str">
        <f t="shared" si="6"/>
        <v> PZP 2.259 </v>
      </c>
      <c r="B49" s="12" t="str">
        <f t="shared" si="7"/>
        <v>II</v>
      </c>
      <c r="C49" s="14">
        <f t="shared" si="8"/>
        <v>34213.344</v>
      </c>
      <c r="D49" s="19" t="str">
        <f t="shared" si="9"/>
        <v>vis</v>
      </c>
      <c r="E49" s="53">
        <f>VLOOKUP(C49,A!C$21:E$973,3,FALSE)</f>
        <v>-122.19506744207193</v>
      </c>
      <c r="F49" s="12" t="s">
        <v>62</v>
      </c>
      <c r="G49" s="19" t="str">
        <f t="shared" si="10"/>
        <v>34213.344</v>
      </c>
      <c r="H49" s="14">
        <f t="shared" si="11"/>
        <v>-121.5</v>
      </c>
      <c r="I49" s="54" t="s">
        <v>160</v>
      </c>
      <c r="J49" s="55" t="s">
        <v>161</v>
      </c>
      <c r="K49" s="54">
        <v>-121.5</v>
      </c>
      <c r="L49" s="54" t="s">
        <v>162</v>
      </c>
      <c r="M49" s="55" t="s">
        <v>67</v>
      </c>
      <c r="N49" s="55"/>
      <c r="O49" s="56" t="s">
        <v>108</v>
      </c>
      <c r="P49" s="56" t="s">
        <v>109</v>
      </c>
    </row>
    <row r="50" spans="1:16" ht="12.75" customHeight="1" thickBot="1">
      <c r="A50" s="14" t="str">
        <f t="shared" si="6"/>
        <v> AHSB 6.4.379 </v>
      </c>
      <c r="B50" s="12" t="str">
        <f t="shared" si="7"/>
        <v>I</v>
      </c>
      <c r="C50" s="14">
        <f t="shared" si="8"/>
        <v>34238.37</v>
      </c>
      <c r="D50" s="19" t="str">
        <f t="shared" si="9"/>
        <v>vis</v>
      </c>
      <c r="E50" s="53">
        <f>VLOOKUP(C50,A!C$21:E$973,3,FALSE)</f>
        <v>-119.50327884933492</v>
      </c>
      <c r="F50" s="12" t="s">
        <v>62</v>
      </c>
      <c r="G50" s="19" t="str">
        <f t="shared" si="10"/>
        <v>34238.37</v>
      </c>
      <c r="H50" s="14">
        <f t="shared" si="11"/>
        <v>-119</v>
      </c>
      <c r="I50" s="54" t="s">
        <v>163</v>
      </c>
      <c r="J50" s="55" t="s">
        <v>164</v>
      </c>
      <c r="K50" s="54">
        <v>-119</v>
      </c>
      <c r="L50" s="54" t="s">
        <v>165</v>
      </c>
      <c r="M50" s="55" t="s">
        <v>67</v>
      </c>
      <c r="N50" s="55"/>
      <c r="O50" s="56" t="s">
        <v>76</v>
      </c>
      <c r="P50" s="56" t="s">
        <v>77</v>
      </c>
    </row>
    <row r="51" spans="1:16" ht="12.75" customHeight="1" thickBot="1">
      <c r="A51" s="14" t="str">
        <f t="shared" si="6"/>
        <v> AA 22.416 </v>
      </c>
      <c r="B51" s="12" t="str">
        <f t="shared" si="7"/>
        <v>I</v>
      </c>
      <c r="C51" s="14">
        <f t="shared" si="8"/>
        <v>34238.375</v>
      </c>
      <c r="D51" s="19" t="str">
        <f t="shared" si="9"/>
        <v>vis</v>
      </c>
      <c r="E51" s="53">
        <f>VLOOKUP(C51,A!C$21:E$973,3,FALSE)</f>
        <v>-119.50274105092699</v>
      </c>
      <c r="F51" s="12" t="s">
        <v>62</v>
      </c>
      <c r="G51" s="19" t="str">
        <f t="shared" si="10"/>
        <v>34238.375</v>
      </c>
      <c r="H51" s="14">
        <f t="shared" si="11"/>
        <v>-119</v>
      </c>
      <c r="I51" s="54" t="s">
        <v>166</v>
      </c>
      <c r="J51" s="55" t="s">
        <v>167</v>
      </c>
      <c r="K51" s="54">
        <v>-119</v>
      </c>
      <c r="L51" s="54" t="s">
        <v>95</v>
      </c>
      <c r="M51" s="55" t="s">
        <v>67</v>
      </c>
      <c r="N51" s="55"/>
      <c r="O51" s="56" t="s">
        <v>68</v>
      </c>
      <c r="P51" s="56" t="s">
        <v>69</v>
      </c>
    </row>
    <row r="52" spans="1:16" ht="12.75" customHeight="1" thickBot="1">
      <c r="A52" s="14" t="str">
        <f t="shared" si="6"/>
        <v> PZP 2.259 </v>
      </c>
      <c r="B52" s="12" t="str">
        <f t="shared" si="7"/>
        <v>II</v>
      </c>
      <c r="C52" s="14">
        <f t="shared" si="8"/>
        <v>34269.212</v>
      </c>
      <c r="D52" s="19" t="str">
        <f t="shared" si="9"/>
        <v>vis</v>
      </c>
      <c r="E52" s="53">
        <f>VLOOKUP(C52,A!C$21:E$973,3,FALSE)</f>
        <v>-116.18592314817734</v>
      </c>
      <c r="F52" s="12" t="s">
        <v>62</v>
      </c>
      <c r="G52" s="19" t="str">
        <f t="shared" si="10"/>
        <v>34269.212</v>
      </c>
      <c r="H52" s="14">
        <f t="shared" si="11"/>
        <v>-115.5</v>
      </c>
      <c r="I52" s="54" t="s">
        <v>168</v>
      </c>
      <c r="J52" s="55" t="s">
        <v>169</v>
      </c>
      <c r="K52" s="54">
        <v>-115.5</v>
      </c>
      <c r="L52" s="54" t="s">
        <v>112</v>
      </c>
      <c r="M52" s="55" t="s">
        <v>67</v>
      </c>
      <c r="N52" s="55"/>
      <c r="O52" s="56" t="s">
        <v>108</v>
      </c>
      <c r="P52" s="56" t="s">
        <v>109</v>
      </c>
    </row>
    <row r="53" spans="1:16" ht="12.75" customHeight="1" thickBot="1">
      <c r="A53" s="14" t="str">
        <f t="shared" si="6"/>
        <v> PZP 2.259 </v>
      </c>
      <c r="B53" s="12" t="str">
        <f t="shared" si="7"/>
        <v>II</v>
      </c>
      <c r="C53" s="14">
        <f t="shared" si="8"/>
        <v>34269.26</v>
      </c>
      <c r="D53" s="19" t="str">
        <f t="shared" si="9"/>
        <v>vis</v>
      </c>
      <c r="E53" s="53">
        <f>VLOOKUP(C53,A!C$21:E$973,3,FALSE)</f>
        <v>-116.18076028345833</v>
      </c>
      <c r="F53" s="12" t="s">
        <v>62</v>
      </c>
      <c r="G53" s="19" t="str">
        <f t="shared" si="10"/>
        <v>34269.260</v>
      </c>
      <c r="H53" s="14">
        <f t="shared" si="11"/>
        <v>-115.5</v>
      </c>
      <c r="I53" s="54" t="s">
        <v>170</v>
      </c>
      <c r="J53" s="55" t="s">
        <v>171</v>
      </c>
      <c r="K53" s="54">
        <v>-115.5</v>
      </c>
      <c r="L53" s="54" t="s">
        <v>172</v>
      </c>
      <c r="M53" s="55" t="s">
        <v>67</v>
      </c>
      <c r="N53" s="55"/>
      <c r="O53" s="56" t="s">
        <v>108</v>
      </c>
      <c r="P53" s="56" t="s">
        <v>109</v>
      </c>
    </row>
    <row r="54" spans="1:16" ht="12.75" customHeight="1" thickBot="1">
      <c r="A54" s="14" t="str">
        <f t="shared" si="6"/>
        <v> PZP 2.259 </v>
      </c>
      <c r="B54" s="12" t="str">
        <f t="shared" si="7"/>
        <v>I</v>
      </c>
      <c r="C54" s="14">
        <f t="shared" si="8"/>
        <v>34294.133</v>
      </c>
      <c r="D54" s="19" t="str">
        <f t="shared" si="9"/>
        <v>vis</v>
      </c>
      <c r="E54" s="53">
        <f>VLOOKUP(C54,A!C$21:E$973,3,FALSE)</f>
        <v>-113.50542832201292</v>
      </c>
      <c r="F54" s="12" t="s">
        <v>62</v>
      </c>
      <c r="G54" s="19" t="str">
        <f t="shared" si="10"/>
        <v>34294.133</v>
      </c>
      <c r="H54" s="14">
        <f t="shared" si="11"/>
        <v>-113</v>
      </c>
      <c r="I54" s="54" t="s">
        <v>173</v>
      </c>
      <c r="J54" s="55" t="s">
        <v>174</v>
      </c>
      <c r="K54" s="54">
        <v>-113</v>
      </c>
      <c r="L54" s="54" t="s">
        <v>175</v>
      </c>
      <c r="M54" s="55" t="s">
        <v>67</v>
      </c>
      <c r="N54" s="55"/>
      <c r="O54" s="56" t="s">
        <v>108</v>
      </c>
      <c r="P54" s="56" t="s">
        <v>109</v>
      </c>
    </row>
    <row r="55" spans="1:16" ht="12.75" customHeight="1" thickBot="1">
      <c r="A55" s="14" t="str">
        <f t="shared" si="6"/>
        <v> PZP 2.259 </v>
      </c>
      <c r="B55" s="12" t="str">
        <f t="shared" si="7"/>
        <v>I</v>
      </c>
      <c r="C55" s="14">
        <f t="shared" si="8"/>
        <v>34294.183</v>
      </c>
      <c r="D55" s="19" t="str">
        <f t="shared" si="9"/>
        <v>vis</v>
      </c>
      <c r="E55" s="53">
        <f>VLOOKUP(C55,A!C$21:E$973,3,FALSE)</f>
        <v>-113.50005033793137</v>
      </c>
      <c r="F55" s="12" t="s">
        <v>62</v>
      </c>
      <c r="G55" s="19" t="str">
        <f t="shared" si="10"/>
        <v>34294.183</v>
      </c>
      <c r="H55" s="14">
        <f t="shared" si="11"/>
        <v>-113</v>
      </c>
      <c r="I55" s="54" t="s">
        <v>176</v>
      </c>
      <c r="J55" s="55" t="s">
        <v>177</v>
      </c>
      <c r="K55" s="54">
        <v>-113</v>
      </c>
      <c r="L55" s="54" t="s">
        <v>178</v>
      </c>
      <c r="M55" s="55" t="s">
        <v>67</v>
      </c>
      <c r="N55" s="55"/>
      <c r="O55" s="56" t="s">
        <v>108</v>
      </c>
      <c r="P55" s="56" t="s">
        <v>109</v>
      </c>
    </row>
    <row r="56" spans="1:16" ht="12.75" customHeight="1" thickBot="1">
      <c r="A56" s="14" t="str">
        <f t="shared" si="6"/>
        <v> AA 22.416 </v>
      </c>
      <c r="B56" s="12" t="str">
        <f t="shared" si="7"/>
        <v>II</v>
      </c>
      <c r="C56" s="14">
        <f t="shared" si="8"/>
        <v>34622.35</v>
      </c>
      <c r="D56" s="19" t="str">
        <f t="shared" si="9"/>
        <v>vis</v>
      </c>
      <c r="E56" s="53">
        <f>VLOOKUP(C56,A!C$21:E$973,3,FALSE)</f>
        <v>-78.20251229299623</v>
      </c>
      <c r="F56" s="12" t="s">
        <v>62</v>
      </c>
      <c r="G56" s="19" t="str">
        <f t="shared" si="10"/>
        <v>34622.35</v>
      </c>
      <c r="H56" s="14">
        <f t="shared" si="11"/>
        <v>-77.5</v>
      </c>
      <c r="I56" s="54" t="s">
        <v>179</v>
      </c>
      <c r="J56" s="55" t="s">
        <v>180</v>
      </c>
      <c r="K56" s="54">
        <v>-77.5</v>
      </c>
      <c r="L56" s="54" t="s">
        <v>181</v>
      </c>
      <c r="M56" s="55" t="s">
        <v>67</v>
      </c>
      <c r="N56" s="55"/>
      <c r="O56" s="56" t="s">
        <v>68</v>
      </c>
      <c r="P56" s="56" t="s">
        <v>69</v>
      </c>
    </row>
    <row r="57" spans="1:16" ht="12.75" customHeight="1" thickBot="1">
      <c r="A57" s="14" t="str">
        <f t="shared" si="6"/>
        <v> AHSB 6.4.379 </v>
      </c>
      <c r="B57" s="12" t="str">
        <f t="shared" si="7"/>
        <v>II</v>
      </c>
      <c r="C57" s="14">
        <f t="shared" si="8"/>
        <v>34622.4</v>
      </c>
      <c r="D57" s="19" t="str">
        <f t="shared" si="9"/>
        <v>vis</v>
      </c>
      <c r="E57" s="53">
        <f>VLOOKUP(C57,A!C$21:E$973,3,FALSE)</f>
        <v>-78.19713430891389</v>
      </c>
      <c r="F57" s="12" t="s">
        <v>62</v>
      </c>
      <c r="G57" s="19" t="str">
        <f t="shared" si="10"/>
        <v>34622.40</v>
      </c>
      <c r="H57" s="14">
        <f t="shared" si="11"/>
        <v>-77.5</v>
      </c>
      <c r="I57" s="54" t="s">
        <v>182</v>
      </c>
      <c r="J57" s="55" t="s">
        <v>183</v>
      </c>
      <c r="K57" s="54">
        <v>-77.5</v>
      </c>
      <c r="L57" s="54" t="s">
        <v>184</v>
      </c>
      <c r="M57" s="55" t="s">
        <v>67</v>
      </c>
      <c r="N57" s="55"/>
      <c r="O57" s="56" t="s">
        <v>76</v>
      </c>
      <c r="P57" s="56" t="s">
        <v>77</v>
      </c>
    </row>
    <row r="58" spans="1:16" ht="12.75" customHeight="1" thickBot="1">
      <c r="A58" s="14" t="str">
        <f t="shared" si="6"/>
        <v> AA 22.416 </v>
      </c>
      <c r="B58" s="12" t="str">
        <f t="shared" si="7"/>
        <v>II</v>
      </c>
      <c r="C58" s="14">
        <f t="shared" si="8"/>
        <v>34678.27</v>
      </c>
      <c r="D58" s="19" t="str">
        <f t="shared" si="9"/>
        <v>vis</v>
      </c>
      <c r="E58" s="53">
        <f>VLOOKUP(C58,A!C$21:E$973,3,FALSE)</f>
        <v>-72.18777489565676</v>
      </c>
      <c r="F58" s="12" t="s">
        <v>62</v>
      </c>
      <c r="G58" s="19" t="str">
        <f t="shared" si="10"/>
        <v>34678.27</v>
      </c>
      <c r="H58" s="14">
        <f t="shared" si="11"/>
        <v>-71.5</v>
      </c>
      <c r="I58" s="54" t="s">
        <v>185</v>
      </c>
      <c r="J58" s="55" t="s">
        <v>186</v>
      </c>
      <c r="K58" s="54">
        <v>-71.5</v>
      </c>
      <c r="L58" s="54" t="s">
        <v>187</v>
      </c>
      <c r="M58" s="55" t="s">
        <v>67</v>
      </c>
      <c r="N58" s="55"/>
      <c r="O58" s="56" t="s">
        <v>68</v>
      </c>
      <c r="P58" s="56" t="s">
        <v>69</v>
      </c>
    </row>
    <row r="59" spans="1:16" ht="12.75" customHeight="1" thickBot="1">
      <c r="A59" s="14" t="str">
        <f t="shared" si="6"/>
        <v> AHSB 6.4.379 </v>
      </c>
      <c r="B59" s="12" t="str">
        <f t="shared" si="7"/>
        <v>II</v>
      </c>
      <c r="C59" s="14">
        <f t="shared" si="8"/>
        <v>34678.28</v>
      </c>
      <c r="D59" s="19" t="str">
        <f t="shared" si="9"/>
        <v>vis</v>
      </c>
      <c r="E59" s="53">
        <f>VLOOKUP(C59,A!C$21:E$973,3,FALSE)</f>
        <v>-72.18669929884014</v>
      </c>
      <c r="F59" s="12" t="s">
        <v>62</v>
      </c>
      <c r="G59" s="19" t="str">
        <f t="shared" si="10"/>
        <v>34678.28</v>
      </c>
      <c r="H59" s="14">
        <f t="shared" si="11"/>
        <v>-71.5</v>
      </c>
      <c r="I59" s="54" t="s">
        <v>188</v>
      </c>
      <c r="J59" s="55" t="s">
        <v>189</v>
      </c>
      <c r="K59" s="54">
        <v>-71.5</v>
      </c>
      <c r="L59" s="54" t="s">
        <v>190</v>
      </c>
      <c r="M59" s="55" t="s">
        <v>67</v>
      </c>
      <c r="N59" s="55"/>
      <c r="O59" s="56" t="s">
        <v>76</v>
      </c>
      <c r="P59" s="56" t="s">
        <v>77</v>
      </c>
    </row>
    <row r="60" spans="1:16" ht="12.75" customHeight="1" thickBot="1">
      <c r="A60" s="14" t="str">
        <f t="shared" si="6"/>
        <v> AA 22.416 </v>
      </c>
      <c r="B60" s="12" t="str">
        <f t="shared" si="7"/>
        <v>II</v>
      </c>
      <c r="C60" s="14">
        <f t="shared" si="8"/>
        <v>34706.094</v>
      </c>
      <c r="D60" s="19" t="str">
        <f t="shared" si="9"/>
        <v>vis</v>
      </c>
      <c r="E60" s="53">
        <f>VLOOKUP(C60,A!C$21:E$973,3,FALSE)</f>
        <v>-69.19503431368999</v>
      </c>
      <c r="F60" s="12" t="s">
        <v>62</v>
      </c>
      <c r="G60" s="19" t="str">
        <f t="shared" si="10"/>
        <v>34706.094</v>
      </c>
      <c r="H60" s="14">
        <f t="shared" si="11"/>
        <v>-68.5</v>
      </c>
      <c r="I60" s="54" t="s">
        <v>191</v>
      </c>
      <c r="J60" s="55" t="s">
        <v>192</v>
      </c>
      <c r="K60" s="54">
        <v>-68.5</v>
      </c>
      <c r="L60" s="54" t="s">
        <v>162</v>
      </c>
      <c r="M60" s="55" t="s">
        <v>67</v>
      </c>
      <c r="N60" s="55"/>
      <c r="O60" s="56" t="s">
        <v>68</v>
      </c>
      <c r="P60" s="56" t="s">
        <v>69</v>
      </c>
    </row>
    <row r="61" spans="1:16" ht="12.75" customHeight="1" thickBot="1">
      <c r="A61" s="14" t="str">
        <f t="shared" si="6"/>
        <v> AHSB 6.4.379 </v>
      </c>
      <c r="B61" s="12" t="str">
        <f t="shared" si="7"/>
        <v>I</v>
      </c>
      <c r="C61" s="14">
        <f t="shared" si="8"/>
        <v>35019.29</v>
      </c>
      <c r="D61" s="19" t="str">
        <f t="shared" si="9"/>
        <v>vis</v>
      </c>
      <c r="E61" s="53">
        <f>VLOOKUP(C61,A!C$21:E$973,3,FALSE)</f>
        <v>-35.50777226259532</v>
      </c>
      <c r="F61" s="12" t="s">
        <v>62</v>
      </c>
      <c r="G61" s="19" t="str">
        <f t="shared" si="10"/>
        <v>35019.29</v>
      </c>
      <c r="H61" s="14">
        <f t="shared" si="11"/>
        <v>-35</v>
      </c>
      <c r="I61" s="54" t="s">
        <v>193</v>
      </c>
      <c r="J61" s="55" t="s">
        <v>194</v>
      </c>
      <c r="K61" s="54">
        <v>-35</v>
      </c>
      <c r="L61" s="54" t="s">
        <v>195</v>
      </c>
      <c r="M61" s="55" t="s">
        <v>67</v>
      </c>
      <c r="N61" s="55"/>
      <c r="O61" s="56" t="s">
        <v>76</v>
      </c>
      <c r="P61" s="56" t="s">
        <v>77</v>
      </c>
    </row>
    <row r="62" spans="1:16" ht="12.75" customHeight="1" thickBot="1">
      <c r="A62" s="14" t="str">
        <f t="shared" si="6"/>
        <v> AA 22.416 </v>
      </c>
      <c r="B62" s="12" t="str">
        <f t="shared" si="7"/>
        <v>I</v>
      </c>
      <c r="C62" s="14">
        <f t="shared" si="8"/>
        <v>35019.324</v>
      </c>
      <c r="D62" s="19" t="str">
        <f t="shared" si="9"/>
        <v>vis</v>
      </c>
      <c r="E62" s="53">
        <f>VLOOKUP(C62,A!C$21:E$973,3,FALSE)</f>
        <v>-35.504115233419576</v>
      </c>
      <c r="F62" s="12" t="s">
        <v>62</v>
      </c>
      <c r="G62" s="19" t="str">
        <f t="shared" si="10"/>
        <v>35019.324</v>
      </c>
      <c r="H62" s="14">
        <f t="shared" si="11"/>
        <v>-35</v>
      </c>
      <c r="I62" s="54" t="s">
        <v>196</v>
      </c>
      <c r="J62" s="55" t="s">
        <v>197</v>
      </c>
      <c r="K62" s="54">
        <v>-35</v>
      </c>
      <c r="L62" s="54" t="s">
        <v>198</v>
      </c>
      <c r="M62" s="55" t="s">
        <v>67</v>
      </c>
      <c r="N62" s="55"/>
      <c r="O62" s="56" t="s">
        <v>68</v>
      </c>
      <c r="P62" s="56" t="s">
        <v>69</v>
      </c>
    </row>
    <row r="63" spans="1:16" ht="12.75" customHeight="1" thickBot="1">
      <c r="A63" s="14" t="str">
        <f t="shared" si="6"/>
        <v> AHSB 6.4.379 </v>
      </c>
      <c r="B63" s="12" t="str">
        <f t="shared" si="7"/>
        <v>I</v>
      </c>
      <c r="C63" s="14">
        <f t="shared" si="8"/>
        <v>35047.27</v>
      </c>
      <c r="D63" s="19" t="str">
        <f t="shared" si="9"/>
        <v>vis</v>
      </c>
      <c r="E63" s="53">
        <f>VLOOKUP(C63,A!C$21:E$973,3,FALSE)</f>
        <v>-32.498252370293116</v>
      </c>
      <c r="F63" s="12" t="s">
        <v>62</v>
      </c>
      <c r="G63" s="19" t="str">
        <f t="shared" si="10"/>
        <v>35047.27</v>
      </c>
      <c r="H63" s="14">
        <f t="shared" si="11"/>
        <v>-32</v>
      </c>
      <c r="I63" s="54" t="s">
        <v>199</v>
      </c>
      <c r="J63" s="55" t="s">
        <v>200</v>
      </c>
      <c r="K63" s="54">
        <v>-32</v>
      </c>
      <c r="L63" s="54" t="s">
        <v>201</v>
      </c>
      <c r="M63" s="55" t="s">
        <v>67</v>
      </c>
      <c r="N63" s="55"/>
      <c r="O63" s="56" t="s">
        <v>76</v>
      </c>
      <c r="P63" s="56" t="s">
        <v>77</v>
      </c>
    </row>
    <row r="64" spans="1:16" ht="12.75" customHeight="1" thickBot="1">
      <c r="A64" s="14" t="str">
        <f t="shared" si="6"/>
        <v> AA 22.416 </v>
      </c>
      <c r="B64" s="12" t="str">
        <f t="shared" si="7"/>
        <v>I</v>
      </c>
      <c r="C64" s="14">
        <f t="shared" si="8"/>
        <v>35047.287</v>
      </c>
      <c r="D64" s="19" t="str">
        <f t="shared" si="9"/>
        <v>vis</v>
      </c>
      <c r="E64" s="53">
        <f>VLOOKUP(C64,A!C$21:E$973,3,FALSE)</f>
        <v>-32.496423855705245</v>
      </c>
      <c r="F64" s="12" t="s">
        <v>62</v>
      </c>
      <c r="G64" s="19" t="str">
        <f t="shared" si="10"/>
        <v>35047.287</v>
      </c>
      <c r="H64" s="14">
        <f t="shared" si="11"/>
        <v>-32</v>
      </c>
      <c r="I64" s="54" t="s">
        <v>202</v>
      </c>
      <c r="J64" s="55" t="s">
        <v>203</v>
      </c>
      <c r="K64" s="54">
        <v>-32</v>
      </c>
      <c r="L64" s="54" t="s">
        <v>142</v>
      </c>
      <c r="M64" s="55" t="s">
        <v>67</v>
      </c>
      <c r="N64" s="55"/>
      <c r="O64" s="56" t="s">
        <v>68</v>
      </c>
      <c r="P64" s="56" t="s">
        <v>69</v>
      </c>
    </row>
    <row r="65" spans="1:16" ht="12.75" customHeight="1" thickBot="1">
      <c r="A65" s="14" t="str">
        <f t="shared" si="6"/>
        <v> AA 22.416 </v>
      </c>
      <c r="B65" s="12" t="str">
        <f t="shared" si="7"/>
        <v>II</v>
      </c>
      <c r="C65" s="14">
        <f t="shared" si="8"/>
        <v>35161.66</v>
      </c>
      <c r="D65" s="19" t="str">
        <f t="shared" si="9"/>
        <v>vis</v>
      </c>
      <c r="E65" s="53">
        <f>VLOOKUP(C65,A!C$21:E$973,3,FALSE)</f>
        <v>-20.194500387429667</v>
      </c>
      <c r="F65" s="12" t="s">
        <v>62</v>
      </c>
      <c r="G65" s="19" t="str">
        <f t="shared" si="10"/>
        <v>35161.66</v>
      </c>
      <c r="H65" s="14">
        <f t="shared" si="11"/>
        <v>-19.5</v>
      </c>
      <c r="I65" s="54" t="s">
        <v>204</v>
      </c>
      <c r="J65" s="55" t="s">
        <v>205</v>
      </c>
      <c r="K65" s="54">
        <v>-19.5</v>
      </c>
      <c r="L65" s="54" t="s">
        <v>206</v>
      </c>
      <c r="M65" s="55" t="s">
        <v>67</v>
      </c>
      <c r="N65" s="55"/>
      <c r="O65" s="56" t="s">
        <v>68</v>
      </c>
      <c r="P65" s="56" t="s">
        <v>69</v>
      </c>
    </row>
    <row r="66" spans="1:16" ht="12.75" customHeight="1" thickBot="1">
      <c r="A66" s="14" t="str">
        <f t="shared" si="6"/>
        <v> AA 22.416 </v>
      </c>
      <c r="B66" s="12" t="str">
        <f t="shared" si="7"/>
        <v>II</v>
      </c>
      <c r="C66" s="14">
        <f t="shared" si="8"/>
        <v>35310.46</v>
      </c>
      <c r="D66" s="19" t="str">
        <f t="shared" si="9"/>
        <v>vis</v>
      </c>
      <c r="E66" s="53">
        <f>VLOOKUP(C66,A!C$21:E$973,3,FALSE)</f>
        <v>-4.189619759316014</v>
      </c>
      <c r="F66" s="12" t="s">
        <v>62</v>
      </c>
      <c r="G66" s="19" t="str">
        <f t="shared" si="10"/>
        <v>35310.46</v>
      </c>
      <c r="H66" s="14">
        <f t="shared" si="11"/>
        <v>-3.5</v>
      </c>
      <c r="I66" s="54" t="s">
        <v>207</v>
      </c>
      <c r="J66" s="55" t="s">
        <v>208</v>
      </c>
      <c r="K66" s="54">
        <v>-3.5</v>
      </c>
      <c r="L66" s="54" t="s">
        <v>209</v>
      </c>
      <c r="M66" s="55" t="s">
        <v>67</v>
      </c>
      <c r="N66" s="55"/>
      <c r="O66" s="56" t="s">
        <v>68</v>
      </c>
      <c r="P66" s="56" t="s">
        <v>69</v>
      </c>
    </row>
    <row r="67" spans="1:16" ht="12.75" customHeight="1" thickBot="1">
      <c r="A67" s="14" t="str">
        <f t="shared" si="6"/>
        <v> AHSB 6.4.379 </v>
      </c>
      <c r="B67" s="12" t="str">
        <f t="shared" si="7"/>
        <v>II</v>
      </c>
      <c r="C67" s="14">
        <f t="shared" si="8"/>
        <v>35310.48</v>
      </c>
      <c r="D67" s="19" t="str">
        <f t="shared" si="9"/>
        <v>vis</v>
      </c>
      <c r="E67" s="53">
        <f>VLOOKUP(C67,A!C$21:E$973,3,FALSE)</f>
        <v>-4.187468565682765</v>
      </c>
      <c r="F67" s="12" t="s">
        <v>62</v>
      </c>
      <c r="G67" s="19" t="str">
        <f t="shared" si="10"/>
        <v>35310.48</v>
      </c>
      <c r="H67" s="14">
        <f t="shared" si="11"/>
        <v>-3.5</v>
      </c>
      <c r="I67" s="54" t="s">
        <v>210</v>
      </c>
      <c r="J67" s="55" t="s">
        <v>211</v>
      </c>
      <c r="K67" s="54">
        <v>-3.5</v>
      </c>
      <c r="L67" s="54" t="s">
        <v>190</v>
      </c>
      <c r="M67" s="55" t="s">
        <v>67</v>
      </c>
      <c r="N67" s="55"/>
      <c r="O67" s="56" t="s">
        <v>76</v>
      </c>
      <c r="P67" s="56" t="s">
        <v>77</v>
      </c>
    </row>
    <row r="68" spans="1:16" ht="12.75" customHeight="1" thickBot="1">
      <c r="A68" s="14" t="str">
        <f t="shared" si="6"/>
        <v> AA 22.416 </v>
      </c>
      <c r="B68" s="12" t="str">
        <f t="shared" si="7"/>
        <v>II</v>
      </c>
      <c r="C68" s="14">
        <f t="shared" si="8"/>
        <v>35319.705</v>
      </c>
      <c r="D68" s="19" t="str">
        <f t="shared" si="9"/>
        <v>vis</v>
      </c>
      <c r="E68" s="53">
        <f>VLOOKUP(C68,A!C$21:E$973,3,FALSE)</f>
        <v>-3.1952305025488297</v>
      </c>
      <c r="F68" s="12" t="s">
        <v>62</v>
      </c>
      <c r="G68" s="19" t="str">
        <f t="shared" si="10"/>
        <v>35319.705</v>
      </c>
      <c r="H68" s="14">
        <f t="shared" si="11"/>
        <v>-2.5</v>
      </c>
      <c r="I68" s="54" t="s">
        <v>212</v>
      </c>
      <c r="J68" s="55" t="s">
        <v>213</v>
      </c>
      <c r="K68" s="54">
        <v>-2.5</v>
      </c>
      <c r="L68" s="54" t="s">
        <v>214</v>
      </c>
      <c r="M68" s="55" t="s">
        <v>67</v>
      </c>
      <c r="N68" s="55"/>
      <c r="O68" s="56" t="s">
        <v>68</v>
      </c>
      <c r="P68" s="56" t="s">
        <v>69</v>
      </c>
    </row>
    <row r="69" spans="1:16" ht="12.75" customHeight="1" thickBot="1">
      <c r="A69" s="14" t="str">
        <f t="shared" si="6"/>
        <v> AA 22.416 </v>
      </c>
      <c r="B69" s="12" t="str">
        <f t="shared" si="7"/>
        <v>I</v>
      </c>
      <c r="C69" s="14">
        <f t="shared" si="8"/>
        <v>35344.725</v>
      </c>
      <c r="D69" s="19" t="str">
        <f t="shared" si="9"/>
        <v>vis</v>
      </c>
      <c r="E69" s="53">
        <f>VLOOKUP(C69,A!C$21:E$973,3,FALSE)</f>
        <v>-0.5040872679025657</v>
      </c>
      <c r="F69" s="12" t="s">
        <v>62</v>
      </c>
      <c r="G69" s="19" t="str">
        <f t="shared" si="10"/>
        <v>35344.725</v>
      </c>
      <c r="H69" s="14">
        <f t="shared" si="11"/>
        <v>0</v>
      </c>
      <c r="I69" s="54" t="s">
        <v>215</v>
      </c>
      <c r="J69" s="55" t="s">
        <v>216</v>
      </c>
      <c r="K69" s="54">
        <v>0</v>
      </c>
      <c r="L69" s="54" t="s">
        <v>198</v>
      </c>
      <c r="M69" s="55" t="s">
        <v>67</v>
      </c>
      <c r="N69" s="55"/>
      <c r="O69" s="56" t="s">
        <v>68</v>
      </c>
      <c r="P69" s="56" t="s">
        <v>69</v>
      </c>
    </row>
    <row r="70" spans="1:16" ht="12.75" customHeight="1" thickBot="1">
      <c r="A70" s="14" t="str">
        <f t="shared" si="6"/>
        <v> PZP 2.259 </v>
      </c>
      <c r="B70" s="12" t="str">
        <f t="shared" si="7"/>
        <v>I</v>
      </c>
      <c r="C70" s="14">
        <f t="shared" si="8"/>
        <v>35391.191</v>
      </c>
      <c r="D70" s="19" t="str">
        <f t="shared" si="9"/>
        <v>vis</v>
      </c>
      <c r="E70" s="53">
        <f>VLOOKUP(C70,A!C$21:E$973,3,FALSE)</f>
        <v>4.493780899207356</v>
      </c>
      <c r="F70" s="12" t="s">
        <v>62</v>
      </c>
      <c r="G70" s="19" t="str">
        <f t="shared" si="10"/>
        <v>35391.191</v>
      </c>
      <c r="H70" s="14">
        <f t="shared" si="11"/>
        <v>5</v>
      </c>
      <c r="I70" s="54" t="s">
        <v>217</v>
      </c>
      <c r="J70" s="55" t="s">
        <v>218</v>
      </c>
      <c r="K70" s="54">
        <v>5</v>
      </c>
      <c r="L70" s="54" t="s">
        <v>219</v>
      </c>
      <c r="M70" s="55" t="s">
        <v>67</v>
      </c>
      <c r="N70" s="55"/>
      <c r="O70" s="56" t="s">
        <v>108</v>
      </c>
      <c r="P70" s="56" t="s">
        <v>109</v>
      </c>
    </row>
    <row r="71" spans="1:16" ht="12.75" customHeight="1" thickBot="1">
      <c r="A71" s="14" t="str">
        <f t="shared" si="6"/>
        <v> AA 22.416 </v>
      </c>
      <c r="B71" s="12" t="str">
        <f t="shared" si="7"/>
        <v>I</v>
      </c>
      <c r="C71" s="14">
        <f t="shared" si="8"/>
        <v>35391.203</v>
      </c>
      <c r="D71" s="19" t="str">
        <f t="shared" si="9"/>
        <v>vis</v>
      </c>
      <c r="E71" s="53">
        <f>VLOOKUP(C71,A!C$21:E$973,3,FALSE)</f>
        <v>4.495071615387306</v>
      </c>
      <c r="F71" s="12" t="s">
        <v>62</v>
      </c>
      <c r="G71" s="19" t="str">
        <f t="shared" si="10"/>
        <v>35391.203</v>
      </c>
      <c r="H71" s="14">
        <f t="shared" si="11"/>
        <v>5</v>
      </c>
      <c r="I71" s="54" t="s">
        <v>220</v>
      </c>
      <c r="J71" s="55" t="s">
        <v>221</v>
      </c>
      <c r="K71" s="54">
        <v>5</v>
      </c>
      <c r="L71" s="54" t="s">
        <v>222</v>
      </c>
      <c r="M71" s="55" t="s">
        <v>67</v>
      </c>
      <c r="N71" s="55"/>
      <c r="O71" s="56" t="s">
        <v>68</v>
      </c>
      <c r="P71" s="56" t="s">
        <v>69</v>
      </c>
    </row>
    <row r="72" spans="1:16" ht="12.75" customHeight="1" thickBot="1">
      <c r="A72" s="14" t="str">
        <f t="shared" si="6"/>
        <v> AHSB 6.4.379 </v>
      </c>
      <c r="B72" s="12" t="str">
        <f t="shared" si="7"/>
        <v>I</v>
      </c>
      <c r="C72" s="14">
        <f t="shared" si="8"/>
        <v>35391.3</v>
      </c>
      <c r="D72" s="19" t="str">
        <f t="shared" si="9"/>
        <v>vis</v>
      </c>
      <c r="E72" s="53">
        <f>VLOOKUP(C72,A!C$21:E$973,3,FALSE)</f>
        <v>4.505504904506608</v>
      </c>
      <c r="F72" s="12" t="s">
        <v>62</v>
      </c>
      <c r="G72" s="19" t="str">
        <f t="shared" si="10"/>
        <v>35391.30</v>
      </c>
      <c r="H72" s="14">
        <f t="shared" si="11"/>
        <v>5</v>
      </c>
      <c r="I72" s="54" t="s">
        <v>223</v>
      </c>
      <c r="J72" s="55" t="s">
        <v>224</v>
      </c>
      <c r="K72" s="54">
        <v>5</v>
      </c>
      <c r="L72" s="54" t="s">
        <v>225</v>
      </c>
      <c r="M72" s="55" t="s">
        <v>67</v>
      </c>
      <c r="N72" s="55"/>
      <c r="O72" s="56" t="s">
        <v>76</v>
      </c>
      <c r="P72" s="56" t="s">
        <v>77</v>
      </c>
    </row>
    <row r="73" spans="1:16" ht="12.75" customHeight="1" thickBot="1">
      <c r="A73" s="14" t="str">
        <f t="shared" si="6"/>
        <v> PZP 2.259 </v>
      </c>
      <c r="B73" s="12" t="str">
        <f t="shared" si="7"/>
        <v>II</v>
      </c>
      <c r="C73" s="14">
        <f t="shared" si="8"/>
        <v>35394.127</v>
      </c>
      <c r="D73" s="19" t="str">
        <f t="shared" si="9"/>
        <v>vis</v>
      </c>
      <c r="E73" s="53">
        <f>VLOOKUP(C73,A!C$21:E$973,3,FALSE)</f>
        <v>4.809576124504179</v>
      </c>
      <c r="F73" s="12" t="s">
        <v>62</v>
      </c>
      <c r="G73" s="19" t="str">
        <f t="shared" si="10"/>
        <v>35394.127</v>
      </c>
      <c r="H73" s="14">
        <f t="shared" si="11"/>
        <v>5.5</v>
      </c>
      <c r="I73" s="54" t="s">
        <v>226</v>
      </c>
      <c r="J73" s="55" t="s">
        <v>227</v>
      </c>
      <c r="K73" s="54">
        <v>5.5</v>
      </c>
      <c r="L73" s="54" t="s">
        <v>228</v>
      </c>
      <c r="M73" s="55" t="s">
        <v>67</v>
      </c>
      <c r="N73" s="55"/>
      <c r="O73" s="56" t="s">
        <v>108</v>
      </c>
      <c r="P73" s="56" t="s">
        <v>109</v>
      </c>
    </row>
    <row r="74" spans="1:16" ht="12.75" customHeight="1" thickBot="1">
      <c r="A74" s="14" t="str">
        <f t="shared" si="6"/>
        <v> PZP 2.259 </v>
      </c>
      <c r="B74" s="12" t="str">
        <f t="shared" si="7"/>
        <v>II</v>
      </c>
      <c r="C74" s="14">
        <f t="shared" si="8"/>
        <v>35394.15</v>
      </c>
      <c r="D74" s="19" t="str">
        <f t="shared" si="9"/>
        <v>vis</v>
      </c>
      <c r="E74" s="53">
        <f>VLOOKUP(C74,A!C$21:E$973,3,FALSE)</f>
        <v>4.812049997182024</v>
      </c>
      <c r="F74" s="12" t="s">
        <v>62</v>
      </c>
      <c r="G74" s="19" t="str">
        <f t="shared" si="10"/>
        <v>35394.150</v>
      </c>
      <c r="H74" s="14">
        <f t="shared" si="11"/>
        <v>5.5</v>
      </c>
      <c r="I74" s="54" t="s">
        <v>229</v>
      </c>
      <c r="J74" s="55" t="s">
        <v>230</v>
      </c>
      <c r="K74" s="54">
        <v>5.5</v>
      </c>
      <c r="L74" s="54" t="s">
        <v>231</v>
      </c>
      <c r="M74" s="55" t="s">
        <v>67</v>
      </c>
      <c r="N74" s="55"/>
      <c r="O74" s="56" t="s">
        <v>108</v>
      </c>
      <c r="P74" s="56" t="s">
        <v>109</v>
      </c>
    </row>
    <row r="75" spans="1:16" ht="12.75" customHeight="1" thickBot="1">
      <c r="A75" s="14" t="str">
        <f aca="true" t="shared" si="12" ref="A75:A106">P75</f>
        <v> PZP 2.259 </v>
      </c>
      <c r="B75" s="12" t="str">
        <f aca="true" t="shared" si="13" ref="B75:B106">IF(H75=INT(H75),"I","II")</f>
        <v>II</v>
      </c>
      <c r="C75" s="14">
        <f aca="true" t="shared" si="14" ref="C75:C106">1*G75</f>
        <v>35394.173</v>
      </c>
      <c r="D75" s="19" t="str">
        <f aca="true" t="shared" si="15" ref="D75:D106">VLOOKUP(F75,I$1:J$5,2,FALSE)</f>
        <v>vis</v>
      </c>
      <c r="E75" s="53">
        <f>VLOOKUP(C75,A!C$21:E$973,3,FALSE)</f>
        <v>4.81452386985987</v>
      </c>
      <c r="F75" s="12" t="s">
        <v>62</v>
      </c>
      <c r="G75" s="19" t="str">
        <f aca="true" t="shared" si="16" ref="G75:G106">MID(I75,3,LEN(I75)-3)</f>
        <v>35394.173</v>
      </c>
      <c r="H75" s="14">
        <f aca="true" t="shared" si="17" ref="H75:H106">1*K75</f>
        <v>5.5</v>
      </c>
      <c r="I75" s="54" t="s">
        <v>232</v>
      </c>
      <c r="J75" s="55" t="s">
        <v>233</v>
      </c>
      <c r="K75" s="54">
        <v>5.5</v>
      </c>
      <c r="L75" s="54" t="s">
        <v>234</v>
      </c>
      <c r="M75" s="55" t="s">
        <v>67</v>
      </c>
      <c r="N75" s="55"/>
      <c r="O75" s="56" t="s">
        <v>108</v>
      </c>
      <c r="P75" s="56" t="s">
        <v>109</v>
      </c>
    </row>
    <row r="76" spans="1:16" ht="12.75" customHeight="1" thickBot="1">
      <c r="A76" s="14" t="str">
        <f t="shared" si="12"/>
        <v> AHSB 6.4.379 </v>
      </c>
      <c r="B76" s="12" t="str">
        <f t="shared" si="13"/>
        <v>I</v>
      </c>
      <c r="C76" s="14">
        <f t="shared" si="14"/>
        <v>35428.4</v>
      </c>
      <c r="D76" s="19" t="str">
        <f t="shared" si="15"/>
        <v>vis</v>
      </c>
      <c r="E76" s="53">
        <f>VLOOKUP(C76,A!C$21:E$973,3,FALSE)</f>
        <v>8.495969093370926</v>
      </c>
      <c r="F76" s="12" t="s">
        <v>62</v>
      </c>
      <c r="G76" s="19" t="str">
        <f t="shared" si="16"/>
        <v>35428.40</v>
      </c>
      <c r="H76" s="14">
        <f t="shared" si="17"/>
        <v>9</v>
      </c>
      <c r="I76" s="54" t="s">
        <v>235</v>
      </c>
      <c r="J76" s="55" t="s">
        <v>236</v>
      </c>
      <c r="K76" s="54">
        <v>9</v>
      </c>
      <c r="L76" s="54" t="s">
        <v>237</v>
      </c>
      <c r="M76" s="55" t="s">
        <v>67</v>
      </c>
      <c r="N76" s="55"/>
      <c r="O76" s="56" t="s">
        <v>76</v>
      </c>
      <c r="P76" s="56" t="s">
        <v>77</v>
      </c>
    </row>
    <row r="77" spans="1:16" ht="12.75" customHeight="1" thickBot="1">
      <c r="A77" s="14" t="str">
        <f t="shared" si="12"/>
        <v> AA 22.416 </v>
      </c>
      <c r="B77" s="12" t="str">
        <f t="shared" si="13"/>
        <v>I</v>
      </c>
      <c r="C77" s="14">
        <f t="shared" si="14"/>
        <v>35428.477</v>
      </c>
      <c r="D77" s="19" t="str">
        <f t="shared" si="15"/>
        <v>vis</v>
      </c>
      <c r="E77" s="53">
        <f>VLOOKUP(C77,A!C$21:E$973,3,FALSE)</f>
        <v>8.50425118885698</v>
      </c>
      <c r="F77" s="12" t="s">
        <v>62</v>
      </c>
      <c r="G77" s="19" t="str">
        <f t="shared" si="16"/>
        <v>35428.477</v>
      </c>
      <c r="H77" s="14">
        <f t="shared" si="17"/>
        <v>9</v>
      </c>
      <c r="I77" s="54" t="s">
        <v>238</v>
      </c>
      <c r="J77" s="55" t="s">
        <v>239</v>
      </c>
      <c r="K77" s="54">
        <v>9</v>
      </c>
      <c r="L77" s="54" t="s">
        <v>240</v>
      </c>
      <c r="M77" s="55" t="s">
        <v>67</v>
      </c>
      <c r="N77" s="55"/>
      <c r="O77" s="56" t="s">
        <v>68</v>
      </c>
      <c r="P77" s="56" t="s">
        <v>69</v>
      </c>
    </row>
    <row r="78" spans="1:16" ht="12.75" customHeight="1" thickBot="1">
      <c r="A78" s="14" t="str">
        <f t="shared" si="12"/>
        <v> PZP 2.259 </v>
      </c>
      <c r="B78" s="12" t="str">
        <f t="shared" si="13"/>
        <v>I</v>
      </c>
      <c r="C78" s="14">
        <f t="shared" si="14"/>
        <v>36023.306</v>
      </c>
      <c r="D78" s="19" t="str">
        <f t="shared" si="15"/>
        <v>vis</v>
      </c>
      <c r="E78" s="53">
        <f>VLOOKUP(C78,A!C$21:E$973,3,FALSE)</f>
        <v>72.48386905942459</v>
      </c>
      <c r="F78" s="12" t="s">
        <v>62</v>
      </c>
      <c r="G78" s="19" t="str">
        <f t="shared" si="16"/>
        <v>36023.306</v>
      </c>
      <c r="H78" s="14">
        <f t="shared" si="17"/>
        <v>73</v>
      </c>
      <c r="I78" s="54" t="s">
        <v>241</v>
      </c>
      <c r="J78" s="55" t="s">
        <v>242</v>
      </c>
      <c r="K78" s="54">
        <v>73</v>
      </c>
      <c r="L78" s="54" t="s">
        <v>243</v>
      </c>
      <c r="M78" s="55" t="s">
        <v>67</v>
      </c>
      <c r="N78" s="55"/>
      <c r="O78" s="56" t="s">
        <v>108</v>
      </c>
      <c r="P78" s="56" t="s">
        <v>109</v>
      </c>
    </row>
    <row r="79" spans="1:16" ht="12.75" customHeight="1" thickBot="1">
      <c r="A79" s="14" t="str">
        <f t="shared" si="12"/>
        <v> PZP 2.259 </v>
      </c>
      <c r="B79" s="12" t="str">
        <f t="shared" si="13"/>
        <v>I</v>
      </c>
      <c r="C79" s="14">
        <f t="shared" si="14"/>
        <v>36023.356</v>
      </c>
      <c r="D79" s="19" t="str">
        <f t="shared" si="15"/>
        <v>vis</v>
      </c>
      <c r="E79" s="53">
        <f>VLOOKUP(C79,A!C$21:E$973,3,FALSE)</f>
        <v>72.48924704350694</v>
      </c>
      <c r="F79" s="12" t="s">
        <v>62</v>
      </c>
      <c r="G79" s="19" t="str">
        <f t="shared" si="16"/>
        <v>36023.356</v>
      </c>
      <c r="H79" s="14">
        <f t="shared" si="17"/>
        <v>73</v>
      </c>
      <c r="I79" s="54" t="s">
        <v>244</v>
      </c>
      <c r="J79" s="55" t="s">
        <v>245</v>
      </c>
      <c r="K79" s="54">
        <v>73</v>
      </c>
      <c r="L79" s="54" t="s">
        <v>246</v>
      </c>
      <c r="M79" s="55" t="s">
        <v>67</v>
      </c>
      <c r="N79" s="55"/>
      <c r="O79" s="56" t="s">
        <v>108</v>
      </c>
      <c r="P79" s="56" t="s">
        <v>109</v>
      </c>
    </row>
    <row r="80" spans="1:16" ht="12.75" customHeight="1" thickBot="1">
      <c r="A80" s="14" t="str">
        <f t="shared" si="12"/>
        <v> PZP 2.259 </v>
      </c>
      <c r="B80" s="12" t="str">
        <f t="shared" si="13"/>
        <v>I</v>
      </c>
      <c r="C80" s="14">
        <f t="shared" si="14"/>
        <v>36051.307</v>
      </c>
      <c r="D80" s="19" t="str">
        <f t="shared" si="15"/>
        <v>vis</v>
      </c>
      <c r="E80" s="53">
        <f>VLOOKUP(C80,A!C$21:E$973,3,FALSE)</f>
        <v>75.4956477050421</v>
      </c>
      <c r="F80" s="12" t="s">
        <v>62</v>
      </c>
      <c r="G80" s="19" t="str">
        <f t="shared" si="16"/>
        <v>36051.307</v>
      </c>
      <c r="H80" s="14">
        <f t="shared" si="17"/>
        <v>76</v>
      </c>
      <c r="I80" s="54" t="s">
        <v>247</v>
      </c>
      <c r="J80" s="55" t="s">
        <v>248</v>
      </c>
      <c r="K80" s="54">
        <v>76</v>
      </c>
      <c r="L80" s="54" t="s">
        <v>249</v>
      </c>
      <c r="M80" s="55" t="s">
        <v>67</v>
      </c>
      <c r="N80" s="55"/>
      <c r="O80" s="56" t="s">
        <v>108</v>
      </c>
      <c r="P80" s="56" t="s">
        <v>109</v>
      </c>
    </row>
    <row r="81" spans="1:16" ht="12.75" customHeight="1" thickBot="1">
      <c r="A81" s="14" t="str">
        <f t="shared" si="12"/>
        <v> PZP 2.259 </v>
      </c>
      <c r="B81" s="12" t="str">
        <f t="shared" si="13"/>
        <v>I</v>
      </c>
      <c r="C81" s="14">
        <f t="shared" si="14"/>
        <v>36367.369</v>
      </c>
      <c r="D81" s="19" t="str">
        <f t="shared" si="15"/>
        <v>vis</v>
      </c>
      <c r="E81" s="53">
        <f>VLOOKUP(C81,A!C$21:E$973,3,FALSE)</f>
        <v>109.49117580371801</v>
      </c>
      <c r="F81" s="12" t="s">
        <v>62</v>
      </c>
      <c r="G81" s="19" t="str">
        <f t="shared" si="16"/>
        <v>36367.369</v>
      </c>
      <c r="H81" s="14">
        <f t="shared" si="17"/>
        <v>110</v>
      </c>
      <c r="I81" s="54" t="s">
        <v>250</v>
      </c>
      <c r="J81" s="55" t="s">
        <v>251</v>
      </c>
      <c r="K81" s="54">
        <v>110</v>
      </c>
      <c r="L81" s="54" t="s">
        <v>252</v>
      </c>
      <c r="M81" s="55" t="s">
        <v>67</v>
      </c>
      <c r="N81" s="55"/>
      <c r="O81" s="56" t="s">
        <v>108</v>
      </c>
      <c r="P81" s="56" t="s">
        <v>109</v>
      </c>
    </row>
    <row r="82" spans="1:16" ht="12.75" customHeight="1" thickBot="1">
      <c r="A82" s="14" t="str">
        <f t="shared" si="12"/>
        <v> PZP 2.259 </v>
      </c>
      <c r="B82" s="12" t="str">
        <f t="shared" si="13"/>
        <v>I</v>
      </c>
      <c r="C82" s="14">
        <f t="shared" si="14"/>
        <v>36376.409</v>
      </c>
      <c r="D82" s="19" t="str">
        <f t="shared" si="15"/>
        <v>vis</v>
      </c>
      <c r="E82" s="53">
        <f>VLOOKUP(C82,A!C$21:E$973,3,FALSE)</f>
        <v>110.46351532574869</v>
      </c>
      <c r="F82" s="12" t="s">
        <v>62</v>
      </c>
      <c r="G82" s="19" t="str">
        <f t="shared" si="16"/>
        <v>36376.409</v>
      </c>
      <c r="H82" s="14">
        <f t="shared" si="17"/>
        <v>111</v>
      </c>
      <c r="I82" s="54" t="s">
        <v>253</v>
      </c>
      <c r="J82" s="55" t="s">
        <v>254</v>
      </c>
      <c r="K82" s="54">
        <v>111</v>
      </c>
      <c r="L82" s="54" t="s">
        <v>255</v>
      </c>
      <c r="M82" s="55" t="s">
        <v>67</v>
      </c>
      <c r="N82" s="55"/>
      <c r="O82" s="56" t="s">
        <v>108</v>
      </c>
      <c r="P82" s="56" t="s">
        <v>109</v>
      </c>
    </row>
    <row r="83" spans="1:16" ht="12.75" customHeight="1" thickBot="1">
      <c r="A83" s="14" t="str">
        <f t="shared" si="12"/>
        <v> MHAR 9.24 </v>
      </c>
      <c r="B83" s="12" t="str">
        <f t="shared" si="13"/>
        <v>I</v>
      </c>
      <c r="C83" s="14">
        <f t="shared" si="14"/>
        <v>36460.387</v>
      </c>
      <c r="D83" s="19" t="str">
        <f t="shared" si="15"/>
        <v>vis</v>
      </c>
      <c r="E83" s="53">
        <f>VLOOKUP(C83,A!C$21:E$973,3,FALSE)</f>
        <v>119.49616227055925</v>
      </c>
      <c r="F83" s="12" t="s">
        <v>62</v>
      </c>
      <c r="G83" s="19" t="str">
        <f t="shared" si="16"/>
        <v>36460.387</v>
      </c>
      <c r="H83" s="14">
        <f t="shared" si="17"/>
        <v>120</v>
      </c>
      <c r="I83" s="54" t="s">
        <v>256</v>
      </c>
      <c r="J83" s="55" t="s">
        <v>257</v>
      </c>
      <c r="K83" s="54">
        <v>120</v>
      </c>
      <c r="L83" s="54" t="s">
        <v>258</v>
      </c>
      <c r="M83" s="55" t="s">
        <v>67</v>
      </c>
      <c r="N83" s="55"/>
      <c r="O83" s="56" t="s">
        <v>259</v>
      </c>
      <c r="P83" s="56" t="s">
        <v>260</v>
      </c>
    </row>
    <row r="84" spans="1:16" ht="12.75" customHeight="1" thickBot="1">
      <c r="A84" s="14" t="str">
        <f t="shared" si="12"/>
        <v> PZP 2.259 </v>
      </c>
      <c r="B84" s="12" t="str">
        <f t="shared" si="13"/>
        <v>I</v>
      </c>
      <c r="C84" s="14">
        <f t="shared" si="14"/>
        <v>36748.34</v>
      </c>
      <c r="D84" s="19" t="str">
        <f t="shared" si="15"/>
        <v>vis</v>
      </c>
      <c r="E84" s="53">
        <f>VLOOKUP(C84,A!C$21:E$973,3,FALSE)</f>
        <v>150.46829527800045</v>
      </c>
      <c r="F84" s="12" t="s">
        <v>62</v>
      </c>
      <c r="G84" s="19" t="str">
        <f t="shared" si="16"/>
        <v>36748.340</v>
      </c>
      <c r="H84" s="14">
        <f t="shared" si="17"/>
        <v>151</v>
      </c>
      <c r="I84" s="54" t="s">
        <v>261</v>
      </c>
      <c r="J84" s="55" t="s">
        <v>262</v>
      </c>
      <c r="K84" s="54">
        <v>151</v>
      </c>
      <c r="L84" s="54" t="s">
        <v>263</v>
      </c>
      <c r="M84" s="55" t="s">
        <v>67</v>
      </c>
      <c r="N84" s="55"/>
      <c r="O84" s="56" t="s">
        <v>108</v>
      </c>
      <c r="P84" s="56" t="s">
        <v>109</v>
      </c>
    </row>
    <row r="85" spans="1:16" ht="12.75" customHeight="1" thickBot="1">
      <c r="A85" s="14" t="str">
        <f t="shared" si="12"/>
        <v> PZP 2.259 </v>
      </c>
      <c r="B85" s="12" t="str">
        <f t="shared" si="13"/>
        <v>II</v>
      </c>
      <c r="C85" s="14">
        <f t="shared" si="14"/>
        <v>36751.444</v>
      </c>
      <c r="D85" s="19" t="str">
        <f t="shared" si="15"/>
        <v>vis</v>
      </c>
      <c r="E85" s="53">
        <f>VLOOKUP(C85,A!C$21:E$973,3,FALSE)</f>
        <v>150.80216052981345</v>
      </c>
      <c r="F85" s="12" t="s">
        <v>62</v>
      </c>
      <c r="G85" s="19" t="str">
        <f t="shared" si="16"/>
        <v>36751.444</v>
      </c>
      <c r="H85" s="14">
        <f t="shared" si="17"/>
        <v>151.5</v>
      </c>
      <c r="I85" s="54" t="s">
        <v>264</v>
      </c>
      <c r="J85" s="55" t="s">
        <v>265</v>
      </c>
      <c r="K85" s="54">
        <v>151.5</v>
      </c>
      <c r="L85" s="54" t="s">
        <v>118</v>
      </c>
      <c r="M85" s="55" t="s">
        <v>67</v>
      </c>
      <c r="N85" s="55"/>
      <c r="O85" s="56" t="s">
        <v>108</v>
      </c>
      <c r="P85" s="56" t="s">
        <v>109</v>
      </c>
    </row>
    <row r="86" spans="1:16" ht="12.75" customHeight="1" thickBot="1">
      <c r="A86" s="14" t="str">
        <f t="shared" si="12"/>
        <v> MHAR 9.24 </v>
      </c>
      <c r="B86" s="12" t="str">
        <f t="shared" si="13"/>
        <v>II</v>
      </c>
      <c r="C86" s="14">
        <f t="shared" si="14"/>
        <v>36807.389</v>
      </c>
      <c r="D86" s="19" t="str">
        <f t="shared" si="15"/>
        <v>pg</v>
      </c>
      <c r="E86" s="53">
        <f>VLOOKUP(C86,A!C$21:E$973,3,FALSE)</f>
        <v>156.81958691919408</v>
      </c>
      <c r="F86" s="12" t="str">
        <f>LEFT(M86,1)</f>
        <v>P</v>
      </c>
      <c r="G86" s="19" t="str">
        <f t="shared" si="16"/>
        <v>36807.389</v>
      </c>
      <c r="H86" s="14">
        <f t="shared" si="17"/>
        <v>157.5</v>
      </c>
      <c r="I86" s="54" t="s">
        <v>266</v>
      </c>
      <c r="J86" s="55" t="s">
        <v>267</v>
      </c>
      <c r="K86" s="54">
        <v>157.5</v>
      </c>
      <c r="L86" s="54" t="s">
        <v>268</v>
      </c>
      <c r="M86" s="55" t="s">
        <v>67</v>
      </c>
      <c r="N86" s="55"/>
      <c r="O86" s="56" t="s">
        <v>259</v>
      </c>
      <c r="P86" s="56" t="s">
        <v>260</v>
      </c>
    </row>
    <row r="87" spans="1:16" ht="12.75" customHeight="1" thickBot="1">
      <c r="A87" s="14" t="str">
        <f t="shared" si="12"/>
        <v> MHAR 9.24 </v>
      </c>
      <c r="B87" s="12" t="str">
        <f t="shared" si="13"/>
        <v>I</v>
      </c>
      <c r="C87" s="14">
        <f t="shared" si="14"/>
        <v>36832.317</v>
      </c>
      <c r="D87" s="19" t="str">
        <f t="shared" si="15"/>
        <v>pg</v>
      </c>
      <c r="E87" s="53">
        <f>VLOOKUP(C87,A!C$21:E$973,3,FALSE)</f>
        <v>159.50083466312975</v>
      </c>
      <c r="F87" s="12" t="str">
        <f>LEFT(M87,1)</f>
        <v>P</v>
      </c>
      <c r="G87" s="19" t="str">
        <f t="shared" si="16"/>
        <v>36832.317</v>
      </c>
      <c r="H87" s="14">
        <f t="shared" si="17"/>
        <v>160</v>
      </c>
      <c r="I87" s="54" t="s">
        <v>269</v>
      </c>
      <c r="J87" s="55" t="s">
        <v>270</v>
      </c>
      <c r="K87" s="54">
        <v>160</v>
      </c>
      <c r="L87" s="54" t="s">
        <v>271</v>
      </c>
      <c r="M87" s="55" t="s">
        <v>67</v>
      </c>
      <c r="N87" s="55"/>
      <c r="O87" s="56" t="s">
        <v>259</v>
      </c>
      <c r="P87" s="56" t="s">
        <v>260</v>
      </c>
    </row>
    <row r="88" spans="1:16" ht="12.75" customHeight="1" thickBot="1">
      <c r="A88" s="14" t="str">
        <f t="shared" si="12"/>
        <v> MHAR 9.24 </v>
      </c>
      <c r="B88" s="12" t="str">
        <f t="shared" si="13"/>
        <v>II</v>
      </c>
      <c r="C88" s="14">
        <f t="shared" si="14"/>
        <v>36844.37</v>
      </c>
      <c r="D88" s="19" t="str">
        <f t="shared" si="15"/>
        <v>pg</v>
      </c>
      <c r="E88" s="53">
        <f>VLOOKUP(C88,A!C$21:E$973,3,FALSE)</f>
        <v>160.7972515059433</v>
      </c>
      <c r="F88" s="12" t="str">
        <f>LEFT(M88,1)</f>
        <v>P</v>
      </c>
      <c r="G88" s="19" t="str">
        <f t="shared" si="16"/>
        <v>36844.370</v>
      </c>
      <c r="H88" s="14">
        <f t="shared" si="17"/>
        <v>161.5</v>
      </c>
      <c r="I88" s="54" t="s">
        <v>272</v>
      </c>
      <c r="J88" s="55" t="s">
        <v>273</v>
      </c>
      <c r="K88" s="54">
        <v>161.5</v>
      </c>
      <c r="L88" s="54" t="s">
        <v>274</v>
      </c>
      <c r="M88" s="55" t="s">
        <v>67</v>
      </c>
      <c r="N88" s="55"/>
      <c r="O88" s="56" t="s">
        <v>259</v>
      </c>
      <c r="P88" s="56" t="s">
        <v>260</v>
      </c>
    </row>
    <row r="89" spans="1:16" ht="12.75" customHeight="1" thickBot="1">
      <c r="A89" s="14" t="str">
        <f t="shared" si="12"/>
        <v> MHAR 9.24 </v>
      </c>
      <c r="B89" s="12" t="str">
        <f t="shared" si="13"/>
        <v>I</v>
      </c>
      <c r="C89" s="14">
        <f t="shared" si="14"/>
        <v>36897.309</v>
      </c>
      <c r="D89" s="19" t="str">
        <f t="shared" si="15"/>
        <v>pg</v>
      </c>
      <c r="E89" s="53">
        <f>VLOOKUP(C89,A!C$21:E$973,3,FALSE)</f>
        <v>166.49135349231233</v>
      </c>
      <c r="F89" s="12" t="str">
        <f>LEFT(M89,1)</f>
        <v>P</v>
      </c>
      <c r="G89" s="19" t="str">
        <f t="shared" si="16"/>
        <v>36897.309</v>
      </c>
      <c r="H89" s="14">
        <f t="shared" si="17"/>
        <v>167</v>
      </c>
      <c r="I89" s="54" t="s">
        <v>275</v>
      </c>
      <c r="J89" s="55" t="s">
        <v>276</v>
      </c>
      <c r="K89" s="54">
        <v>167</v>
      </c>
      <c r="L89" s="54" t="s">
        <v>277</v>
      </c>
      <c r="M89" s="55" t="s">
        <v>67</v>
      </c>
      <c r="N89" s="55"/>
      <c r="O89" s="56" t="s">
        <v>259</v>
      </c>
      <c r="P89" s="56" t="s">
        <v>260</v>
      </c>
    </row>
    <row r="90" spans="1:16" ht="12.75" customHeight="1" thickBot="1">
      <c r="A90" s="14" t="str">
        <f t="shared" si="12"/>
        <v> PZP 2.259 </v>
      </c>
      <c r="B90" s="12" t="str">
        <f t="shared" si="13"/>
        <v>I</v>
      </c>
      <c r="C90" s="14">
        <f t="shared" si="14"/>
        <v>37083.286</v>
      </c>
      <c r="D90" s="19" t="str">
        <f t="shared" si="15"/>
        <v>pg</v>
      </c>
      <c r="E90" s="53">
        <f>VLOOKUP(C90,A!C$21:E$973,3,FALSE)</f>
        <v>186.49498040477712</v>
      </c>
      <c r="F90" s="12" t="str">
        <f>LEFT(M90,1)</f>
        <v>P</v>
      </c>
      <c r="G90" s="19" t="str">
        <f t="shared" si="16"/>
        <v>37083.286</v>
      </c>
      <c r="H90" s="14">
        <f t="shared" si="17"/>
        <v>187</v>
      </c>
      <c r="I90" s="54" t="s">
        <v>278</v>
      </c>
      <c r="J90" s="55" t="s">
        <v>279</v>
      </c>
      <c r="K90" s="54">
        <v>187</v>
      </c>
      <c r="L90" s="54" t="s">
        <v>280</v>
      </c>
      <c r="M90" s="55" t="s">
        <v>67</v>
      </c>
      <c r="N90" s="55"/>
      <c r="O90" s="56" t="s">
        <v>108</v>
      </c>
      <c r="P90" s="56" t="s">
        <v>109</v>
      </c>
    </row>
    <row r="91" spans="1:16" ht="12.75" customHeight="1" thickBot="1">
      <c r="A91" s="14" t="str">
        <f t="shared" si="12"/>
        <v> PZP 2.259 </v>
      </c>
      <c r="B91" s="12" t="str">
        <f t="shared" si="13"/>
        <v>I</v>
      </c>
      <c r="C91" s="14">
        <f t="shared" si="14"/>
        <v>37083.296</v>
      </c>
      <c r="D91" s="19" t="str">
        <f t="shared" si="15"/>
        <v>vis</v>
      </c>
      <c r="E91" s="53">
        <f>VLOOKUP(C91,A!C$21:E$973,3,FALSE)</f>
        <v>186.49605600159376</v>
      </c>
      <c r="F91" s="12" t="s">
        <v>62</v>
      </c>
      <c r="G91" s="19" t="str">
        <f t="shared" si="16"/>
        <v>37083.296</v>
      </c>
      <c r="H91" s="14">
        <f t="shared" si="17"/>
        <v>187</v>
      </c>
      <c r="I91" s="54" t="s">
        <v>281</v>
      </c>
      <c r="J91" s="55" t="s">
        <v>282</v>
      </c>
      <c r="K91" s="54">
        <v>187</v>
      </c>
      <c r="L91" s="54" t="s">
        <v>283</v>
      </c>
      <c r="M91" s="55" t="s">
        <v>67</v>
      </c>
      <c r="N91" s="55"/>
      <c r="O91" s="56" t="s">
        <v>108</v>
      </c>
      <c r="P91" s="56" t="s">
        <v>109</v>
      </c>
    </row>
    <row r="92" spans="1:16" ht="12.75" customHeight="1" thickBot="1">
      <c r="A92" s="14" t="str">
        <f t="shared" si="12"/>
        <v> MHAR 9.24 </v>
      </c>
      <c r="B92" s="12" t="str">
        <f t="shared" si="13"/>
        <v>II</v>
      </c>
      <c r="C92" s="14">
        <f t="shared" si="14"/>
        <v>37560.406</v>
      </c>
      <c r="D92" s="19" t="str">
        <f t="shared" si="15"/>
        <v>vis</v>
      </c>
      <c r="E92" s="53">
        <f>VLOOKUP(C92,A!C$21:E$973,3,FALSE)</f>
        <v>237.81385570911752</v>
      </c>
      <c r="F92" s="12" t="s">
        <v>62</v>
      </c>
      <c r="G92" s="19" t="str">
        <f t="shared" si="16"/>
        <v>37560.406</v>
      </c>
      <c r="H92" s="14">
        <f t="shared" si="17"/>
        <v>238.5</v>
      </c>
      <c r="I92" s="54" t="s">
        <v>284</v>
      </c>
      <c r="J92" s="55" t="s">
        <v>285</v>
      </c>
      <c r="K92" s="54">
        <v>238.5</v>
      </c>
      <c r="L92" s="54" t="s">
        <v>286</v>
      </c>
      <c r="M92" s="55" t="s">
        <v>67</v>
      </c>
      <c r="N92" s="55"/>
      <c r="O92" s="56" t="s">
        <v>259</v>
      </c>
      <c r="P92" s="56" t="s">
        <v>260</v>
      </c>
    </row>
    <row r="93" spans="1:16" ht="12.75" customHeight="1" thickBot="1">
      <c r="A93" s="14" t="str">
        <f t="shared" si="12"/>
        <v> MHAR 9.24 </v>
      </c>
      <c r="B93" s="12" t="str">
        <f t="shared" si="13"/>
        <v>II</v>
      </c>
      <c r="C93" s="14">
        <f t="shared" si="14"/>
        <v>37820.524</v>
      </c>
      <c r="D93" s="19" t="str">
        <f t="shared" si="15"/>
        <v>vis</v>
      </c>
      <c r="E93" s="53">
        <f>VLOOKUP(C93,A!C$21:E$973,3,FALSE)</f>
        <v>265.79206497809406</v>
      </c>
      <c r="F93" s="12" t="s">
        <v>62</v>
      </c>
      <c r="G93" s="19" t="str">
        <f t="shared" si="16"/>
        <v>37820.524</v>
      </c>
      <c r="H93" s="14">
        <f t="shared" si="17"/>
        <v>266.5</v>
      </c>
      <c r="I93" s="54" t="s">
        <v>287</v>
      </c>
      <c r="J93" s="55" t="s">
        <v>288</v>
      </c>
      <c r="K93" s="54">
        <v>266.5</v>
      </c>
      <c r="L93" s="54" t="s">
        <v>289</v>
      </c>
      <c r="M93" s="55" t="s">
        <v>67</v>
      </c>
      <c r="N93" s="55"/>
      <c r="O93" s="56" t="s">
        <v>259</v>
      </c>
      <c r="P93" s="56" t="s">
        <v>260</v>
      </c>
    </row>
    <row r="94" spans="1:16" ht="12.75" customHeight="1" thickBot="1">
      <c r="A94" s="14" t="str">
        <f t="shared" si="12"/>
        <v> PZP 2.259 </v>
      </c>
      <c r="B94" s="12" t="str">
        <f t="shared" si="13"/>
        <v>II</v>
      </c>
      <c r="C94" s="14">
        <f t="shared" si="14"/>
        <v>37867.238</v>
      </c>
      <c r="D94" s="19" t="str">
        <f t="shared" si="15"/>
        <v>vis</v>
      </c>
      <c r="E94" s="53">
        <f>VLOOKUP(C94,A!C$21:E$973,3,FALSE)</f>
        <v>270.81660794625077</v>
      </c>
      <c r="F94" s="12" t="s">
        <v>62</v>
      </c>
      <c r="G94" s="19" t="str">
        <f t="shared" si="16"/>
        <v>37867.238</v>
      </c>
      <c r="H94" s="14">
        <f t="shared" si="17"/>
        <v>271.5</v>
      </c>
      <c r="I94" s="54" t="s">
        <v>290</v>
      </c>
      <c r="J94" s="55" t="s">
        <v>291</v>
      </c>
      <c r="K94" s="54">
        <v>271.5</v>
      </c>
      <c r="L94" s="54" t="s">
        <v>292</v>
      </c>
      <c r="M94" s="55" t="s">
        <v>67</v>
      </c>
      <c r="N94" s="55"/>
      <c r="O94" s="56" t="s">
        <v>108</v>
      </c>
      <c r="P94" s="56" t="s">
        <v>109</v>
      </c>
    </row>
    <row r="95" spans="1:16" ht="12.75" customHeight="1" thickBot="1">
      <c r="A95" s="14" t="str">
        <f t="shared" si="12"/>
        <v> MHAR 9.24 </v>
      </c>
      <c r="B95" s="12" t="str">
        <f t="shared" si="13"/>
        <v>II</v>
      </c>
      <c r="C95" s="14">
        <f t="shared" si="14"/>
        <v>37876.494</v>
      </c>
      <c r="D95" s="19" t="str">
        <f t="shared" si="15"/>
        <v>vis</v>
      </c>
      <c r="E95" s="53">
        <f>VLOOKUP(C95,A!C$21:E$973,3,FALSE)</f>
        <v>271.8121803595159</v>
      </c>
      <c r="F95" s="12" t="s">
        <v>62</v>
      </c>
      <c r="G95" s="19" t="str">
        <f t="shared" si="16"/>
        <v>37876.494</v>
      </c>
      <c r="H95" s="14">
        <f t="shared" si="17"/>
        <v>272.5</v>
      </c>
      <c r="I95" s="54" t="s">
        <v>293</v>
      </c>
      <c r="J95" s="55" t="s">
        <v>294</v>
      </c>
      <c r="K95" s="54">
        <v>272.5</v>
      </c>
      <c r="L95" s="54" t="s">
        <v>295</v>
      </c>
      <c r="M95" s="55" t="s">
        <v>67</v>
      </c>
      <c r="N95" s="55"/>
      <c r="O95" s="56" t="s">
        <v>259</v>
      </c>
      <c r="P95" s="56" t="s">
        <v>260</v>
      </c>
    </row>
    <row r="96" spans="1:16" ht="12.75" customHeight="1" thickBot="1">
      <c r="A96" s="14" t="str">
        <f t="shared" si="12"/>
        <v> MHAR 9.24 </v>
      </c>
      <c r="B96" s="12" t="str">
        <f t="shared" si="13"/>
        <v>II</v>
      </c>
      <c r="C96" s="14">
        <f t="shared" si="14"/>
        <v>37904.415</v>
      </c>
      <c r="D96" s="19" t="str">
        <f t="shared" si="15"/>
        <v>vis</v>
      </c>
      <c r="E96" s="53">
        <f>VLOOKUP(C96,A!C$21:E$973,3,FALSE)</f>
        <v>274.81535423060194</v>
      </c>
      <c r="F96" s="12" t="s">
        <v>62</v>
      </c>
      <c r="G96" s="19" t="str">
        <f t="shared" si="16"/>
        <v>37904.415</v>
      </c>
      <c r="H96" s="14">
        <f t="shared" si="17"/>
        <v>275.5</v>
      </c>
      <c r="I96" s="54" t="s">
        <v>296</v>
      </c>
      <c r="J96" s="55" t="s">
        <v>297</v>
      </c>
      <c r="K96" s="54">
        <v>275.5</v>
      </c>
      <c r="L96" s="54" t="s">
        <v>298</v>
      </c>
      <c r="M96" s="55" t="s">
        <v>67</v>
      </c>
      <c r="N96" s="55"/>
      <c r="O96" s="56" t="s">
        <v>259</v>
      </c>
      <c r="P96" s="56" t="s">
        <v>260</v>
      </c>
    </row>
    <row r="97" spans="1:16" ht="12.75" customHeight="1" thickBot="1">
      <c r="A97" s="14" t="str">
        <f t="shared" si="12"/>
        <v> MHAR 9.24 </v>
      </c>
      <c r="B97" s="12" t="str">
        <f t="shared" si="13"/>
        <v>II</v>
      </c>
      <c r="C97" s="14">
        <f t="shared" si="14"/>
        <v>37932.374</v>
      </c>
      <c r="D97" s="19" t="str">
        <f t="shared" si="15"/>
        <v>vis</v>
      </c>
      <c r="E97" s="53">
        <f>VLOOKUP(C97,A!C$21:E$973,3,FALSE)</f>
        <v>277.82261536959044</v>
      </c>
      <c r="F97" s="12" t="s">
        <v>62</v>
      </c>
      <c r="G97" s="19" t="str">
        <f t="shared" si="16"/>
        <v>37932.374</v>
      </c>
      <c r="H97" s="14">
        <f t="shared" si="17"/>
        <v>278.5</v>
      </c>
      <c r="I97" s="54" t="s">
        <v>299</v>
      </c>
      <c r="J97" s="55" t="s">
        <v>300</v>
      </c>
      <c r="K97" s="54">
        <v>278.5</v>
      </c>
      <c r="L97" s="54" t="s">
        <v>301</v>
      </c>
      <c r="M97" s="55" t="s">
        <v>67</v>
      </c>
      <c r="N97" s="55"/>
      <c r="O97" s="56" t="s">
        <v>259</v>
      </c>
      <c r="P97" s="56" t="s">
        <v>260</v>
      </c>
    </row>
    <row r="98" spans="1:16" ht="12.75" customHeight="1" thickBot="1">
      <c r="A98" s="14" t="str">
        <f t="shared" si="12"/>
        <v> MHAR 9.24 </v>
      </c>
      <c r="B98" s="12" t="str">
        <f t="shared" si="13"/>
        <v>II</v>
      </c>
      <c r="C98" s="14">
        <f t="shared" si="14"/>
        <v>37960.295</v>
      </c>
      <c r="D98" s="19" t="str">
        <f t="shared" si="15"/>
        <v>vis</v>
      </c>
      <c r="E98" s="53">
        <f>VLOOKUP(C98,A!C$21:E$973,3,FALSE)</f>
        <v>280.8257892406757</v>
      </c>
      <c r="F98" s="12" t="s">
        <v>62</v>
      </c>
      <c r="G98" s="19" t="str">
        <f t="shared" si="16"/>
        <v>37960.295</v>
      </c>
      <c r="H98" s="14">
        <f t="shared" si="17"/>
        <v>281.5</v>
      </c>
      <c r="I98" s="54" t="s">
        <v>302</v>
      </c>
      <c r="J98" s="55" t="s">
        <v>303</v>
      </c>
      <c r="K98" s="54">
        <v>281.5</v>
      </c>
      <c r="L98" s="54" t="s">
        <v>304</v>
      </c>
      <c r="M98" s="55" t="s">
        <v>67</v>
      </c>
      <c r="N98" s="55"/>
      <c r="O98" s="56" t="s">
        <v>259</v>
      </c>
      <c r="P98" s="56" t="s">
        <v>260</v>
      </c>
    </row>
    <row r="99" spans="1:16" ht="12.75" customHeight="1" thickBot="1">
      <c r="A99" s="14" t="str">
        <f t="shared" si="12"/>
        <v> MHAR 9.24 </v>
      </c>
      <c r="B99" s="12" t="str">
        <f t="shared" si="13"/>
        <v>II</v>
      </c>
      <c r="C99" s="14">
        <f t="shared" si="14"/>
        <v>38852.601</v>
      </c>
      <c r="D99" s="19" t="str">
        <f t="shared" si="15"/>
        <v>vis</v>
      </c>
      <c r="E99" s="53">
        <f>VLOOKUP(C99,A!C$21:E$973,3,FALSE)</f>
        <v>376.80193852663047</v>
      </c>
      <c r="F99" s="12" t="s">
        <v>62</v>
      </c>
      <c r="G99" s="19" t="str">
        <f t="shared" si="16"/>
        <v>38852.601</v>
      </c>
      <c r="H99" s="14">
        <f t="shared" si="17"/>
        <v>377.5</v>
      </c>
      <c r="I99" s="54" t="s">
        <v>305</v>
      </c>
      <c r="J99" s="55" t="s">
        <v>306</v>
      </c>
      <c r="K99" s="54">
        <v>377.5</v>
      </c>
      <c r="L99" s="54" t="s">
        <v>307</v>
      </c>
      <c r="M99" s="55" t="s">
        <v>67</v>
      </c>
      <c r="N99" s="55"/>
      <c r="O99" s="56" t="s">
        <v>259</v>
      </c>
      <c r="P99" s="56" t="s">
        <v>260</v>
      </c>
    </row>
    <row r="100" spans="1:16" ht="12.75" customHeight="1" thickBot="1">
      <c r="A100" s="14" t="str">
        <f t="shared" si="12"/>
        <v> PZP 2.259 </v>
      </c>
      <c r="B100" s="12" t="str">
        <f t="shared" si="13"/>
        <v>II</v>
      </c>
      <c r="C100" s="14">
        <f t="shared" si="14"/>
        <v>38992.239</v>
      </c>
      <c r="D100" s="19" t="str">
        <f t="shared" si="15"/>
        <v>vis</v>
      </c>
      <c r="E100" s="53">
        <f>VLOOKUP(C100,A!C$21:E$973,3,FALSE)</f>
        <v>391.82135735155373</v>
      </c>
      <c r="F100" s="12" t="s">
        <v>62</v>
      </c>
      <c r="G100" s="19" t="str">
        <f t="shared" si="16"/>
        <v>38992.239</v>
      </c>
      <c r="H100" s="14">
        <f t="shared" si="17"/>
        <v>392.5</v>
      </c>
      <c r="I100" s="54" t="s">
        <v>308</v>
      </c>
      <c r="J100" s="55" t="s">
        <v>309</v>
      </c>
      <c r="K100" s="54">
        <v>392.5</v>
      </c>
      <c r="L100" s="54" t="s">
        <v>310</v>
      </c>
      <c r="M100" s="55" t="s">
        <v>67</v>
      </c>
      <c r="N100" s="55"/>
      <c r="O100" s="56" t="s">
        <v>108</v>
      </c>
      <c r="P100" s="56" t="s">
        <v>109</v>
      </c>
    </row>
    <row r="101" spans="1:16" ht="12.75" customHeight="1" thickBot="1">
      <c r="A101" s="14" t="str">
        <f t="shared" si="12"/>
        <v> MHAR 9.24 </v>
      </c>
      <c r="B101" s="12" t="str">
        <f t="shared" si="13"/>
        <v>I</v>
      </c>
      <c r="C101" s="14">
        <f t="shared" si="14"/>
        <v>39026.319</v>
      </c>
      <c r="D101" s="19" t="str">
        <f t="shared" si="15"/>
        <v>vis</v>
      </c>
      <c r="E101" s="53">
        <f>VLOOKUP(C101,A!C$21:E$973,3,FALSE)</f>
        <v>395.4869913018639</v>
      </c>
      <c r="F101" s="12" t="s">
        <v>62</v>
      </c>
      <c r="G101" s="19" t="str">
        <f t="shared" si="16"/>
        <v>39026.319</v>
      </c>
      <c r="H101" s="14">
        <f t="shared" si="17"/>
        <v>396</v>
      </c>
      <c r="I101" s="54" t="s">
        <v>311</v>
      </c>
      <c r="J101" s="55" t="s">
        <v>312</v>
      </c>
      <c r="K101" s="54">
        <v>396</v>
      </c>
      <c r="L101" s="54" t="s">
        <v>313</v>
      </c>
      <c r="M101" s="55" t="s">
        <v>67</v>
      </c>
      <c r="N101" s="55"/>
      <c r="O101" s="56" t="s">
        <v>259</v>
      </c>
      <c r="P101" s="56" t="s">
        <v>260</v>
      </c>
    </row>
    <row r="102" spans="1:16" ht="12.75" customHeight="1" thickBot="1">
      <c r="A102" s="14" t="str">
        <f t="shared" si="12"/>
        <v> MHAR 9.24 </v>
      </c>
      <c r="B102" s="12" t="str">
        <f t="shared" si="13"/>
        <v>II</v>
      </c>
      <c r="C102" s="14">
        <f t="shared" si="14"/>
        <v>39029.307</v>
      </c>
      <c r="D102" s="19" t="str">
        <f t="shared" si="15"/>
        <v>vis</v>
      </c>
      <c r="E102" s="53">
        <f>VLOOKUP(C102,A!C$21:E$973,3,FALSE)</f>
        <v>395.8083796306056</v>
      </c>
      <c r="F102" s="12" t="s">
        <v>62</v>
      </c>
      <c r="G102" s="19" t="str">
        <f t="shared" si="16"/>
        <v>39029.307</v>
      </c>
      <c r="H102" s="14">
        <f t="shared" si="17"/>
        <v>396.5</v>
      </c>
      <c r="I102" s="54" t="s">
        <v>314</v>
      </c>
      <c r="J102" s="55" t="s">
        <v>315</v>
      </c>
      <c r="K102" s="54">
        <v>396.5</v>
      </c>
      <c r="L102" s="54" t="s">
        <v>316</v>
      </c>
      <c r="M102" s="55" t="s">
        <v>67</v>
      </c>
      <c r="N102" s="55"/>
      <c r="O102" s="56" t="s">
        <v>259</v>
      </c>
      <c r="P102" s="56" t="s">
        <v>260</v>
      </c>
    </row>
    <row r="103" spans="1:16" ht="12.75" customHeight="1" thickBot="1">
      <c r="A103" s="14" t="str">
        <f t="shared" si="12"/>
        <v> MHAR 9.24 </v>
      </c>
      <c r="B103" s="12" t="str">
        <f t="shared" si="13"/>
        <v>II</v>
      </c>
      <c r="C103" s="14">
        <f t="shared" si="14"/>
        <v>39029.371</v>
      </c>
      <c r="D103" s="19" t="str">
        <f t="shared" si="15"/>
        <v>vis</v>
      </c>
      <c r="E103" s="53">
        <f>VLOOKUP(C103,A!C$21:E$973,3,FALSE)</f>
        <v>395.8152634502305</v>
      </c>
      <c r="F103" s="12" t="s">
        <v>62</v>
      </c>
      <c r="G103" s="19" t="str">
        <f t="shared" si="16"/>
        <v>39029.371</v>
      </c>
      <c r="H103" s="14">
        <f t="shared" si="17"/>
        <v>396.5</v>
      </c>
      <c r="I103" s="54" t="s">
        <v>317</v>
      </c>
      <c r="J103" s="55" t="s">
        <v>318</v>
      </c>
      <c r="K103" s="54">
        <v>396.5</v>
      </c>
      <c r="L103" s="54" t="s">
        <v>319</v>
      </c>
      <c r="M103" s="55" t="s">
        <v>67</v>
      </c>
      <c r="N103" s="55"/>
      <c r="O103" s="56" t="s">
        <v>259</v>
      </c>
      <c r="P103" s="56" t="s">
        <v>260</v>
      </c>
    </row>
    <row r="104" spans="1:16" ht="12.75" customHeight="1" thickBot="1">
      <c r="A104" s="14" t="str">
        <f t="shared" si="12"/>
        <v> MHAR 9.24 </v>
      </c>
      <c r="B104" s="12" t="str">
        <f t="shared" si="13"/>
        <v>II</v>
      </c>
      <c r="C104" s="14">
        <f t="shared" si="14"/>
        <v>39057.313</v>
      </c>
      <c r="D104" s="19" t="str">
        <f t="shared" si="15"/>
        <v>vis</v>
      </c>
      <c r="E104" s="53">
        <f>VLOOKUP(C104,A!C$21:E$973,3,FALSE)</f>
        <v>398.82069607463103</v>
      </c>
      <c r="F104" s="12" t="s">
        <v>62</v>
      </c>
      <c r="G104" s="19" t="str">
        <f t="shared" si="16"/>
        <v>39057.313</v>
      </c>
      <c r="H104" s="14">
        <f t="shared" si="17"/>
        <v>399.5</v>
      </c>
      <c r="I104" s="54" t="s">
        <v>320</v>
      </c>
      <c r="J104" s="55" t="s">
        <v>321</v>
      </c>
      <c r="K104" s="54">
        <v>399.5</v>
      </c>
      <c r="L104" s="54" t="s">
        <v>322</v>
      </c>
      <c r="M104" s="55" t="s">
        <v>67</v>
      </c>
      <c r="N104" s="55"/>
      <c r="O104" s="56" t="s">
        <v>259</v>
      </c>
      <c r="P104" s="56" t="s">
        <v>260</v>
      </c>
    </row>
    <row r="105" spans="1:16" ht="12.75" customHeight="1" thickBot="1">
      <c r="A105" s="14" t="str">
        <f t="shared" si="12"/>
        <v> MHAR 9.24 </v>
      </c>
      <c r="B105" s="12" t="str">
        <f t="shared" si="13"/>
        <v>II</v>
      </c>
      <c r="C105" s="14">
        <f t="shared" si="14"/>
        <v>39289.493</v>
      </c>
      <c r="D105" s="19" t="str">
        <f t="shared" si="15"/>
        <v>vis</v>
      </c>
      <c r="E105" s="53">
        <f>VLOOKUP(C105,A!C$21:E$973,3,FALSE)</f>
        <v>423.7939029579344</v>
      </c>
      <c r="F105" s="12" t="s">
        <v>62</v>
      </c>
      <c r="G105" s="19" t="str">
        <f t="shared" si="16"/>
        <v>39289.493</v>
      </c>
      <c r="H105" s="14">
        <f t="shared" si="17"/>
        <v>424.5</v>
      </c>
      <c r="I105" s="54" t="s">
        <v>323</v>
      </c>
      <c r="J105" s="55" t="s">
        <v>324</v>
      </c>
      <c r="K105" s="54">
        <v>424.5</v>
      </c>
      <c r="L105" s="54" t="s">
        <v>325</v>
      </c>
      <c r="M105" s="55" t="s">
        <v>67</v>
      </c>
      <c r="N105" s="55"/>
      <c r="O105" s="56" t="s">
        <v>259</v>
      </c>
      <c r="P105" s="56" t="s">
        <v>260</v>
      </c>
    </row>
    <row r="106" spans="1:16" ht="12.75" customHeight="1" thickBot="1">
      <c r="A106" s="14" t="str">
        <f t="shared" si="12"/>
        <v> MHAR 9.24 </v>
      </c>
      <c r="B106" s="12" t="str">
        <f t="shared" si="13"/>
        <v>I</v>
      </c>
      <c r="C106" s="14">
        <f t="shared" si="14"/>
        <v>39593.59</v>
      </c>
      <c r="D106" s="19" t="str">
        <f t="shared" si="15"/>
        <v>vis</v>
      </c>
      <c r="E106" s="53">
        <f>VLOOKUP(C106,A!C$21:E$973,3,FALSE)</f>
        <v>456.5024794657807</v>
      </c>
      <c r="F106" s="12" t="s">
        <v>62</v>
      </c>
      <c r="G106" s="19" t="str">
        <f t="shared" si="16"/>
        <v>39593.590</v>
      </c>
      <c r="H106" s="14">
        <f t="shared" si="17"/>
        <v>457</v>
      </c>
      <c r="I106" s="54" t="s">
        <v>326</v>
      </c>
      <c r="J106" s="55" t="s">
        <v>327</v>
      </c>
      <c r="K106" s="54">
        <v>457</v>
      </c>
      <c r="L106" s="54" t="s">
        <v>328</v>
      </c>
      <c r="M106" s="55" t="s">
        <v>67</v>
      </c>
      <c r="N106" s="55"/>
      <c r="O106" s="56" t="s">
        <v>259</v>
      </c>
      <c r="P106" s="56" t="s">
        <v>260</v>
      </c>
    </row>
    <row r="107" spans="1:16" ht="12.75" customHeight="1" thickBot="1">
      <c r="A107" s="14" t="str">
        <f aca="true" t="shared" si="18" ref="A107:A124">P107</f>
        <v> MHAR 9.24 </v>
      </c>
      <c r="B107" s="12" t="str">
        <f aca="true" t="shared" si="19" ref="B107:B124">IF(H107=INT(H107),"I","II")</f>
        <v>II</v>
      </c>
      <c r="C107" s="14">
        <f aca="true" t="shared" si="20" ref="C107:C124">1*G107</f>
        <v>40033.472</v>
      </c>
      <c r="D107" s="19" t="str">
        <f aca="true" t="shared" si="21" ref="D107:D124">VLOOKUP(F107,I$1:J$5,2,FALSE)</f>
        <v>vis</v>
      </c>
      <c r="E107" s="53">
        <f>VLOOKUP(C107,A!C$21:E$973,3,FALSE)</f>
        <v>503.8160473451905</v>
      </c>
      <c r="F107" s="12" t="s">
        <v>62</v>
      </c>
      <c r="G107" s="19" t="str">
        <f aca="true" t="shared" si="22" ref="G107:G124">MID(I107,3,LEN(I107)-3)</f>
        <v>40033.472</v>
      </c>
      <c r="H107" s="14">
        <f aca="true" t="shared" si="23" ref="H107:H124">1*K107</f>
        <v>504.5</v>
      </c>
      <c r="I107" s="54" t="s">
        <v>329</v>
      </c>
      <c r="J107" s="55" t="s">
        <v>330</v>
      </c>
      <c r="K107" s="54">
        <v>504.5</v>
      </c>
      <c r="L107" s="54" t="s">
        <v>331</v>
      </c>
      <c r="M107" s="55" t="s">
        <v>67</v>
      </c>
      <c r="N107" s="55"/>
      <c r="O107" s="56" t="s">
        <v>259</v>
      </c>
      <c r="P107" s="56" t="s">
        <v>260</v>
      </c>
    </row>
    <row r="108" spans="1:16" ht="12.75" customHeight="1" thickBot="1">
      <c r="A108" s="14" t="str">
        <f t="shared" si="18"/>
        <v> PZP 2.259 </v>
      </c>
      <c r="B108" s="12" t="str">
        <f t="shared" si="19"/>
        <v>II</v>
      </c>
      <c r="C108" s="14">
        <f t="shared" si="20"/>
        <v>40089.233</v>
      </c>
      <c r="D108" s="19" t="str">
        <f t="shared" si="21"/>
        <v>vis</v>
      </c>
      <c r="E108" s="53">
        <f>VLOOKUP(C108,A!C$21:E$973,3,FALSE)</f>
        <v>509.8136827531492</v>
      </c>
      <c r="F108" s="12" t="s">
        <v>62</v>
      </c>
      <c r="G108" s="19" t="str">
        <f t="shared" si="22"/>
        <v>40089.233</v>
      </c>
      <c r="H108" s="14">
        <f t="shared" si="23"/>
        <v>510.5</v>
      </c>
      <c r="I108" s="54" t="s">
        <v>332</v>
      </c>
      <c r="J108" s="55" t="s">
        <v>333</v>
      </c>
      <c r="K108" s="54">
        <v>510.5</v>
      </c>
      <c r="L108" s="54" t="s">
        <v>334</v>
      </c>
      <c r="M108" s="55" t="s">
        <v>67</v>
      </c>
      <c r="N108" s="55"/>
      <c r="O108" s="56" t="s">
        <v>108</v>
      </c>
      <c r="P108" s="56" t="s">
        <v>109</v>
      </c>
    </row>
    <row r="109" spans="1:16" ht="12.75" customHeight="1" thickBot="1">
      <c r="A109" s="14" t="str">
        <f t="shared" si="18"/>
        <v> PZP 2.259 </v>
      </c>
      <c r="B109" s="12" t="str">
        <f t="shared" si="19"/>
        <v>II</v>
      </c>
      <c r="C109" s="14">
        <f t="shared" si="20"/>
        <v>40089.251</v>
      </c>
      <c r="D109" s="19" t="str">
        <f t="shared" si="21"/>
        <v>vis</v>
      </c>
      <c r="E109" s="53">
        <f>VLOOKUP(C109,A!C$21:E$973,3,FALSE)</f>
        <v>509.8156188274183</v>
      </c>
      <c r="F109" s="12" t="s">
        <v>62</v>
      </c>
      <c r="G109" s="19" t="str">
        <f t="shared" si="22"/>
        <v>40089.251</v>
      </c>
      <c r="H109" s="14">
        <f t="shared" si="23"/>
        <v>510.5</v>
      </c>
      <c r="I109" s="54" t="s">
        <v>335</v>
      </c>
      <c r="J109" s="55" t="s">
        <v>336</v>
      </c>
      <c r="K109" s="54">
        <v>510.5</v>
      </c>
      <c r="L109" s="54" t="s">
        <v>337</v>
      </c>
      <c r="M109" s="55" t="s">
        <v>67</v>
      </c>
      <c r="N109" s="55"/>
      <c r="O109" s="56" t="s">
        <v>108</v>
      </c>
      <c r="P109" s="56" t="s">
        <v>109</v>
      </c>
    </row>
    <row r="110" spans="1:16" ht="12.75" customHeight="1" thickBot="1">
      <c r="A110" s="14" t="str">
        <f t="shared" si="18"/>
        <v> PZP 2.259 </v>
      </c>
      <c r="B110" s="12" t="str">
        <f t="shared" si="19"/>
        <v>II</v>
      </c>
      <c r="C110" s="14">
        <f t="shared" si="20"/>
        <v>40117.2</v>
      </c>
      <c r="D110" s="19" t="str">
        <f t="shared" si="21"/>
        <v>vis</v>
      </c>
      <c r="E110" s="53">
        <f>VLOOKUP(C110,A!C$21:E$973,3,FALSE)</f>
        <v>512.8218043695902</v>
      </c>
      <c r="F110" s="12" t="s">
        <v>62</v>
      </c>
      <c r="G110" s="19" t="str">
        <f t="shared" si="22"/>
        <v>40117.200</v>
      </c>
      <c r="H110" s="14">
        <f t="shared" si="23"/>
        <v>513.5</v>
      </c>
      <c r="I110" s="54" t="s">
        <v>338</v>
      </c>
      <c r="J110" s="55" t="s">
        <v>339</v>
      </c>
      <c r="K110" s="54">
        <v>513.5</v>
      </c>
      <c r="L110" s="54" t="s">
        <v>198</v>
      </c>
      <c r="M110" s="55" t="s">
        <v>67</v>
      </c>
      <c r="N110" s="55"/>
      <c r="O110" s="56" t="s">
        <v>108</v>
      </c>
      <c r="P110" s="56" t="s">
        <v>109</v>
      </c>
    </row>
    <row r="111" spans="1:16" ht="12.75" customHeight="1" thickBot="1">
      <c r="A111" s="14" t="str">
        <f t="shared" si="18"/>
        <v> MHAR 9.24 </v>
      </c>
      <c r="B111" s="12" t="str">
        <f t="shared" si="19"/>
        <v>II</v>
      </c>
      <c r="C111" s="14">
        <f t="shared" si="20"/>
        <v>40126.338</v>
      </c>
      <c r="D111" s="19" t="str">
        <f t="shared" si="21"/>
        <v>vis</v>
      </c>
      <c r="E111" s="53">
        <f>VLOOKUP(C111,A!C$21:E$973,3,FALSE)</f>
        <v>513.8046847404222</v>
      </c>
      <c r="F111" s="12" t="s">
        <v>62</v>
      </c>
      <c r="G111" s="19" t="str">
        <f t="shared" si="22"/>
        <v>40126.338</v>
      </c>
      <c r="H111" s="14">
        <f t="shared" si="23"/>
        <v>514.5</v>
      </c>
      <c r="I111" s="54" t="s">
        <v>340</v>
      </c>
      <c r="J111" s="55" t="s">
        <v>341</v>
      </c>
      <c r="K111" s="54">
        <v>514.5</v>
      </c>
      <c r="L111" s="54" t="s">
        <v>342</v>
      </c>
      <c r="M111" s="55" t="s">
        <v>67</v>
      </c>
      <c r="N111" s="55"/>
      <c r="O111" s="56" t="s">
        <v>259</v>
      </c>
      <c r="P111" s="56" t="s">
        <v>260</v>
      </c>
    </row>
    <row r="112" spans="1:16" ht="12.75" customHeight="1" thickBot="1">
      <c r="A112" s="14" t="str">
        <f t="shared" si="18"/>
        <v> PZP 2.259 </v>
      </c>
      <c r="B112" s="12" t="str">
        <f t="shared" si="19"/>
        <v>II</v>
      </c>
      <c r="C112" s="14">
        <f t="shared" si="20"/>
        <v>40470.258</v>
      </c>
      <c r="D112" s="19" t="str">
        <f t="shared" si="21"/>
        <v>vis</v>
      </c>
      <c r="E112" s="53">
        <f>VLOOKUP(C112,A!C$21:E$973,3,FALSE)</f>
        <v>550.7966104502406</v>
      </c>
      <c r="F112" s="12" t="s">
        <v>62</v>
      </c>
      <c r="G112" s="19" t="str">
        <f t="shared" si="22"/>
        <v>40470.258</v>
      </c>
      <c r="H112" s="14">
        <f t="shared" si="23"/>
        <v>551.5</v>
      </c>
      <c r="I112" s="54" t="s">
        <v>343</v>
      </c>
      <c r="J112" s="55" t="s">
        <v>344</v>
      </c>
      <c r="K112" s="54">
        <v>551.5</v>
      </c>
      <c r="L112" s="54" t="s">
        <v>345</v>
      </c>
      <c r="M112" s="55" t="s">
        <v>67</v>
      </c>
      <c r="N112" s="55"/>
      <c r="O112" s="56" t="s">
        <v>108</v>
      </c>
      <c r="P112" s="56" t="s">
        <v>109</v>
      </c>
    </row>
    <row r="113" spans="1:16" ht="12.75" customHeight="1" thickBot="1">
      <c r="A113" s="14" t="str">
        <f t="shared" si="18"/>
        <v> PZP 2.259 </v>
      </c>
      <c r="B113" s="12" t="str">
        <f t="shared" si="19"/>
        <v>II</v>
      </c>
      <c r="C113" s="14">
        <f t="shared" si="20"/>
        <v>40470.276</v>
      </c>
      <c r="D113" s="19" t="str">
        <f t="shared" si="21"/>
        <v>vis</v>
      </c>
      <c r="E113" s="53">
        <f>VLOOKUP(C113,A!C$21:E$973,3,FALSE)</f>
        <v>550.7985465245098</v>
      </c>
      <c r="F113" s="12" t="s">
        <v>62</v>
      </c>
      <c r="G113" s="19" t="str">
        <f t="shared" si="22"/>
        <v>40470.276</v>
      </c>
      <c r="H113" s="14">
        <f t="shared" si="23"/>
        <v>551.5</v>
      </c>
      <c r="I113" s="54" t="s">
        <v>346</v>
      </c>
      <c r="J113" s="55" t="s">
        <v>347</v>
      </c>
      <c r="K113" s="54">
        <v>551.5</v>
      </c>
      <c r="L113" s="54" t="s">
        <v>348</v>
      </c>
      <c r="M113" s="55" t="s">
        <v>67</v>
      </c>
      <c r="N113" s="55"/>
      <c r="O113" s="56" t="s">
        <v>108</v>
      </c>
      <c r="P113" s="56" t="s">
        <v>109</v>
      </c>
    </row>
    <row r="114" spans="1:16" ht="12.75" customHeight="1" thickBot="1">
      <c r="A114" s="14" t="str">
        <f t="shared" si="18"/>
        <v> MHAR 9.24 </v>
      </c>
      <c r="B114" s="12" t="str">
        <f t="shared" si="19"/>
        <v>II</v>
      </c>
      <c r="C114" s="14">
        <f t="shared" si="20"/>
        <v>40470.384</v>
      </c>
      <c r="D114" s="19" t="str">
        <f t="shared" si="21"/>
        <v>vis</v>
      </c>
      <c r="E114" s="53">
        <f>VLOOKUP(C114,A!C$21:E$973,3,FALSE)</f>
        <v>550.810162970127</v>
      </c>
      <c r="F114" s="12" t="s">
        <v>62</v>
      </c>
      <c r="G114" s="19" t="str">
        <f t="shared" si="22"/>
        <v>40470.384</v>
      </c>
      <c r="H114" s="14">
        <f t="shared" si="23"/>
        <v>551.5</v>
      </c>
      <c r="I114" s="54" t="s">
        <v>349</v>
      </c>
      <c r="J114" s="55" t="s">
        <v>350</v>
      </c>
      <c r="K114" s="54">
        <v>551.5</v>
      </c>
      <c r="L114" s="54" t="s">
        <v>351</v>
      </c>
      <c r="M114" s="55" t="s">
        <v>67</v>
      </c>
      <c r="N114" s="55"/>
      <c r="O114" s="56" t="s">
        <v>259</v>
      </c>
      <c r="P114" s="56" t="s">
        <v>260</v>
      </c>
    </row>
    <row r="115" spans="1:16" ht="12.75" customHeight="1" thickBot="1">
      <c r="A115" s="14" t="str">
        <f t="shared" si="18"/>
        <v> PZP 2.259 </v>
      </c>
      <c r="B115" s="12" t="str">
        <f t="shared" si="19"/>
        <v>II</v>
      </c>
      <c r="C115" s="14">
        <f t="shared" si="20"/>
        <v>40498.237</v>
      </c>
      <c r="D115" s="19" t="str">
        <f t="shared" si="21"/>
        <v>vis</v>
      </c>
      <c r="E115" s="53">
        <f>VLOOKUP(C115,A!C$21:E$973,3,FALSE)</f>
        <v>553.8060227828615</v>
      </c>
      <c r="F115" s="12" t="s">
        <v>62</v>
      </c>
      <c r="G115" s="19" t="str">
        <f t="shared" si="22"/>
        <v>40498.237</v>
      </c>
      <c r="H115" s="14">
        <f t="shared" si="23"/>
        <v>554.5</v>
      </c>
      <c r="I115" s="54" t="s">
        <v>352</v>
      </c>
      <c r="J115" s="55" t="s">
        <v>353</v>
      </c>
      <c r="K115" s="54">
        <v>554.5</v>
      </c>
      <c r="L115" s="54" t="s">
        <v>354</v>
      </c>
      <c r="M115" s="55" t="s">
        <v>67</v>
      </c>
      <c r="N115" s="55"/>
      <c r="O115" s="56" t="s">
        <v>108</v>
      </c>
      <c r="P115" s="56" t="s">
        <v>109</v>
      </c>
    </row>
    <row r="116" spans="1:16" ht="12.75" customHeight="1" thickBot="1">
      <c r="A116" s="14" t="str">
        <f t="shared" si="18"/>
        <v> PZP 2.259 </v>
      </c>
      <c r="B116" s="12" t="str">
        <f t="shared" si="19"/>
        <v>I</v>
      </c>
      <c r="C116" s="14">
        <f t="shared" si="20"/>
        <v>40718.454</v>
      </c>
      <c r="D116" s="19" t="str">
        <f t="shared" si="21"/>
        <v>vis</v>
      </c>
      <c r="E116" s="53">
        <f>VLOOKUP(C116,A!C$21:E$973,3,FALSE)</f>
        <v>577.4924931946986</v>
      </c>
      <c r="F116" s="12" t="s">
        <v>62</v>
      </c>
      <c r="G116" s="19" t="str">
        <f t="shared" si="22"/>
        <v>40718.454</v>
      </c>
      <c r="H116" s="14">
        <f t="shared" si="23"/>
        <v>578</v>
      </c>
      <c r="I116" s="54" t="s">
        <v>355</v>
      </c>
      <c r="J116" s="55" t="s">
        <v>356</v>
      </c>
      <c r="K116" s="54">
        <v>578</v>
      </c>
      <c r="L116" s="54" t="s">
        <v>357</v>
      </c>
      <c r="M116" s="55" t="s">
        <v>67</v>
      </c>
      <c r="N116" s="55"/>
      <c r="O116" s="56" t="s">
        <v>108</v>
      </c>
      <c r="P116" s="56" t="s">
        <v>109</v>
      </c>
    </row>
    <row r="117" spans="1:16" ht="12.75" customHeight="1" thickBot="1">
      <c r="A117" s="14" t="str">
        <f t="shared" si="18"/>
        <v> PZP 2.259 </v>
      </c>
      <c r="B117" s="12" t="str">
        <f t="shared" si="19"/>
        <v>I</v>
      </c>
      <c r="C117" s="14">
        <f t="shared" si="20"/>
        <v>40839.306</v>
      </c>
      <c r="D117" s="19" t="str">
        <f t="shared" si="21"/>
        <v>vis</v>
      </c>
      <c r="E117" s="53">
        <f>VLOOKUP(C117,A!C$21:E$973,3,FALSE)</f>
        <v>590.4912958403224</v>
      </c>
      <c r="F117" s="12" t="s">
        <v>62</v>
      </c>
      <c r="G117" s="19" t="str">
        <f t="shared" si="22"/>
        <v>40839.306</v>
      </c>
      <c r="H117" s="14">
        <f t="shared" si="23"/>
        <v>591</v>
      </c>
      <c r="I117" s="54" t="s">
        <v>358</v>
      </c>
      <c r="J117" s="55" t="s">
        <v>359</v>
      </c>
      <c r="K117" s="54">
        <v>591</v>
      </c>
      <c r="L117" s="54" t="s">
        <v>360</v>
      </c>
      <c r="M117" s="55" t="s">
        <v>67</v>
      </c>
      <c r="N117" s="55"/>
      <c r="O117" s="56" t="s">
        <v>108</v>
      </c>
      <c r="P117" s="56" t="s">
        <v>109</v>
      </c>
    </row>
    <row r="118" spans="1:16" ht="12.75" customHeight="1" thickBot="1">
      <c r="A118" s="14" t="str">
        <f t="shared" si="18"/>
        <v> PZP 2.259 </v>
      </c>
      <c r="B118" s="12" t="str">
        <f t="shared" si="19"/>
        <v>I</v>
      </c>
      <c r="C118" s="14">
        <f t="shared" si="20"/>
        <v>40858.174</v>
      </c>
      <c r="D118" s="19" t="str">
        <f t="shared" si="21"/>
        <v>vis</v>
      </c>
      <c r="E118" s="53">
        <f>VLOOKUP(C118,A!C$21:E$973,3,FALSE)</f>
        <v>592.5207319135167</v>
      </c>
      <c r="F118" s="12" t="s">
        <v>62</v>
      </c>
      <c r="G118" s="19" t="str">
        <f t="shared" si="22"/>
        <v>40858.174</v>
      </c>
      <c r="H118" s="14">
        <f t="shared" si="23"/>
        <v>593</v>
      </c>
      <c r="I118" s="54" t="s">
        <v>361</v>
      </c>
      <c r="J118" s="55" t="s">
        <v>362</v>
      </c>
      <c r="K118" s="54">
        <v>593</v>
      </c>
      <c r="L118" s="54" t="s">
        <v>363</v>
      </c>
      <c r="M118" s="55" t="s">
        <v>67</v>
      </c>
      <c r="N118" s="55"/>
      <c r="O118" s="56" t="s">
        <v>108</v>
      </c>
      <c r="P118" s="56" t="s">
        <v>109</v>
      </c>
    </row>
    <row r="119" spans="1:16" ht="12.75" customHeight="1" thickBot="1">
      <c r="A119" s="14" t="str">
        <f t="shared" si="18"/>
        <v> PZP 2.259 </v>
      </c>
      <c r="B119" s="12" t="str">
        <f t="shared" si="19"/>
        <v>I</v>
      </c>
      <c r="C119" s="14">
        <f t="shared" si="20"/>
        <v>40858.176</v>
      </c>
      <c r="D119" s="19" t="str">
        <f t="shared" si="21"/>
        <v>vis</v>
      </c>
      <c r="E119" s="53">
        <f>VLOOKUP(C119,A!C$21:E$973,3,FALSE)</f>
        <v>592.52094703288</v>
      </c>
      <c r="F119" s="12" t="s">
        <v>62</v>
      </c>
      <c r="G119" s="19" t="str">
        <f t="shared" si="22"/>
        <v>40858.176</v>
      </c>
      <c r="H119" s="14">
        <f t="shared" si="23"/>
        <v>593</v>
      </c>
      <c r="I119" s="54" t="s">
        <v>364</v>
      </c>
      <c r="J119" s="55" t="s">
        <v>365</v>
      </c>
      <c r="K119" s="54">
        <v>593</v>
      </c>
      <c r="L119" s="54" t="s">
        <v>366</v>
      </c>
      <c r="M119" s="55" t="s">
        <v>67</v>
      </c>
      <c r="N119" s="55"/>
      <c r="O119" s="56" t="s">
        <v>108</v>
      </c>
      <c r="P119" s="56" t="s">
        <v>109</v>
      </c>
    </row>
    <row r="120" spans="1:16" ht="12.75" customHeight="1" thickBot="1">
      <c r="A120" s="14" t="str">
        <f t="shared" si="18"/>
        <v> MHAR 9.24 </v>
      </c>
      <c r="B120" s="12" t="str">
        <f t="shared" si="19"/>
        <v>I</v>
      </c>
      <c r="C120" s="14">
        <f t="shared" si="20"/>
        <v>41127.476</v>
      </c>
      <c r="D120" s="19" t="str">
        <f t="shared" si="21"/>
        <v>vis</v>
      </c>
      <c r="E120" s="53">
        <f>VLOOKUP(C120,A!C$21:E$973,3,FALSE)</f>
        <v>621.4867692986809</v>
      </c>
      <c r="F120" s="12" t="s">
        <v>62</v>
      </c>
      <c r="G120" s="19" t="str">
        <f t="shared" si="22"/>
        <v>41127.476</v>
      </c>
      <c r="H120" s="14">
        <f t="shared" si="23"/>
        <v>622</v>
      </c>
      <c r="I120" s="54" t="s">
        <v>367</v>
      </c>
      <c r="J120" s="55" t="s">
        <v>368</v>
      </c>
      <c r="K120" s="54">
        <v>622</v>
      </c>
      <c r="L120" s="54" t="s">
        <v>369</v>
      </c>
      <c r="M120" s="55" t="s">
        <v>67</v>
      </c>
      <c r="N120" s="55"/>
      <c r="O120" s="56" t="s">
        <v>259</v>
      </c>
      <c r="P120" s="56" t="s">
        <v>260</v>
      </c>
    </row>
    <row r="121" spans="1:16" ht="12.75" customHeight="1" thickBot="1">
      <c r="A121" s="14" t="str">
        <f t="shared" si="18"/>
        <v> PZP 2.259 </v>
      </c>
      <c r="B121" s="12" t="str">
        <f t="shared" si="19"/>
        <v>I</v>
      </c>
      <c r="C121" s="14">
        <f t="shared" si="20"/>
        <v>41211.217</v>
      </c>
      <c r="D121" s="19" t="str">
        <f t="shared" si="21"/>
        <v>vis</v>
      </c>
      <c r="E121" s="53">
        <f>VLOOKUP(C121,A!C$21:E$973,3,FALSE)</f>
        <v>630.4939245989418</v>
      </c>
      <c r="F121" s="12" t="s">
        <v>62</v>
      </c>
      <c r="G121" s="19" t="str">
        <f t="shared" si="22"/>
        <v>41211.217</v>
      </c>
      <c r="H121" s="14">
        <f t="shared" si="23"/>
        <v>631</v>
      </c>
      <c r="I121" s="54" t="s">
        <v>370</v>
      </c>
      <c r="J121" s="55" t="s">
        <v>371</v>
      </c>
      <c r="K121" s="54">
        <v>631</v>
      </c>
      <c r="L121" s="54" t="s">
        <v>372</v>
      </c>
      <c r="M121" s="55" t="s">
        <v>67</v>
      </c>
      <c r="N121" s="55"/>
      <c r="O121" s="56" t="s">
        <v>108</v>
      </c>
      <c r="P121" s="56" t="s">
        <v>109</v>
      </c>
    </row>
    <row r="122" spans="1:16" ht="12.75" customHeight="1" thickBot="1">
      <c r="A122" s="14" t="str">
        <f t="shared" si="18"/>
        <v> AAP 334.840 </v>
      </c>
      <c r="B122" s="12" t="str">
        <f t="shared" si="19"/>
        <v>I</v>
      </c>
      <c r="C122" s="14">
        <f t="shared" si="20"/>
        <v>49113.368</v>
      </c>
      <c r="D122" s="19" t="str">
        <f t="shared" si="21"/>
        <v>vis</v>
      </c>
      <c r="E122" s="53">
        <f>VLOOKUP(C122,A!C$21:E$973,3,FALSE)</f>
        <v>1480.446770434511</v>
      </c>
      <c r="F122" s="12" t="s">
        <v>62</v>
      </c>
      <c r="G122" s="19" t="str">
        <f t="shared" si="22"/>
        <v>49113.368</v>
      </c>
      <c r="H122" s="14">
        <f t="shared" si="23"/>
        <v>1481</v>
      </c>
      <c r="I122" s="54" t="s">
        <v>373</v>
      </c>
      <c r="J122" s="55" t="s">
        <v>374</v>
      </c>
      <c r="K122" s="54">
        <v>1481</v>
      </c>
      <c r="L122" s="54" t="s">
        <v>375</v>
      </c>
      <c r="M122" s="55" t="s">
        <v>376</v>
      </c>
      <c r="N122" s="55" t="s">
        <v>377</v>
      </c>
      <c r="O122" s="56" t="s">
        <v>378</v>
      </c>
      <c r="P122" s="56" t="s">
        <v>379</v>
      </c>
    </row>
    <row r="123" spans="1:16" ht="12.75" customHeight="1" thickBot="1">
      <c r="A123" s="14" t="str">
        <f t="shared" si="18"/>
        <v> AAP 334.840 </v>
      </c>
      <c r="B123" s="12" t="str">
        <f t="shared" si="19"/>
        <v>I</v>
      </c>
      <c r="C123" s="14">
        <f t="shared" si="20"/>
        <v>50323.451</v>
      </c>
      <c r="D123" s="19" t="str">
        <f t="shared" si="21"/>
        <v>vis</v>
      </c>
      <c r="E123" s="53">
        <f>VLOOKUP(C123,A!C$21:E$973,3,FALSE)</f>
        <v>1610.6029126731548</v>
      </c>
      <c r="F123" s="12" t="s">
        <v>62</v>
      </c>
      <c r="G123" s="19" t="str">
        <f t="shared" si="22"/>
        <v>50323.451</v>
      </c>
      <c r="H123" s="14">
        <f t="shared" si="23"/>
        <v>1611</v>
      </c>
      <c r="I123" s="54" t="s">
        <v>385</v>
      </c>
      <c r="J123" s="55" t="s">
        <v>386</v>
      </c>
      <c r="K123" s="54">
        <v>1611</v>
      </c>
      <c r="L123" s="54" t="s">
        <v>387</v>
      </c>
      <c r="M123" s="55" t="s">
        <v>376</v>
      </c>
      <c r="N123" s="55" t="s">
        <v>377</v>
      </c>
      <c r="O123" s="56" t="s">
        <v>378</v>
      </c>
      <c r="P123" s="56" t="s">
        <v>379</v>
      </c>
    </row>
    <row r="124" spans="1:16" ht="12.75" customHeight="1" thickBot="1">
      <c r="A124" s="14" t="str">
        <f t="shared" si="18"/>
        <v>BAVM 225 </v>
      </c>
      <c r="B124" s="12" t="str">
        <f t="shared" si="19"/>
        <v>II</v>
      </c>
      <c r="C124" s="14">
        <f t="shared" si="20"/>
        <v>55801.4955</v>
      </c>
      <c r="D124" s="19" t="str">
        <f t="shared" si="21"/>
        <v>vis</v>
      </c>
      <c r="E124" s="53">
        <f>VLOOKUP(C124,A!C$21:E$973,3,FALSE)</f>
        <v>2199.819635105931</v>
      </c>
      <c r="F124" s="12" t="s">
        <v>62</v>
      </c>
      <c r="G124" s="19" t="str">
        <f t="shared" si="22"/>
        <v>55801.4955</v>
      </c>
      <c r="H124" s="14">
        <f t="shared" si="23"/>
        <v>2200.5</v>
      </c>
      <c r="I124" s="54" t="s">
        <v>419</v>
      </c>
      <c r="J124" s="55" t="s">
        <v>420</v>
      </c>
      <c r="K124" s="54" t="s">
        <v>421</v>
      </c>
      <c r="L124" s="54" t="s">
        <v>422</v>
      </c>
      <c r="M124" s="55" t="s">
        <v>396</v>
      </c>
      <c r="N124" s="55" t="s">
        <v>406</v>
      </c>
      <c r="O124" s="56" t="s">
        <v>407</v>
      </c>
      <c r="P124" s="57" t="s">
        <v>423</v>
      </c>
    </row>
    <row r="125" spans="2:6" ht="12.75">
      <c r="B125" s="12"/>
      <c r="E125" s="53"/>
      <c r="F125" s="12"/>
    </row>
    <row r="126" spans="2:6" ht="12.75">
      <c r="B126" s="12"/>
      <c r="E126" s="53"/>
      <c r="F126" s="12"/>
    </row>
    <row r="127" spans="2:6" ht="12.75">
      <c r="B127" s="12"/>
      <c r="E127" s="53"/>
      <c r="F127" s="12"/>
    </row>
    <row r="128" spans="2:6" ht="12.75">
      <c r="B128" s="12"/>
      <c r="E128" s="53"/>
      <c r="F128" s="12"/>
    </row>
    <row r="129" spans="2:6" ht="12.75">
      <c r="B129" s="12"/>
      <c r="E129" s="53"/>
      <c r="F129" s="12"/>
    </row>
    <row r="130" spans="2:6" ht="12.75">
      <c r="B130" s="12"/>
      <c r="E130" s="53"/>
      <c r="F130" s="12"/>
    </row>
    <row r="131" spans="2:6" ht="12.75">
      <c r="B131" s="12"/>
      <c r="E131" s="53"/>
      <c r="F131" s="12"/>
    </row>
    <row r="132" spans="2:6" ht="12.75">
      <c r="B132" s="12"/>
      <c r="E132" s="53"/>
      <c r="F132" s="12"/>
    </row>
    <row r="133" spans="2:6" ht="12.75">
      <c r="B133" s="12"/>
      <c r="E133" s="53"/>
      <c r="F133" s="12"/>
    </row>
    <row r="134" spans="2:6" ht="12.75">
      <c r="B134" s="12"/>
      <c r="E134" s="53"/>
      <c r="F134" s="12"/>
    </row>
    <row r="135" spans="2:6" ht="12.75">
      <c r="B135" s="12"/>
      <c r="F135" s="12"/>
    </row>
    <row r="136" spans="2:6" ht="12.75">
      <c r="B136" s="12"/>
      <c r="F136" s="12"/>
    </row>
    <row r="137" spans="2:6" ht="12.75">
      <c r="B137" s="12"/>
      <c r="F137" s="12"/>
    </row>
    <row r="138" spans="2:6" ht="12.75">
      <c r="B138" s="12"/>
      <c r="F138" s="12"/>
    </row>
    <row r="139" spans="2:6" ht="12.75">
      <c r="B139" s="12"/>
      <c r="F139" s="12"/>
    </row>
    <row r="140" spans="2:6" ht="12.75">
      <c r="B140" s="12"/>
      <c r="F140" s="12"/>
    </row>
    <row r="141" spans="2:6" ht="12.75">
      <c r="B141" s="12"/>
      <c r="F141" s="12"/>
    </row>
    <row r="142" spans="2:6" ht="12.75">
      <c r="B142" s="12"/>
      <c r="F142" s="12"/>
    </row>
    <row r="143" spans="2:6" ht="12.75">
      <c r="B143" s="12"/>
      <c r="F143" s="12"/>
    </row>
    <row r="144" spans="2:6" ht="12.75">
      <c r="B144" s="12"/>
      <c r="F144" s="12"/>
    </row>
    <row r="145" spans="2:6" ht="12.75">
      <c r="B145" s="12"/>
      <c r="F145" s="12"/>
    </row>
    <row r="146" spans="2:6" ht="12.75">
      <c r="B146" s="12"/>
      <c r="F146" s="12"/>
    </row>
    <row r="147" spans="2:6" ht="12.75">
      <c r="B147" s="12"/>
      <c r="F147" s="12"/>
    </row>
    <row r="148" spans="2:6" ht="12.75">
      <c r="B148" s="12"/>
      <c r="F148" s="12"/>
    </row>
    <row r="149" spans="2:6" ht="12.75">
      <c r="B149" s="12"/>
      <c r="F149" s="12"/>
    </row>
    <row r="150" spans="2:6" ht="12.75">
      <c r="B150" s="12"/>
      <c r="F150" s="12"/>
    </row>
    <row r="151" spans="2:6" ht="12.75">
      <c r="B151" s="12"/>
      <c r="F151" s="12"/>
    </row>
    <row r="152" spans="2:6" ht="12.75">
      <c r="B152" s="12"/>
      <c r="F152" s="12"/>
    </row>
    <row r="153" spans="2:6" ht="12.75">
      <c r="B153" s="12"/>
      <c r="F153" s="12"/>
    </row>
    <row r="154" spans="2:6" ht="12.75">
      <c r="B154" s="12"/>
      <c r="F154" s="12"/>
    </row>
    <row r="155" spans="2:6" ht="12.75">
      <c r="B155" s="12"/>
      <c r="F155" s="12"/>
    </row>
    <row r="156" spans="2:6" ht="12.75">
      <c r="B156" s="12"/>
      <c r="F156" s="12"/>
    </row>
    <row r="157" spans="2:6" ht="12.75">
      <c r="B157" s="12"/>
      <c r="F157" s="12"/>
    </row>
    <row r="158" spans="2:6" ht="12.75">
      <c r="B158" s="12"/>
      <c r="F158" s="12"/>
    </row>
    <row r="159" spans="2:6" ht="12.75">
      <c r="B159" s="12"/>
      <c r="F159" s="12"/>
    </row>
    <row r="160" spans="2:6" ht="12.75">
      <c r="B160" s="12"/>
      <c r="F160" s="12"/>
    </row>
    <row r="161" spans="2:6" ht="12.75">
      <c r="B161" s="12"/>
      <c r="F161" s="12"/>
    </row>
    <row r="162" spans="2:6" ht="12.75">
      <c r="B162" s="12"/>
      <c r="F162" s="12"/>
    </row>
    <row r="163" spans="2:6" ht="12.75">
      <c r="B163" s="12"/>
      <c r="F163" s="12"/>
    </row>
    <row r="164" spans="2:6" ht="12.75">
      <c r="B164" s="12"/>
      <c r="F164" s="12"/>
    </row>
    <row r="165" spans="2:6" ht="12.75">
      <c r="B165" s="12"/>
      <c r="F165" s="12"/>
    </row>
    <row r="166" spans="2:6" ht="12.75">
      <c r="B166" s="12"/>
      <c r="F166" s="12"/>
    </row>
    <row r="167" spans="2:6" ht="12.75">
      <c r="B167" s="12"/>
      <c r="F167" s="12"/>
    </row>
    <row r="168" spans="2:6" ht="12.75">
      <c r="B168" s="12"/>
      <c r="F168" s="12"/>
    </row>
    <row r="169" spans="2:6" ht="12.75">
      <c r="B169" s="12"/>
      <c r="F169" s="12"/>
    </row>
    <row r="170" spans="2:6" ht="12.75">
      <c r="B170" s="12"/>
      <c r="F170" s="12"/>
    </row>
    <row r="171" spans="2:6" ht="12.75">
      <c r="B171" s="12"/>
      <c r="F171" s="12"/>
    </row>
    <row r="172" spans="2:6" ht="12.75">
      <c r="B172" s="12"/>
      <c r="F172" s="12"/>
    </row>
    <row r="173" spans="2:6" ht="12.75">
      <c r="B173" s="12"/>
      <c r="F173" s="12"/>
    </row>
    <row r="174" spans="2:6" ht="12.75">
      <c r="B174" s="12"/>
      <c r="F174" s="12"/>
    </row>
    <row r="175" spans="2:6" ht="12.75">
      <c r="B175" s="12"/>
      <c r="F175" s="12"/>
    </row>
    <row r="176" spans="2:6" ht="12.75">
      <c r="B176" s="12"/>
      <c r="F176" s="12"/>
    </row>
    <row r="177" spans="2:6" ht="12.75">
      <c r="B177" s="12"/>
      <c r="F177" s="12"/>
    </row>
    <row r="178" spans="2:6" ht="12.75">
      <c r="B178" s="12"/>
      <c r="F178" s="12"/>
    </row>
    <row r="179" spans="2:6" ht="12.75">
      <c r="B179" s="12"/>
      <c r="F179" s="12"/>
    </row>
    <row r="180" spans="2:6" ht="12.75">
      <c r="B180" s="12"/>
      <c r="F180" s="12"/>
    </row>
    <row r="181" spans="2:6" ht="12.75">
      <c r="B181" s="12"/>
      <c r="F181" s="12"/>
    </row>
    <row r="182" spans="2:6" ht="12.75">
      <c r="B182" s="12"/>
      <c r="F182" s="12"/>
    </row>
    <row r="183" spans="2:6" ht="12.75">
      <c r="B183" s="12"/>
      <c r="F183" s="12"/>
    </row>
    <row r="184" spans="2:6" ht="12.75">
      <c r="B184" s="12"/>
      <c r="F184" s="12"/>
    </row>
    <row r="185" spans="2:6" ht="12.75">
      <c r="B185" s="12"/>
      <c r="F185" s="12"/>
    </row>
    <row r="186" spans="2:6" ht="12.75">
      <c r="B186" s="12"/>
      <c r="F186" s="12"/>
    </row>
    <row r="187" spans="2:6" ht="12.75">
      <c r="B187" s="12"/>
      <c r="F187" s="12"/>
    </row>
    <row r="188" spans="2:6" ht="12.75">
      <c r="B188" s="12"/>
      <c r="F188" s="12"/>
    </row>
    <row r="189" spans="2:6" ht="12.75">
      <c r="B189" s="12"/>
      <c r="F189" s="12"/>
    </row>
    <row r="190" spans="2:6" ht="12.75">
      <c r="B190" s="12"/>
      <c r="F190" s="12"/>
    </row>
    <row r="191" spans="2:6" ht="12.75">
      <c r="B191" s="12"/>
      <c r="F191" s="12"/>
    </row>
    <row r="192" spans="2:6" ht="12.75">
      <c r="B192" s="12"/>
      <c r="F192" s="12"/>
    </row>
    <row r="193" spans="2:6" ht="12.75">
      <c r="B193" s="12"/>
      <c r="F193" s="12"/>
    </row>
    <row r="194" spans="2:6" ht="12.75">
      <c r="B194" s="12"/>
      <c r="F194" s="12"/>
    </row>
    <row r="195" spans="2:6" ht="12.75">
      <c r="B195" s="12"/>
      <c r="F195" s="12"/>
    </row>
    <row r="196" spans="2:6" ht="12.75">
      <c r="B196" s="12"/>
      <c r="F196" s="12"/>
    </row>
    <row r="197" spans="2:6" ht="12.75">
      <c r="B197" s="12"/>
      <c r="F197" s="12"/>
    </row>
    <row r="198" spans="2:6" ht="12.75">
      <c r="B198" s="12"/>
      <c r="F198" s="12"/>
    </row>
    <row r="199" spans="2:6" ht="12.75">
      <c r="B199" s="12"/>
      <c r="F199" s="12"/>
    </row>
    <row r="200" spans="2:6" ht="12.75">
      <c r="B200" s="12"/>
      <c r="F200" s="12"/>
    </row>
    <row r="201" spans="2:6" ht="12.75">
      <c r="B201" s="12"/>
      <c r="F201" s="12"/>
    </row>
    <row r="202" spans="2:6" ht="12.75">
      <c r="B202" s="12"/>
      <c r="F202" s="12"/>
    </row>
    <row r="203" spans="2:6" ht="12.75">
      <c r="B203" s="12"/>
      <c r="F203" s="12"/>
    </row>
    <row r="204" spans="2:6" ht="12.75">
      <c r="B204" s="12"/>
      <c r="F204" s="12"/>
    </row>
    <row r="205" spans="2:6" ht="12.75">
      <c r="B205" s="12"/>
      <c r="F205" s="12"/>
    </row>
    <row r="206" spans="2:6" ht="12.75">
      <c r="B206" s="12"/>
      <c r="F206" s="12"/>
    </row>
    <row r="207" spans="2:6" ht="12.75">
      <c r="B207" s="12"/>
      <c r="F207" s="12"/>
    </row>
    <row r="208" spans="2:6" ht="12.75">
      <c r="B208" s="12"/>
      <c r="F208" s="12"/>
    </row>
    <row r="209" spans="2:6" ht="12.75">
      <c r="B209" s="12"/>
      <c r="F209" s="12"/>
    </row>
    <row r="210" spans="2:6" ht="12.75">
      <c r="B210" s="12"/>
      <c r="F210" s="12"/>
    </row>
    <row r="211" spans="2:6" ht="12.75">
      <c r="B211" s="12"/>
      <c r="F211" s="12"/>
    </row>
    <row r="212" spans="2:6" ht="12.75">
      <c r="B212" s="12"/>
      <c r="F212" s="12"/>
    </row>
    <row r="213" spans="2:6" ht="12.75">
      <c r="B213" s="12"/>
      <c r="F213" s="12"/>
    </row>
    <row r="214" spans="2:6" ht="12.75">
      <c r="B214" s="12"/>
      <c r="F214" s="12"/>
    </row>
    <row r="215" spans="2:6" ht="12.75">
      <c r="B215" s="12"/>
      <c r="F215" s="12"/>
    </row>
    <row r="216" spans="2:6" ht="12.75">
      <c r="B216" s="12"/>
      <c r="F216" s="12"/>
    </row>
    <row r="217" spans="2:6" ht="12.75">
      <c r="B217" s="12"/>
      <c r="F217" s="12"/>
    </row>
    <row r="218" spans="2:6" ht="12.75">
      <c r="B218" s="12"/>
      <c r="F218" s="12"/>
    </row>
    <row r="219" spans="2:6" ht="12.75">
      <c r="B219" s="12"/>
      <c r="F219" s="12"/>
    </row>
    <row r="220" spans="2:6" ht="12.75">
      <c r="B220" s="12"/>
      <c r="F220" s="12"/>
    </row>
    <row r="221" spans="2:6" ht="12.75">
      <c r="B221" s="12"/>
      <c r="F221" s="12"/>
    </row>
    <row r="222" spans="2:6" ht="12.75">
      <c r="B222" s="12"/>
      <c r="F222" s="12"/>
    </row>
    <row r="223" spans="2:6" ht="12.75">
      <c r="B223" s="12"/>
      <c r="F223" s="12"/>
    </row>
    <row r="224" spans="2:6" ht="12.75">
      <c r="B224" s="12"/>
      <c r="F224" s="12"/>
    </row>
    <row r="225" spans="2:6" ht="12.75">
      <c r="B225" s="12"/>
      <c r="F225" s="12"/>
    </row>
    <row r="226" spans="2:6" ht="12.75">
      <c r="B226" s="12"/>
      <c r="F226" s="12"/>
    </row>
    <row r="227" spans="2:6" ht="12.75">
      <c r="B227" s="12"/>
      <c r="F227" s="12"/>
    </row>
    <row r="228" spans="2:6" ht="12.75">
      <c r="B228" s="12"/>
      <c r="F228" s="12"/>
    </row>
    <row r="229" spans="2:6" ht="12.75">
      <c r="B229" s="12"/>
      <c r="F229" s="12"/>
    </row>
    <row r="230" spans="2:6" ht="12.75">
      <c r="B230" s="12"/>
      <c r="F230" s="12"/>
    </row>
    <row r="231" spans="2:6" ht="12.75">
      <c r="B231" s="12"/>
      <c r="F231" s="12"/>
    </row>
    <row r="232" spans="2:6" ht="12.75">
      <c r="B232" s="12"/>
      <c r="F232" s="12"/>
    </row>
    <row r="233" spans="2:6" ht="12.75">
      <c r="B233" s="12"/>
      <c r="F233" s="12"/>
    </row>
    <row r="234" spans="2:6" ht="12.75">
      <c r="B234" s="12"/>
      <c r="F234" s="12"/>
    </row>
    <row r="235" spans="2:6" ht="12.75">
      <c r="B235" s="12"/>
      <c r="F235" s="12"/>
    </row>
    <row r="236" spans="2:6" ht="12.75">
      <c r="B236" s="12"/>
      <c r="F236" s="12"/>
    </row>
    <row r="237" spans="2:6" ht="12.75">
      <c r="B237" s="12"/>
      <c r="F237" s="12"/>
    </row>
    <row r="238" spans="2:6" ht="12.75">
      <c r="B238" s="12"/>
      <c r="F238" s="12"/>
    </row>
    <row r="239" spans="2:6" ht="12.75">
      <c r="B239" s="12"/>
      <c r="F239" s="12"/>
    </row>
    <row r="240" spans="2:6" ht="12.75">
      <c r="B240" s="12"/>
      <c r="F240" s="12"/>
    </row>
    <row r="241" spans="2:6" ht="12.75">
      <c r="B241" s="12"/>
      <c r="F241" s="12"/>
    </row>
    <row r="242" spans="2:6" ht="12.75">
      <c r="B242" s="12"/>
      <c r="F242" s="12"/>
    </row>
    <row r="243" spans="2:6" ht="12.75">
      <c r="B243" s="12"/>
      <c r="F243" s="12"/>
    </row>
    <row r="244" spans="2:6" ht="12.75">
      <c r="B244" s="12"/>
      <c r="F244" s="12"/>
    </row>
    <row r="245" spans="2:6" ht="12.75">
      <c r="B245" s="12"/>
      <c r="F245" s="12"/>
    </row>
    <row r="246" spans="2:6" ht="12.75">
      <c r="B246" s="12"/>
      <c r="F246" s="12"/>
    </row>
    <row r="247" spans="2:6" ht="12.75">
      <c r="B247" s="12"/>
      <c r="F247" s="12"/>
    </row>
    <row r="248" spans="2:6" ht="12.75">
      <c r="B248" s="12"/>
      <c r="F248" s="12"/>
    </row>
    <row r="249" spans="2:6" ht="12.75">
      <c r="B249" s="12"/>
      <c r="F249" s="12"/>
    </row>
    <row r="250" spans="2:6" ht="12.75">
      <c r="B250" s="12"/>
      <c r="F250" s="12"/>
    </row>
    <row r="251" spans="2:6" ht="12.75">
      <c r="B251" s="12"/>
      <c r="F251" s="12"/>
    </row>
    <row r="252" spans="2:6" ht="12.75">
      <c r="B252" s="12"/>
      <c r="F252" s="12"/>
    </row>
    <row r="253" spans="2:6" ht="12.75">
      <c r="B253" s="12"/>
      <c r="F253" s="12"/>
    </row>
    <row r="254" spans="2:6" ht="12.75">
      <c r="B254" s="12"/>
      <c r="F254" s="12"/>
    </row>
    <row r="255" spans="2:6" ht="12.75">
      <c r="B255" s="12"/>
      <c r="F255" s="12"/>
    </row>
    <row r="256" spans="2:6" ht="12.75">
      <c r="B256" s="12"/>
      <c r="F256" s="12"/>
    </row>
    <row r="257" spans="2:6" ht="12.75">
      <c r="B257" s="12"/>
      <c r="F257" s="12"/>
    </row>
    <row r="258" spans="2:6" ht="12.75">
      <c r="B258" s="12"/>
      <c r="F258" s="12"/>
    </row>
    <row r="259" spans="2:6" ht="12.75">
      <c r="B259" s="12"/>
      <c r="F259" s="12"/>
    </row>
    <row r="260" spans="2:6" ht="12.75">
      <c r="B260" s="12"/>
      <c r="F260" s="12"/>
    </row>
    <row r="261" spans="2:6" ht="12.75">
      <c r="B261" s="12"/>
      <c r="F261" s="12"/>
    </row>
    <row r="262" spans="2:6" ht="12.75">
      <c r="B262" s="12"/>
      <c r="F262" s="12"/>
    </row>
    <row r="263" spans="2:6" ht="12.75">
      <c r="B263" s="12"/>
      <c r="F263" s="12"/>
    </row>
    <row r="264" spans="2:6" ht="12.75">
      <c r="B264" s="12"/>
      <c r="F264" s="12"/>
    </row>
    <row r="265" spans="2:6" ht="12.75">
      <c r="B265" s="12"/>
      <c r="F265" s="12"/>
    </row>
    <row r="266" spans="2:6" ht="12.75">
      <c r="B266" s="12"/>
      <c r="F266" s="12"/>
    </row>
    <row r="267" spans="2:6" ht="12.75">
      <c r="B267" s="12"/>
      <c r="F267" s="12"/>
    </row>
    <row r="268" spans="2:6" ht="12.75">
      <c r="B268" s="12"/>
      <c r="F268" s="12"/>
    </row>
    <row r="269" spans="2:6" ht="12.75">
      <c r="B269" s="12"/>
      <c r="F269" s="12"/>
    </row>
    <row r="270" spans="2:6" ht="12.75">
      <c r="B270" s="12"/>
      <c r="F270" s="12"/>
    </row>
    <row r="271" spans="2:6" ht="12.75">
      <c r="B271" s="12"/>
      <c r="F271" s="12"/>
    </row>
    <row r="272" spans="2:6" ht="12.75">
      <c r="B272" s="12"/>
      <c r="F272" s="12"/>
    </row>
    <row r="273" spans="2:6" ht="12.75">
      <c r="B273" s="12"/>
      <c r="F273" s="12"/>
    </row>
    <row r="274" spans="2:6" ht="12.75">
      <c r="B274" s="12"/>
      <c r="F274" s="12"/>
    </row>
    <row r="275" spans="2:6" ht="12.75">
      <c r="B275" s="12"/>
      <c r="F275" s="12"/>
    </row>
    <row r="276" spans="2:6" ht="12.75">
      <c r="B276" s="12"/>
      <c r="F276" s="12"/>
    </row>
    <row r="277" spans="2:6" ht="12.75">
      <c r="B277" s="12"/>
      <c r="F277" s="12"/>
    </row>
    <row r="278" spans="2:6" ht="12.75">
      <c r="B278" s="12"/>
      <c r="F278" s="12"/>
    </row>
    <row r="279" spans="2:6" ht="12.75">
      <c r="B279" s="12"/>
      <c r="F279" s="12"/>
    </row>
    <row r="280" spans="2:6" ht="12.75">
      <c r="B280" s="12"/>
      <c r="F280" s="12"/>
    </row>
    <row r="281" spans="2:6" ht="12.75">
      <c r="B281" s="12"/>
      <c r="F281" s="12"/>
    </row>
    <row r="282" spans="2:6" ht="12.75">
      <c r="B282" s="12"/>
      <c r="F282" s="12"/>
    </row>
    <row r="283" spans="2:6" ht="12.75">
      <c r="B283" s="12"/>
      <c r="F283" s="12"/>
    </row>
    <row r="284" spans="2:6" ht="12.75">
      <c r="B284" s="12"/>
      <c r="F284" s="12"/>
    </row>
    <row r="285" spans="2:6" ht="12.75">
      <c r="B285" s="12"/>
      <c r="F285" s="12"/>
    </row>
    <row r="286" spans="2:6" ht="12.75">
      <c r="B286" s="12"/>
      <c r="F286" s="12"/>
    </row>
    <row r="287" spans="2:6" ht="12.75">
      <c r="B287" s="12"/>
      <c r="F287" s="12"/>
    </row>
    <row r="288" spans="2:6" ht="12.75">
      <c r="B288" s="12"/>
      <c r="F288" s="12"/>
    </row>
    <row r="289" spans="2:6" ht="12.75">
      <c r="B289" s="12"/>
      <c r="F289" s="12"/>
    </row>
    <row r="290" spans="2:6" ht="12.75">
      <c r="B290" s="12"/>
      <c r="F290" s="12"/>
    </row>
    <row r="291" spans="2:6" ht="12.75">
      <c r="B291" s="12"/>
      <c r="F291" s="12"/>
    </row>
    <row r="292" spans="2:6" ht="12.75">
      <c r="B292" s="12"/>
      <c r="F292" s="12"/>
    </row>
    <row r="293" spans="2:6" ht="12.75">
      <c r="B293" s="12"/>
      <c r="F293" s="12"/>
    </row>
    <row r="294" spans="2:6" ht="12.75">
      <c r="B294" s="12"/>
      <c r="F294" s="12"/>
    </row>
    <row r="295" spans="2:6" ht="12.75">
      <c r="B295" s="12"/>
      <c r="F295" s="12"/>
    </row>
    <row r="296" spans="2:6" ht="12.75">
      <c r="B296" s="12"/>
      <c r="F296" s="12"/>
    </row>
    <row r="297" spans="2:6" ht="12.75">
      <c r="B297" s="12"/>
      <c r="F297" s="12"/>
    </row>
    <row r="298" spans="2:6" ht="12.75">
      <c r="B298" s="12"/>
      <c r="F298" s="12"/>
    </row>
    <row r="299" spans="2:6" ht="12.75">
      <c r="B299" s="12"/>
      <c r="F299" s="12"/>
    </row>
    <row r="300" spans="2:6" ht="12.75">
      <c r="B300" s="12"/>
      <c r="F300" s="12"/>
    </row>
    <row r="301" spans="2:6" ht="12.75">
      <c r="B301" s="12"/>
      <c r="F301" s="12"/>
    </row>
    <row r="302" spans="2:6" ht="12.75">
      <c r="B302" s="12"/>
      <c r="F302" s="12"/>
    </row>
    <row r="303" spans="2:6" ht="12.75">
      <c r="B303" s="12"/>
      <c r="F303" s="12"/>
    </row>
    <row r="304" spans="2:6" ht="12.75">
      <c r="B304" s="12"/>
      <c r="F304" s="12"/>
    </row>
    <row r="305" spans="2:6" ht="12.75">
      <c r="B305" s="12"/>
      <c r="F305" s="12"/>
    </row>
    <row r="306" spans="2:6" ht="12.75">
      <c r="B306" s="12"/>
      <c r="F306" s="12"/>
    </row>
    <row r="307" spans="2:6" ht="12.75">
      <c r="B307" s="12"/>
      <c r="F307" s="12"/>
    </row>
    <row r="308" spans="2:6" ht="12.75">
      <c r="B308" s="12"/>
      <c r="F308" s="12"/>
    </row>
    <row r="309" spans="2:6" ht="12.75">
      <c r="B309" s="12"/>
      <c r="F309" s="12"/>
    </row>
    <row r="310" spans="2:6" ht="12.75">
      <c r="B310" s="12"/>
      <c r="F310" s="12"/>
    </row>
    <row r="311" spans="2:6" ht="12.75">
      <c r="B311" s="12"/>
      <c r="F311" s="12"/>
    </row>
    <row r="312" spans="2:6" ht="12.75">
      <c r="B312" s="12"/>
      <c r="F312" s="12"/>
    </row>
    <row r="313" spans="2:6" ht="12.75">
      <c r="B313" s="12"/>
      <c r="F313" s="12"/>
    </row>
    <row r="314" spans="2:6" ht="12.75">
      <c r="B314" s="12"/>
      <c r="F314" s="12"/>
    </row>
    <row r="315" spans="2:6" ht="12.75">
      <c r="B315" s="12"/>
      <c r="F315" s="12"/>
    </row>
    <row r="316" spans="2:6" ht="12.75">
      <c r="B316" s="12"/>
      <c r="F316" s="12"/>
    </row>
    <row r="317" spans="2:6" ht="12.75">
      <c r="B317" s="12"/>
      <c r="F317" s="12"/>
    </row>
    <row r="318" spans="2:6" ht="12.75">
      <c r="B318" s="12"/>
      <c r="F318" s="12"/>
    </row>
    <row r="319" spans="2:6" ht="12.75">
      <c r="B319" s="12"/>
      <c r="F319" s="12"/>
    </row>
    <row r="320" spans="2:6" ht="12.75">
      <c r="B320" s="12"/>
      <c r="F320" s="12"/>
    </row>
    <row r="321" spans="2:6" ht="12.75">
      <c r="B321" s="12"/>
      <c r="F321" s="12"/>
    </row>
    <row r="322" spans="2:6" ht="12.75">
      <c r="B322" s="12"/>
      <c r="F322" s="12"/>
    </row>
    <row r="323" spans="2:6" ht="12.75">
      <c r="B323" s="12"/>
      <c r="F323" s="12"/>
    </row>
    <row r="324" spans="2:6" ht="12.75">
      <c r="B324" s="12"/>
      <c r="F324" s="12"/>
    </row>
    <row r="325" spans="2:6" ht="12.75">
      <c r="B325" s="12"/>
      <c r="F325" s="12"/>
    </row>
    <row r="326" spans="2:6" ht="12.75">
      <c r="B326" s="12"/>
      <c r="F326" s="12"/>
    </row>
    <row r="327" spans="2:6" ht="12.75">
      <c r="B327" s="12"/>
      <c r="F327" s="12"/>
    </row>
    <row r="328" spans="2:6" ht="12.75">
      <c r="B328" s="12"/>
      <c r="F328" s="12"/>
    </row>
    <row r="329" spans="2:6" ht="12.75">
      <c r="B329" s="12"/>
      <c r="F329" s="12"/>
    </row>
    <row r="330" spans="2:6" ht="12.75">
      <c r="B330" s="12"/>
      <c r="F330" s="12"/>
    </row>
    <row r="331" spans="2:6" ht="12.75">
      <c r="B331" s="12"/>
      <c r="F331" s="12"/>
    </row>
    <row r="332" spans="2:6" ht="12.75">
      <c r="B332" s="12"/>
      <c r="F332" s="12"/>
    </row>
    <row r="333" spans="2:6" ht="12.75">
      <c r="B333" s="12"/>
      <c r="F333" s="12"/>
    </row>
    <row r="334" spans="2:6" ht="12.75">
      <c r="B334" s="12"/>
      <c r="F334" s="12"/>
    </row>
    <row r="335" spans="2:6" ht="12.75">
      <c r="B335" s="12"/>
      <c r="F335" s="12"/>
    </row>
    <row r="336" spans="2:6" ht="12.75">
      <c r="B336" s="12"/>
      <c r="F336" s="12"/>
    </row>
    <row r="337" spans="2:6" ht="12.75">
      <c r="B337" s="12"/>
      <c r="F337" s="12"/>
    </row>
    <row r="338" spans="2:6" ht="12.75">
      <c r="B338" s="12"/>
      <c r="F338" s="12"/>
    </row>
    <row r="339" spans="2:6" ht="12.75">
      <c r="B339" s="12"/>
      <c r="F339" s="12"/>
    </row>
    <row r="340" spans="2:6" ht="12.75">
      <c r="B340" s="12"/>
      <c r="F340" s="12"/>
    </row>
    <row r="341" spans="2:6" ht="12.75">
      <c r="B341" s="12"/>
      <c r="F341" s="12"/>
    </row>
    <row r="342" spans="2:6" ht="12.75">
      <c r="B342" s="12"/>
      <c r="F342" s="12"/>
    </row>
    <row r="343" spans="2:6" ht="12.75">
      <c r="B343" s="12"/>
      <c r="F343" s="12"/>
    </row>
    <row r="344" spans="2:6" ht="12.75">
      <c r="B344" s="12"/>
      <c r="F344" s="12"/>
    </row>
    <row r="345" spans="2:6" ht="12.75">
      <c r="B345" s="12"/>
      <c r="F345" s="12"/>
    </row>
    <row r="346" spans="2:6" ht="12.75">
      <c r="B346" s="12"/>
      <c r="F346" s="12"/>
    </row>
    <row r="347" spans="2:6" ht="12.75">
      <c r="B347" s="12"/>
      <c r="F347" s="12"/>
    </row>
    <row r="348" spans="2:6" ht="12.75">
      <c r="B348" s="12"/>
      <c r="F348" s="12"/>
    </row>
    <row r="349" spans="2:6" ht="12.75">
      <c r="B349" s="12"/>
      <c r="F349" s="12"/>
    </row>
    <row r="350" spans="2:6" ht="12.75">
      <c r="B350" s="12"/>
      <c r="F350" s="12"/>
    </row>
    <row r="351" spans="2:6" ht="12.75">
      <c r="B351" s="12"/>
      <c r="F351" s="12"/>
    </row>
    <row r="352" spans="2:6" ht="12.75">
      <c r="B352" s="12"/>
      <c r="F352" s="12"/>
    </row>
    <row r="353" spans="2:6" ht="12.75">
      <c r="B353" s="12"/>
      <c r="F353" s="12"/>
    </row>
    <row r="354" spans="2:6" ht="12.75">
      <c r="B354" s="12"/>
      <c r="F354" s="12"/>
    </row>
    <row r="355" spans="2:6" ht="12.75">
      <c r="B355" s="12"/>
      <c r="F355" s="12"/>
    </row>
    <row r="356" spans="2:6" ht="12.75">
      <c r="B356" s="12"/>
      <c r="F356" s="12"/>
    </row>
    <row r="357" spans="2:6" ht="12.75">
      <c r="B357" s="12"/>
      <c r="F357" s="12"/>
    </row>
    <row r="358" spans="2:6" ht="12.75">
      <c r="B358" s="12"/>
      <c r="F358" s="12"/>
    </row>
    <row r="359" spans="2:6" ht="12.75">
      <c r="B359" s="12"/>
      <c r="F359" s="12"/>
    </row>
    <row r="360" spans="2:6" ht="12.75">
      <c r="B360" s="12"/>
      <c r="F360" s="12"/>
    </row>
    <row r="361" spans="2:6" ht="12.75">
      <c r="B361" s="12"/>
      <c r="F361" s="12"/>
    </row>
    <row r="362" spans="2:6" ht="12.75">
      <c r="B362" s="12"/>
      <c r="F362" s="12"/>
    </row>
    <row r="363" spans="2:6" ht="12.75">
      <c r="B363" s="12"/>
      <c r="F363" s="12"/>
    </row>
    <row r="364" spans="2:6" ht="12.75">
      <c r="B364" s="12"/>
      <c r="F364" s="12"/>
    </row>
    <row r="365" spans="2:6" ht="12.75">
      <c r="B365" s="12"/>
      <c r="F365" s="12"/>
    </row>
    <row r="366" spans="2:6" ht="12.75">
      <c r="B366" s="12"/>
      <c r="F366" s="12"/>
    </row>
    <row r="367" spans="2:6" ht="12.75">
      <c r="B367" s="12"/>
      <c r="F367" s="12"/>
    </row>
    <row r="368" spans="2:6" ht="12.75">
      <c r="B368" s="12"/>
      <c r="F368" s="12"/>
    </row>
    <row r="369" spans="2:6" ht="12.75">
      <c r="B369" s="12"/>
      <c r="F369" s="12"/>
    </row>
    <row r="370" spans="2:6" ht="12.75">
      <c r="B370" s="12"/>
      <c r="F370" s="12"/>
    </row>
    <row r="371" spans="2:6" ht="12.75">
      <c r="B371" s="12"/>
      <c r="F371" s="12"/>
    </row>
    <row r="372" spans="2:6" ht="12.75">
      <c r="B372" s="12"/>
      <c r="F372" s="12"/>
    </row>
    <row r="373" spans="2:6" ht="12.75">
      <c r="B373" s="12"/>
      <c r="F373" s="12"/>
    </row>
    <row r="374" spans="2:6" ht="12.75">
      <c r="B374" s="12"/>
      <c r="F374" s="12"/>
    </row>
    <row r="375" spans="2:6" ht="12.75">
      <c r="B375" s="12"/>
      <c r="F375" s="12"/>
    </row>
    <row r="376" spans="2:6" ht="12.75">
      <c r="B376" s="12"/>
      <c r="F376" s="12"/>
    </row>
    <row r="377" spans="2:6" ht="12.75">
      <c r="B377" s="12"/>
      <c r="F377" s="12"/>
    </row>
    <row r="378" spans="2:6" ht="12.75">
      <c r="B378" s="12"/>
      <c r="F378" s="12"/>
    </row>
    <row r="379" spans="2:6" ht="12.75">
      <c r="B379" s="12"/>
      <c r="F379" s="12"/>
    </row>
    <row r="380" spans="2:6" ht="12.75">
      <c r="B380" s="12"/>
      <c r="F380" s="12"/>
    </row>
    <row r="381" spans="2:6" ht="12.75">
      <c r="B381" s="12"/>
      <c r="F381" s="12"/>
    </row>
    <row r="382" spans="2:6" ht="12.75">
      <c r="B382" s="12"/>
      <c r="F382" s="12"/>
    </row>
    <row r="383" spans="2:6" ht="12.75">
      <c r="B383" s="12"/>
      <c r="F383" s="12"/>
    </row>
    <row r="384" spans="2:6" ht="12.75">
      <c r="B384" s="12"/>
      <c r="F384" s="12"/>
    </row>
    <row r="385" spans="2:6" ht="12.75">
      <c r="B385" s="12"/>
      <c r="F385" s="12"/>
    </row>
    <row r="386" spans="2:6" ht="12.75">
      <c r="B386" s="12"/>
      <c r="F386" s="12"/>
    </row>
    <row r="387" spans="2:6" ht="12.75">
      <c r="B387" s="12"/>
      <c r="F387" s="12"/>
    </row>
    <row r="388" spans="2:6" ht="12.75">
      <c r="B388" s="12"/>
      <c r="F388" s="12"/>
    </row>
    <row r="389" spans="2:6" ht="12.75">
      <c r="B389" s="12"/>
      <c r="F389" s="12"/>
    </row>
    <row r="390" spans="2:6" ht="12.75">
      <c r="B390" s="12"/>
      <c r="F390" s="12"/>
    </row>
    <row r="391" spans="2:6" ht="12.75">
      <c r="B391" s="12"/>
      <c r="F391" s="12"/>
    </row>
    <row r="392" spans="2:6" ht="12.75">
      <c r="B392" s="12"/>
      <c r="F392" s="12"/>
    </row>
    <row r="393" spans="2:6" ht="12.75">
      <c r="B393" s="12"/>
      <c r="F393" s="12"/>
    </row>
    <row r="394" spans="2:6" ht="12.75">
      <c r="B394" s="12"/>
      <c r="F394" s="12"/>
    </row>
    <row r="395" spans="2:6" ht="12.75">
      <c r="B395" s="12"/>
      <c r="F395" s="12"/>
    </row>
    <row r="396" spans="2:6" ht="12.75">
      <c r="B396" s="12"/>
      <c r="F396" s="12"/>
    </row>
    <row r="397" spans="2:6" ht="12.75">
      <c r="B397" s="12"/>
      <c r="F397" s="12"/>
    </row>
    <row r="398" spans="2:6" ht="12.75">
      <c r="B398" s="12"/>
      <c r="F398" s="12"/>
    </row>
    <row r="399" spans="2:6" ht="12.75">
      <c r="B399" s="12"/>
      <c r="F399" s="12"/>
    </row>
    <row r="400" spans="2:6" ht="12.75">
      <c r="B400" s="12"/>
      <c r="F400" s="12"/>
    </row>
    <row r="401" spans="2:6" ht="12.75">
      <c r="B401" s="12"/>
      <c r="F401" s="12"/>
    </row>
    <row r="402" spans="2:6" ht="12.75">
      <c r="B402" s="12"/>
      <c r="F402" s="12"/>
    </row>
    <row r="403" spans="2:6" ht="12.75">
      <c r="B403" s="12"/>
      <c r="F403" s="12"/>
    </row>
    <row r="404" spans="2:6" ht="12.75">
      <c r="B404" s="12"/>
      <c r="F404" s="12"/>
    </row>
    <row r="405" spans="2:6" ht="12.75">
      <c r="B405" s="12"/>
      <c r="F405" s="12"/>
    </row>
    <row r="406" spans="2:6" ht="12.75">
      <c r="B406" s="12"/>
      <c r="F406" s="12"/>
    </row>
    <row r="407" spans="2:6" ht="12.75">
      <c r="B407" s="12"/>
      <c r="F407" s="12"/>
    </row>
    <row r="408" spans="2:6" ht="12.75">
      <c r="B408" s="12"/>
      <c r="F408" s="12"/>
    </row>
    <row r="409" spans="2:6" ht="12.75">
      <c r="B409" s="12"/>
      <c r="F409" s="12"/>
    </row>
    <row r="410" spans="2:6" ht="12.75">
      <c r="B410" s="12"/>
      <c r="F410" s="12"/>
    </row>
    <row r="411" spans="2:6" ht="12.75">
      <c r="B411" s="12"/>
      <c r="F411" s="12"/>
    </row>
    <row r="412" spans="2:6" ht="12.75">
      <c r="B412" s="12"/>
      <c r="F412" s="12"/>
    </row>
    <row r="413" spans="2:6" ht="12.75">
      <c r="B413" s="12"/>
      <c r="F413" s="12"/>
    </row>
    <row r="414" spans="2:6" ht="12.75">
      <c r="B414" s="12"/>
      <c r="F414" s="12"/>
    </row>
    <row r="415" spans="2:6" ht="12.75">
      <c r="B415" s="12"/>
      <c r="F415" s="12"/>
    </row>
    <row r="416" spans="2:6" ht="12.75">
      <c r="B416" s="12"/>
      <c r="F416" s="12"/>
    </row>
    <row r="417" spans="2:6" ht="12.75">
      <c r="B417" s="12"/>
      <c r="F417" s="12"/>
    </row>
    <row r="418" spans="2:6" ht="12.75">
      <c r="B418" s="12"/>
      <c r="F418" s="12"/>
    </row>
    <row r="419" spans="2:6" ht="12.75">
      <c r="B419" s="12"/>
      <c r="F419" s="12"/>
    </row>
    <row r="420" spans="2:6" ht="12.75">
      <c r="B420" s="12"/>
      <c r="F420" s="12"/>
    </row>
    <row r="421" spans="2:6" ht="12.75">
      <c r="B421" s="12"/>
      <c r="F421" s="12"/>
    </row>
    <row r="422" spans="2:6" ht="12.75">
      <c r="B422" s="12"/>
      <c r="F422" s="12"/>
    </row>
    <row r="423" spans="2:6" ht="12.75">
      <c r="B423" s="12"/>
      <c r="F423" s="12"/>
    </row>
    <row r="424" spans="2:6" ht="12.75">
      <c r="B424" s="12"/>
      <c r="F424" s="12"/>
    </row>
    <row r="425" spans="2:6" ht="12.75">
      <c r="B425" s="12"/>
      <c r="F425" s="12"/>
    </row>
    <row r="426" spans="2:6" ht="12.75">
      <c r="B426" s="12"/>
      <c r="F426" s="12"/>
    </row>
    <row r="427" spans="2:6" ht="12.75">
      <c r="B427" s="12"/>
      <c r="F427" s="12"/>
    </row>
    <row r="428" spans="2:6" ht="12.75">
      <c r="B428" s="12"/>
      <c r="F428" s="12"/>
    </row>
    <row r="429" spans="2:6" ht="12.75">
      <c r="B429" s="12"/>
      <c r="F429" s="12"/>
    </row>
    <row r="430" spans="2:6" ht="12.75">
      <c r="B430" s="12"/>
      <c r="F430" s="12"/>
    </row>
    <row r="431" spans="2:6" ht="12.75">
      <c r="B431" s="12"/>
      <c r="F431" s="12"/>
    </row>
    <row r="432" spans="2:6" ht="12.75">
      <c r="B432" s="12"/>
      <c r="F432" s="12"/>
    </row>
    <row r="433" spans="2:6" ht="12.75">
      <c r="B433" s="12"/>
      <c r="F433" s="12"/>
    </row>
    <row r="434" spans="2:6" ht="12.75">
      <c r="B434" s="12"/>
      <c r="F434" s="12"/>
    </row>
    <row r="435" spans="2:6" ht="12.75">
      <c r="B435" s="12"/>
      <c r="F435" s="12"/>
    </row>
    <row r="436" spans="2:6" ht="12.75">
      <c r="B436" s="12"/>
      <c r="F436" s="12"/>
    </row>
    <row r="437" spans="2:6" ht="12.75">
      <c r="B437" s="12"/>
      <c r="F437" s="12"/>
    </row>
    <row r="438" spans="2:6" ht="12.75">
      <c r="B438" s="12"/>
      <c r="F438" s="12"/>
    </row>
    <row r="439" spans="2:6" ht="12.75">
      <c r="B439" s="12"/>
      <c r="F439" s="12"/>
    </row>
    <row r="440" spans="2:6" ht="12.75">
      <c r="B440" s="12"/>
      <c r="F440" s="12"/>
    </row>
    <row r="441" spans="2:6" ht="12.75">
      <c r="B441" s="12"/>
      <c r="F441" s="12"/>
    </row>
    <row r="442" spans="2:6" ht="12.75">
      <c r="B442" s="12"/>
      <c r="F442" s="12"/>
    </row>
    <row r="443" spans="2:6" ht="12.75">
      <c r="B443" s="12"/>
      <c r="F443" s="12"/>
    </row>
    <row r="444" spans="2:6" ht="12.75">
      <c r="B444" s="12"/>
      <c r="F444" s="12"/>
    </row>
    <row r="445" spans="2:6" ht="12.75">
      <c r="B445" s="12"/>
      <c r="F445" s="12"/>
    </row>
    <row r="446" spans="2:6" ht="12.75">
      <c r="B446" s="12"/>
      <c r="F446" s="12"/>
    </row>
    <row r="447" spans="2:6" ht="12.75">
      <c r="B447" s="12"/>
      <c r="F447" s="12"/>
    </row>
    <row r="448" spans="2:6" ht="12.75">
      <c r="B448" s="12"/>
      <c r="F448" s="12"/>
    </row>
    <row r="449" spans="2:6" ht="12.75">
      <c r="B449" s="12"/>
      <c r="F449" s="12"/>
    </row>
    <row r="450" spans="2:6" ht="12.75">
      <c r="B450" s="12"/>
      <c r="F450" s="12"/>
    </row>
    <row r="451" spans="2:6" ht="12.75">
      <c r="B451" s="12"/>
      <c r="F451" s="12"/>
    </row>
    <row r="452" spans="2:6" ht="12.75">
      <c r="B452" s="12"/>
      <c r="F452" s="12"/>
    </row>
    <row r="453" spans="2:6" ht="12.75">
      <c r="B453" s="12"/>
      <c r="F453" s="12"/>
    </row>
    <row r="454" spans="2:6" ht="12.75">
      <c r="B454" s="12"/>
      <c r="F454" s="12"/>
    </row>
    <row r="455" spans="2:6" ht="12.75">
      <c r="B455" s="12"/>
      <c r="F455" s="12"/>
    </row>
    <row r="456" spans="2:6" ht="12.75">
      <c r="B456" s="12"/>
      <c r="F456" s="12"/>
    </row>
    <row r="457" spans="2:6" ht="12.75">
      <c r="B457" s="12"/>
      <c r="F457" s="12"/>
    </row>
    <row r="458" spans="2:6" ht="12.75">
      <c r="B458" s="12"/>
      <c r="F458" s="12"/>
    </row>
    <row r="459" spans="2:6" ht="12.75">
      <c r="B459" s="12"/>
      <c r="F459" s="12"/>
    </row>
    <row r="460" spans="2:6" ht="12.75">
      <c r="B460" s="12"/>
      <c r="F460" s="12"/>
    </row>
    <row r="461" spans="2:6" ht="12.75">
      <c r="B461" s="12"/>
      <c r="F461" s="12"/>
    </row>
    <row r="462" spans="2:6" ht="12.75">
      <c r="B462" s="12"/>
      <c r="F462" s="12"/>
    </row>
    <row r="463" spans="2:6" ht="12.75">
      <c r="B463" s="12"/>
      <c r="F463" s="12"/>
    </row>
    <row r="464" spans="2:6" ht="12.75">
      <c r="B464" s="12"/>
      <c r="F464" s="12"/>
    </row>
    <row r="465" spans="2:6" ht="12.75">
      <c r="B465" s="12"/>
      <c r="F465" s="12"/>
    </row>
    <row r="466" spans="2:6" ht="12.75">
      <c r="B466" s="12"/>
      <c r="F466" s="12"/>
    </row>
    <row r="467" spans="2:6" ht="12.75">
      <c r="B467" s="12"/>
      <c r="F467" s="12"/>
    </row>
    <row r="468" spans="2:6" ht="12.75">
      <c r="B468" s="12"/>
      <c r="F468" s="12"/>
    </row>
    <row r="469" spans="2:6" ht="12.75">
      <c r="B469" s="12"/>
      <c r="F469" s="12"/>
    </row>
    <row r="470" spans="2:6" ht="12.75">
      <c r="B470" s="12"/>
      <c r="F470" s="12"/>
    </row>
    <row r="471" spans="2:6" ht="12.75">
      <c r="B471" s="12"/>
      <c r="F471" s="12"/>
    </row>
    <row r="472" spans="2:6" ht="12.75">
      <c r="B472" s="12"/>
      <c r="F472" s="12"/>
    </row>
    <row r="473" spans="2:6" ht="12.75">
      <c r="B473" s="12"/>
      <c r="F473" s="12"/>
    </row>
    <row r="474" spans="2:6" ht="12.75">
      <c r="B474" s="12"/>
      <c r="F474" s="12"/>
    </row>
    <row r="475" spans="2:6" ht="12.75">
      <c r="B475" s="12"/>
      <c r="F475" s="12"/>
    </row>
    <row r="476" spans="2:6" ht="12.75">
      <c r="B476" s="12"/>
      <c r="F476" s="12"/>
    </row>
    <row r="477" spans="2:6" ht="12.75">
      <c r="B477" s="12"/>
      <c r="F477" s="12"/>
    </row>
    <row r="478" spans="2:6" ht="12.75">
      <c r="B478" s="12"/>
      <c r="F478" s="12"/>
    </row>
    <row r="479" spans="2:6" ht="12.75">
      <c r="B479" s="12"/>
      <c r="F479" s="12"/>
    </row>
    <row r="480" spans="2:6" ht="12.75">
      <c r="B480" s="12"/>
      <c r="F480" s="12"/>
    </row>
    <row r="481" spans="2:6" ht="12.75">
      <c r="B481" s="12"/>
      <c r="F481" s="12"/>
    </row>
    <row r="482" spans="2:6" ht="12.75">
      <c r="B482" s="12"/>
      <c r="F482" s="12"/>
    </row>
    <row r="483" spans="2:6" ht="12.75">
      <c r="B483" s="12"/>
      <c r="F483" s="12"/>
    </row>
    <row r="484" spans="2:6" ht="12.75">
      <c r="B484" s="12"/>
      <c r="F484" s="12"/>
    </row>
    <row r="485" spans="2:6" ht="12.75">
      <c r="B485" s="12"/>
      <c r="F485" s="12"/>
    </row>
    <row r="486" spans="2:6" ht="12.75">
      <c r="B486" s="12"/>
      <c r="F486" s="12"/>
    </row>
    <row r="487" spans="2:6" ht="12.75">
      <c r="B487" s="12"/>
      <c r="F487" s="12"/>
    </row>
    <row r="488" spans="2:6" ht="12.75">
      <c r="B488" s="12"/>
      <c r="F488" s="12"/>
    </row>
    <row r="489" spans="2:6" ht="12.75">
      <c r="B489" s="12"/>
      <c r="F489" s="12"/>
    </row>
    <row r="490" spans="2:6" ht="12.75">
      <c r="B490" s="12"/>
      <c r="F490" s="12"/>
    </row>
    <row r="491" spans="2:6" ht="12.75">
      <c r="B491" s="12"/>
      <c r="F491" s="12"/>
    </row>
    <row r="492" spans="2:6" ht="12.75">
      <c r="B492" s="12"/>
      <c r="F492" s="12"/>
    </row>
    <row r="493" spans="2:6" ht="12.75">
      <c r="B493" s="12"/>
      <c r="F493" s="12"/>
    </row>
    <row r="494" spans="2:6" ht="12.75">
      <c r="B494" s="12"/>
      <c r="F494" s="12"/>
    </row>
    <row r="495" spans="2:6" ht="12.75">
      <c r="B495" s="12"/>
      <c r="F495" s="12"/>
    </row>
    <row r="496" spans="2:6" ht="12.75">
      <c r="B496" s="12"/>
      <c r="F496" s="12"/>
    </row>
    <row r="497" spans="2:6" ht="12.75">
      <c r="B497" s="12"/>
      <c r="F497" s="12"/>
    </row>
    <row r="498" spans="2:6" ht="12.75">
      <c r="B498" s="12"/>
      <c r="F498" s="12"/>
    </row>
    <row r="499" spans="2:6" ht="12.75">
      <c r="B499" s="12"/>
      <c r="F499" s="12"/>
    </row>
    <row r="500" spans="2:6" ht="12.75">
      <c r="B500" s="12"/>
      <c r="F500" s="12"/>
    </row>
    <row r="501" spans="2:6" ht="12.75">
      <c r="B501" s="12"/>
      <c r="F501" s="12"/>
    </row>
    <row r="502" spans="2:6" ht="12.75">
      <c r="B502" s="12"/>
      <c r="F502" s="12"/>
    </row>
    <row r="503" spans="2:6" ht="12.75">
      <c r="B503" s="12"/>
      <c r="F503" s="12"/>
    </row>
    <row r="504" spans="2:6" ht="12.75">
      <c r="B504" s="12"/>
      <c r="F504" s="12"/>
    </row>
    <row r="505" spans="2:6" ht="12.75">
      <c r="B505" s="12"/>
      <c r="F505" s="12"/>
    </row>
    <row r="506" spans="2:6" ht="12.75">
      <c r="B506" s="12"/>
      <c r="F506" s="12"/>
    </row>
    <row r="507" spans="2:6" ht="12.75">
      <c r="B507" s="12"/>
      <c r="F507" s="12"/>
    </row>
    <row r="508" spans="2:6" ht="12.75">
      <c r="B508" s="12"/>
      <c r="F508" s="12"/>
    </row>
    <row r="509" spans="2:6" ht="12.75">
      <c r="B509" s="12"/>
      <c r="F509" s="12"/>
    </row>
    <row r="510" spans="2:6" ht="12.75">
      <c r="B510" s="12"/>
      <c r="F510" s="12"/>
    </row>
    <row r="511" spans="2:6" ht="12.75">
      <c r="B511" s="12"/>
      <c r="F511" s="12"/>
    </row>
    <row r="512" spans="2:6" ht="12.75">
      <c r="B512" s="12"/>
      <c r="F512" s="12"/>
    </row>
    <row r="513" spans="2:6" ht="12.75">
      <c r="B513" s="12"/>
      <c r="F513" s="12"/>
    </row>
    <row r="514" spans="2:6" ht="12.75">
      <c r="B514" s="12"/>
      <c r="F514" s="12"/>
    </row>
    <row r="515" spans="2:6" ht="12.75">
      <c r="B515" s="12"/>
      <c r="F515" s="12"/>
    </row>
    <row r="516" spans="2:6" ht="12.75">
      <c r="B516" s="12"/>
      <c r="F516" s="12"/>
    </row>
    <row r="517" spans="2:6" ht="12.75">
      <c r="B517" s="12"/>
      <c r="F517" s="12"/>
    </row>
    <row r="518" spans="2:6" ht="12.75">
      <c r="B518" s="12"/>
      <c r="F518" s="12"/>
    </row>
    <row r="519" spans="2:6" ht="12.75">
      <c r="B519" s="12"/>
      <c r="F519" s="12"/>
    </row>
    <row r="520" spans="2:6" ht="12.75">
      <c r="B520" s="12"/>
      <c r="F520" s="12"/>
    </row>
    <row r="521" spans="2:6" ht="12.75">
      <c r="B521" s="12"/>
      <c r="F521" s="12"/>
    </row>
    <row r="522" spans="2:6" ht="12.75">
      <c r="B522" s="12"/>
      <c r="F522" s="12"/>
    </row>
    <row r="523" spans="2:6" ht="12.75">
      <c r="B523" s="12"/>
      <c r="F523" s="12"/>
    </row>
    <row r="524" spans="2:6" ht="12.75">
      <c r="B524" s="12"/>
      <c r="F524" s="12"/>
    </row>
    <row r="525" spans="2:6" ht="12.75">
      <c r="B525" s="12"/>
      <c r="F525" s="12"/>
    </row>
    <row r="526" spans="2:6" ht="12.75">
      <c r="B526" s="12"/>
      <c r="F526" s="12"/>
    </row>
    <row r="527" spans="2:6" ht="12.75">
      <c r="B527" s="12"/>
      <c r="F527" s="12"/>
    </row>
    <row r="528" spans="2:6" ht="12.75">
      <c r="B528" s="12"/>
      <c r="F528" s="12"/>
    </row>
    <row r="529" spans="2:6" ht="12.75">
      <c r="B529" s="12"/>
      <c r="F529" s="12"/>
    </row>
    <row r="530" spans="2:6" ht="12.75">
      <c r="B530" s="12"/>
      <c r="F530" s="12"/>
    </row>
    <row r="531" spans="2:6" ht="12.75">
      <c r="B531" s="12"/>
      <c r="F531" s="12"/>
    </row>
    <row r="532" spans="2:6" ht="12.75">
      <c r="B532" s="12"/>
      <c r="F532" s="12"/>
    </row>
    <row r="533" spans="2:6" ht="12.75">
      <c r="B533" s="12"/>
      <c r="F533" s="12"/>
    </row>
    <row r="534" spans="2:6" ht="12.75">
      <c r="B534" s="12"/>
      <c r="F534" s="12"/>
    </row>
    <row r="535" spans="2:6" ht="12.75">
      <c r="B535" s="12"/>
      <c r="F535" s="12"/>
    </row>
    <row r="536" spans="2:6" ht="12.75">
      <c r="B536" s="12"/>
      <c r="F536" s="12"/>
    </row>
    <row r="537" spans="2:6" ht="12.75">
      <c r="B537" s="12"/>
      <c r="F537" s="12"/>
    </row>
    <row r="538" spans="2:6" ht="12.75">
      <c r="B538" s="12"/>
      <c r="F538" s="12"/>
    </row>
    <row r="539" spans="2:6" ht="12.75">
      <c r="B539" s="12"/>
      <c r="F539" s="12"/>
    </row>
    <row r="540" spans="2:6" ht="12.75">
      <c r="B540" s="12"/>
      <c r="F540" s="12"/>
    </row>
    <row r="541" spans="2:6" ht="12.75">
      <c r="B541" s="12"/>
      <c r="F541" s="12"/>
    </row>
    <row r="542" spans="2:6" ht="12.75">
      <c r="B542" s="12"/>
      <c r="F542" s="12"/>
    </row>
    <row r="543" spans="2:6" ht="12.75">
      <c r="B543" s="12"/>
      <c r="F543" s="12"/>
    </row>
    <row r="544" spans="2:6" ht="12.75">
      <c r="B544" s="12"/>
      <c r="F544" s="12"/>
    </row>
    <row r="545" spans="2:6" ht="12.75">
      <c r="B545" s="12"/>
      <c r="F545" s="12"/>
    </row>
    <row r="546" spans="2:6" ht="12.75">
      <c r="B546" s="12"/>
      <c r="F546" s="12"/>
    </row>
    <row r="547" spans="2:6" ht="12.75">
      <c r="B547" s="12"/>
      <c r="F547" s="12"/>
    </row>
    <row r="548" spans="2:6" ht="12.75">
      <c r="B548" s="12"/>
      <c r="F548" s="12"/>
    </row>
    <row r="549" spans="2:6" ht="12.75">
      <c r="B549" s="12"/>
      <c r="F549" s="12"/>
    </row>
    <row r="550" spans="2:6" ht="12.75">
      <c r="B550" s="12"/>
      <c r="F550" s="12"/>
    </row>
    <row r="551" spans="2:6" ht="12.75">
      <c r="B551" s="12"/>
      <c r="F551" s="12"/>
    </row>
    <row r="552" spans="2:6" ht="12.75">
      <c r="B552" s="12"/>
      <c r="F552" s="12"/>
    </row>
    <row r="553" spans="2:6" ht="12.75">
      <c r="B553" s="12"/>
      <c r="F553" s="12"/>
    </row>
    <row r="554" spans="2:6" ht="12.75">
      <c r="B554" s="12"/>
      <c r="F554" s="12"/>
    </row>
    <row r="555" spans="2:6" ht="12.75">
      <c r="B555" s="12"/>
      <c r="F555" s="12"/>
    </row>
    <row r="556" spans="2:6" ht="12.75">
      <c r="B556" s="12"/>
      <c r="F556" s="12"/>
    </row>
    <row r="557" spans="2:6" ht="12.75">
      <c r="B557" s="12"/>
      <c r="F557" s="12"/>
    </row>
    <row r="558" spans="2:6" ht="12.75">
      <c r="B558" s="12"/>
      <c r="F558" s="12"/>
    </row>
    <row r="559" spans="2:6" ht="12.75">
      <c r="B559" s="12"/>
      <c r="F559" s="12"/>
    </row>
    <row r="560" spans="2:6" ht="12.75">
      <c r="B560" s="12"/>
      <c r="F560" s="12"/>
    </row>
    <row r="561" spans="2:6" ht="12.75">
      <c r="B561" s="12"/>
      <c r="F561" s="12"/>
    </row>
    <row r="562" spans="2:6" ht="12.75">
      <c r="B562" s="12"/>
      <c r="F562" s="12"/>
    </row>
    <row r="563" spans="2:6" ht="12.75">
      <c r="B563" s="12"/>
      <c r="F563" s="12"/>
    </row>
    <row r="564" spans="2:6" ht="12.75">
      <c r="B564" s="12"/>
      <c r="F564" s="12"/>
    </row>
    <row r="565" spans="2:6" ht="12.75">
      <c r="B565" s="12"/>
      <c r="F565" s="12"/>
    </row>
    <row r="566" spans="2:6" ht="12.75">
      <c r="B566" s="12"/>
      <c r="F566" s="12"/>
    </row>
    <row r="567" spans="2:6" ht="12.75">
      <c r="B567" s="12"/>
      <c r="F567" s="12"/>
    </row>
    <row r="568" spans="2:6" ht="12.75">
      <c r="B568" s="12"/>
      <c r="F568" s="12"/>
    </row>
    <row r="569" spans="2:6" ht="12.75">
      <c r="B569" s="12"/>
      <c r="F569" s="12"/>
    </row>
    <row r="570" spans="2:6" ht="12.75">
      <c r="B570" s="12"/>
      <c r="F570" s="12"/>
    </row>
    <row r="571" spans="2:6" ht="12.75">
      <c r="B571" s="12"/>
      <c r="F571" s="12"/>
    </row>
    <row r="572" spans="2:6" ht="12.75">
      <c r="B572" s="12"/>
      <c r="F572" s="12"/>
    </row>
    <row r="573" spans="2:6" ht="12.75">
      <c r="B573" s="12"/>
      <c r="F573" s="12"/>
    </row>
    <row r="574" spans="2:6" ht="12.75">
      <c r="B574" s="12"/>
      <c r="F574" s="12"/>
    </row>
    <row r="575" spans="2:6" ht="12.75">
      <c r="B575" s="12"/>
      <c r="F575" s="12"/>
    </row>
    <row r="576" spans="2:6" ht="12.75">
      <c r="B576" s="12"/>
      <c r="F576" s="12"/>
    </row>
    <row r="577" spans="2:6" ht="12.75">
      <c r="B577" s="12"/>
      <c r="F577" s="12"/>
    </row>
    <row r="578" spans="2:6" ht="12.75">
      <c r="B578" s="12"/>
      <c r="F578" s="12"/>
    </row>
    <row r="579" spans="2:6" ht="12.75">
      <c r="B579" s="12"/>
      <c r="F579" s="12"/>
    </row>
    <row r="580" spans="2:6" ht="12.75">
      <c r="B580" s="12"/>
      <c r="F580" s="12"/>
    </row>
    <row r="581" spans="2:6" ht="12.75">
      <c r="B581" s="12"/>
      <c r="F581" s="12"/>
    </row>
    <row r="582" spans="2:6" ht="12.75">
      <c r="B582" s="12"/>
      <c r="F582" s="12"/>
    </row>
    <row r="583" spans="2:6" ht="12.75">
      <c r="B583" s="12"/>
      <c r="F583" s="12"/>
    </row>
    <row r="584" spans="2:6" ht="12.75">
      <c r="B584" s="12"/>
      <c r="F584" s="12"/>
    </row>
    <row r="585" spans="2:6" ht="12.75">
      <c r="B585" s="12"/>
      <c r="F585" s="12"/>
    </row>
    <row r="586" spans="2:6" ht="12.75">
      <c r="B586" s="12"/>
      <c r="F586" s="12"/>
    </row>
    <row r="587" spans="2:6" ht="12.75">
      <c r="B587" s="12"/>
      <c r="F587" s="12"/>
    </row>
    <row r="588" spans="2:6" ht="12.75">
      <c r="B588" s="12"/>
      <c r="F588" s="12"/>
    </row>
    <row r="589" spans="2:6" ht="12.75">
      <c r="B589" s="12"/>
      <c r="F589" s="12"/>
    </row>
    <row r="590" spans="2:6" ht="12.75">
      <c r="B590" s="12"/>
      <c r="F590" s="12"/>
    </row>
    <row r="591" spans="2:6" ht="12.75">
      <c r="B591" s="12"/>
      <c r="F591" s="12"/>
    </row>
    <row r="592" spans="2:6" ht="12.75">
      <c r="B592" s="12"/>
      <c r="F592" s="12"/>
    </row>
    <row r="593" spans="2:6" ht="12.75">
      <c r="B593" s="12"/>
      <c r="F593" s="12"/>
    </row>
    <row r="594" spans="2:6" ht="12.75">
      <c r="B594" s="12"/>
      <c r="F594" s="12"/>
    </row>
    <row r="595" spans="2:6" ht="12.75">
      <c r="B595" s="12"/>
      <c r="F595" s="12"/>
    </row>
    <row r="596" spans="2:6" ht="12.75">
      <c r="B596" s="12"/>
      <c r="F596" s="12"/>
    </row>
    <row r="597" spans="2:6" ht="12.75">
      <c r="B597" s="12"/>
      <c r="F597" s="12"/>
    </row>
    <row r="598" spans="2:6" ht="12.75">
      <c r="B598" s="12"/>
      <c r="F598" s="12"/>
    </row>
    <row r="599" spans="2:6" ht="12.75">
      <c r="B599" s="12"/>
      <c r="F599" s="12"/>
    </row>
    <row r="600" spans="2:6" ht="12.75">
      <c r="B600" s="12"/>
      <c r="F600" s="12"/>
    </row>
    <row r="601" spans="2:6" ht="12.75">
      <c r="B601" s="12"/>
      <c r="F601" s="12"/>
    </row>
    <row r="602" spans="2:6" ht="12.75">
      <c r="B602" s="12"/>
      <c r="F602" s="12"/>
    </row>
    <row r="603" spans="2:6" ht="12.75">
      <c r="B603" s="12"/>
      <c r="F603" s="12"/>
    </row>
    <row r="604" spans="2:6" ht="12.75">
      <c r="B604" s="12"/>
      <c r="F604" s="12"/>
    </row>
    <row r="605" spans="2:6" ht="12.75">
      <c r="B605" s="12"/>
      <c r="F605" s="12"/>
    </row>
    <row r="606" spans="2:6" ht="12.75">
      <c r="B606" s="12"/>
      <c r="F606" s="12"/>
    </row>
    <row r="607" spans="2:6" ht="12.75">
      <c r="B607" s="12"/>
      <c r="F607" s="12"/>
    </row>
    <row r="608" spans="2:6" ht="12.75">
      <c r="B608" s="12"/>
      <c r="F608" s="12"/>
    </row>
    <row r="609" spans="2:6" ht="12.75">
      <c r="B609" s="12"/>
      <c r="F609" s="12"/>
    </row>
    <row r="610" spans="2:6" ht="12.75">
      <c r="B610" s="12"/>
      <c r="F610" s="12"/>
    </row>
    <row r="611" spans="2:6" ht="12.75">
      <c r="B611" s="12"/>
      <c r="F611" s="12"/>
    </row>
    <row r="612" spans="2:6" ht="12.75">
      <c r="B612" s="12"/>
      <c r="F612" s="12"/>
    </row>
    <row r="613" spans="2:6" ht="12.75">
      <c r="B613" s="12"/>
      <c r="F613" s="12"/>
    </row>
    <row r="614" spans="2:6" ht="12.75">
      <c r="B614" s="12"/>
      <c r="F614" s="12"/>
    </row>
    <row r="615" spans="2:6" ht="12.75">
      <c r="B615" s="12"/>
      <c r="F615" s="12"/>
    </row>
    <row r="616" spans="2:6" ht="12.75">
      <c r="B616" s="12"/>
      <c r="F616" s="12"/>
    </row>
    <row r="617" spans="2:6" ht="12.75">
      <c r="B617" s="12"/>
      <c r="F617" s="12"/>
    </row>
    <row r="618" spans="2:6" ht="12.75">
      <c r="B618" s="12"/>
      <c r="F618" s="12"/>
    </row>
    <row r="619" spans="2:6" ht="12.75">
      <c r="B619" s="12"/>
      <c r="F619" s="12"/>
    </row>
    <row r="620" spans="2:6" ht="12.75">
      <c r="B620" s="12"/>
      <c r="F620" s="12"/>
    </row>
    <row r="621" spans="2:6" ht="12.75">
      <c r="B621" s="12"/>
      <c r="F621" s="12"/>
    </row>
    <row r="622" spans="2:6" ht="12.75">
      <c r="B622" s="12"/>
      <c r="F622" s="12"/>
    </row>
    <row r="623" spans="2:6" ht="12.75">
      <c r="B623" s="12"/>
      <c r="F623" s="12"/>
    </row>
    <row r="624" spans="2:6" ht="12.75">
      <c r="B624" s="12"/>
      <c r="F624" s="12"/>
    </row>
    <row r="625" spans="2:6" ht="12.75">
      <c r="B625" s="12"/>
      <c r="F625" s="12"/>
    </row>
    <row r="626" spans="2:6" ht="12.75">
      <c r="B626" s="12"/>
      <c r="F626" s="12"/>
    </row>
    <row r="627" spans="2:6" ht="12.75">
      <c r="B627" s="12"/>
      <c r="F627" s="12"/>
    </row>
    <row r="628" spans="2:6" ht="12.75">
      <c r="B628" s="12"/>
      <c r="F628" s="12"/>
    </row>
    <row r="629" spans="2:6" ht="12.75">
      <c r="B629" s="12"/>
      <c r="F629" s="12"/>
    </row>
    <row r="630" spans="2:6" ht="12.75">
      <c r="B630" s="12"/>
      <c r="F630" s="12"/>
    </row>
    <row r="631" spans="2:6" ht="12.75">
      <c r="B631" s="12"/>
      <c r="F631" s="12"/>
    </row>
    <row r="632" spans="2:6" ht="12.75">
      <c r="B632" s="12"/>
      <c r="F632" s="12"/>
    </row>
    <row r="633" spans="2:6" ht="12.75">
      <c r="B633" s="12"/>
      <c r="F633" s="12"/>
    </row>
    <row r="634" spans="2:6" ht="12.75">
      <c r="B634" s="12"/>
      <c r="F634" s="12"/>
    </row>
    <row r="635" spans="2:6" ht="12.75">
      <c r="B635" s="12"/>
      <c r="F635" s="12"/>
    </row>
    <row r="636" spans="2:6" ht="12.75">
      <c r="B636" s="12"/>
      <c r="F636" s="12"/>
    </row>
    <row r="637" spans="2:6" ht="12.75">
      <c r="B637" s="12"/>
      <c r="F637" s="12"/>
    </row>
    <row r="638" spans="2:6" ht="12.75">
      <c r="B638" s="12"/>
      <c r="F638" s="12"/>
    </row>
    <row r="639" spans="2:6" ht="12.75">
      <c r="B639" s="12"/>
      <c r="F639" s="12"/>
    </row>
    <row r="640" spans="2:6" ht="12.75">
      <c r="B640" s="12"/>
      <c r="F640" s="12"/>
    </row>
    <row r="641" spans="2:6" ht="12.75">
      <c r="B641" s="12"/>
      <c r="F641" s="12"/>
    </row>
    <row r="642" spans="2:6" ht="12.75">
      <c r="B642" s="12"/>
      <c r="F642" s="12"/>
    </row>
    <row r="643" spans="2:6" ht="12.75">
      <c r="B643" s="12"/>
      <c r="F643" s="12"/>
    </row>
    <row r="644" spans="2:6" ht="12.75">
      <c r="B644" s="12"/>
      <c r="F644" s="12"/>
    </row>
    <row r="645" spans="2:6" ht="12.75">
      <c r="B645" s="12"/>
      <c r="F645" s="12"/>
    </row>
    <row r="646" spans="2:6" ht="12.75">
      <c r="B646" s="12"/>
      <c r="F646" s="12"/>
    </row>
    <row r="647" spans="2:6" ht="12.75">
      <c r="B647" s="12"/>
      <c r="F647" s="12"/>
    </row>
    <row r="648" spans="2:6" ht="12.75">
      <c r="B648" s="12"/>
      <c r="F648" s="12"/>
    </row>
    <row r="649" spans="2:6" ht="12.75">
      <c r="B649" s="12"/>
      <c r="F649" s="12"/>
    </row>
    <row r="650" spans="2:6" ht="12.75">
      <c r="B650" s="12"/>
      <c r="F650" s="12"/>
    </row>
    <row r="651" spans="2:6" ht="12.75">
      <c r="B651" s="12"/>
      <c r="F651" s="12"/>
    </row>
    <row r="652" spans="2:6" ht="12.75">
      <c r="B652" s="12"/>
      <c r="F652" s="12"/>
    </row>
    <row r="653" spans="2:6" ht="12.75">
      <c r="B653" s="12"/>
      <c r="F653" s="12"/>
    </row>
    <row r="654" spans="2:6" ht="12.75">
      <c r="B654" s="12"/>
      <c r="F654" s="12"/>
    </row>
    <row r="655" spans="2:6" ht="12.75">
      <c r="B655" s="12"/>
      <c r="F655" s="12"/>
    </row>
    <row r="656" spans="2:6" ht="12.75">
      <c r="B656" s="12"/>
      <c r="F656" s="12"/>
    </row>
    <row r="657" spans="2:6" ht="12.75">
      <c r="B657" s="12"/>
      <c r="F657" s="12"/>
    </row>
    <row r="658" spans="2:6" ht="12.75">
      <c r="B658" s="12"/>
      <c r="F658" s="12"/>
    </row>
    <row r="659" spans="2:6" ht="12.75">
      <c r="B659" s="12"/>
      <c r="F659" s="12"/>
    </row>
    <row r="660" spans="2:6" ht="12.75">
      <c r="B660" s="12"/>
      <c r="F660" s="12"/>
    </row>
    <row r="661" spans="2:6" ht="12.75">
      <c r="B661" s="12"/>
      <c r="F661" s="12"/>
    </row>
    <row r="662" spans="2:6" ht="12.75">
      <c r="B662" s="12"/>
      <c r="F662" s="12"/>
    </row>
    <row r="663" spans="2:6" ht="12.75">
      <c r="B663" s="12"/>
      <c r="F663" s="12"/>
    </row>
    <row r="664" spans="2:6" ht="12.75">
      <c r="B664" s="12"/>
      <c r="F664" s="12"/>
    </row>
    <row r="665" spans="2:6" ht="12.75">
      <c r="B665" s="12"/>
      <c r="F665" s="12"/>
    </row>
    <row r="666" spans="2:6" ht="12.75">
      <c r="B666" s="12"/>
      <c r="F666" s="12"/>
    </row>
    <row r="667" spans="2:6" ht="12.75">
      <c r="B667" s="12"/>
      <c r="F667" s="12"/>
    </row>
    <row r="668" spans="2:6" ht="12.75">
      <c r="B668" s="12"/>
      <c r="F668" s="12"/>
    </row>
    <row r="669" spans="2:6" ht="12.75">
      <c r="B669" s="12"/>
      <c r="F669" s="12"/>
    </row>
    <row r="670" spans="2:6" ht="12.75">
      <c r="B670" s="12"/>
      <c r="F670" s="12"/>
    </row>
    <row r="671" spans="2:6" ht="12.75">
      <c r="B671" s="12"/>
      <c r="F671" s="12"/>
    </row>
    <row r="672" spans="2:6" ht="12.75">
      <c r="B672" s="12"/>
      <c r="F672" s="12"/>
    </row>
    <row r="673" spans="2:6" ht="12.75">
      <c r="B673" s="12"/>
      <c r="F673" s="12"/>
    </row>
    <row r="674" spans="2:6" ht="12.75">
      <c r="B674" s="12"/>
      <c r="F674" s="12"/>
    </row>
    <row r="675" spans="2:6" ht="12.75">
      <c r="B675" s="12"/>
      <c r="F675" s="12"/>
    </row>
    <row r="676" spans="2:6" ht="12.75">
      <c r="B676" s="12"/>
      <c r="F676" s="12"/>
    </row>
    <row r="677" spans="2:6" ht="12.75">
      <c r="B677" s="12"/>
      <c r="F677" s="12"/>
    </row>
    <row r="678" spans="2:6" ht="12.75">
      <c r="B678" s="12"/>
      <c r="F678" s="12"/>
    </row>
    <row r="679" spans="2:6" ht="12.75">
      <c r="B679" s="12"/>
      <c r="F679" s="12"/>
    </row>
    <row r="680" spans="2:6" ht="12.75">
      <c r="B680" s="12"/>
      <c r="F680" s="12"/>
    </row>
    <row r="681" spans="2:6" ht="12.75">
      <c r="B681" s="12"/>
      <c r="F681" s="12"/>
    </row>
    <row r="682" spans="2:6" ht="12.75">
      <c r="B682" s="12"/>
      <c r="F682" s="12"/>
    </row>
    <row r="683" spans="2:6" ht="12.75">
      <c r="B683" s="12"/>
      <c r="F683" s="12"/>
    </row>
    <row r="684" spans="2:6" ht="12.75">
      <c r="B684" s="12"/>
      <c r="F684" s="12"/>
    </row>
    <row r="685" spans="2:6" ht="12.75">
      <c r="B685" s="12"/>
      <c r="F685" s="12"/>
    </row>
    <row r="686" spans="2:6" ht="12.75">
      <c r="B686" s="12"/>
      <c r="F686" s="12"/>
    </row>
    <row r="687" spans="2:6" ht="12.75">
      <c r="B687" s="12"/>
      <c r="F687" s="12"/>
    </row>
    <row r="688" spans="2:6" ht="12.75">
      <c r="B688" s="12"/>
      <c r="F688" s="12"/>
    </row>
    <row r="689" spans="2:6" ht="12.75">
      <c r="B689" s="12"/>
      <c r="F689" s="12"/>
    </row>
    <row r="690" spans="2:6" ht="12.75">
      <c r="B690" s="12"/>
      <c r="F690" s="12"/>
    </row>
    <row r="691" spans="2:6" ht="12.75">
      <c r="B691" s="12"/>
      <c r="F691" s="12"/>
    </row>
    <row r="692" spans="2:6" ht="12.75">
      <c r="B692" s="12"/>
      <c r="F692" s="12"/>
    </row>
    <row r="693" spans="2:6" ht="12.75">
      <c r="B693" s="12"/>
      <c r="F693" s="12"/>
    </row>
    <row r="694" spans="2:6" ht="12.75">
      <c r="B694" s="12"/>
      <c r="F694" s="12"/>
    </row>
    <row r="695" spans="2:6" ht="12.75">
      <c r="B695" s="12"/>
      <c r="F695" s="12"/>
    </row>
    <row r="696" spans="2:6" ht="12.75">
      <c r="B696" s="12"/>
      <c r="F696" s="12"/>
    </row>
    <row r="697" spans="2:6" ht="12.75">
      <c r="B697" s="12"/>
      <c r="F697" s="12"/>
    </row>
    <row r="698" spans="2:6" ht="12.75">
      <c r="B698" s="12"/>
      <c r="F698" s="12"/>
    </row>
    <row r="699" spans="2:6" ht="12.75">
      <c r="B699" s="12"/>
      <c r="F699" s="12"/>
    </row>
    <row r="700" spans="2:6" ht="12.75">
      <c r="B700" s="12"/>
      <c r="F700" s="12"/>
    </row>
    <row r="701" spans="2:6" ht="12.75">
      <c r="B701" s="12"/>
      <c r="F701" s="12"/>
    </row>
    <row r="702" spans="2:6" ht="12.75">
      <c r="B702" s="12"/>
      <c r="F702" s="12"/>
    </row>
    <row r="703" spans="2:6" ht="12.75">
      <c r="B703" s="12"/>
      <c r="F703" s="12"/>
    </row>
    <row r="704" spans="2:6" ht="12.75">
      <c r="B704" s="12"/>
      <c r="F704" s="12"/>
    </row>
    <row r="705" spans="2:6" ht="12.75">
      <c r="B705" s="12"/>
      <c r="F705" s="12"/>
    </row>
    <row r="706" spans="2:6" ht="12.75">
      <c r="B706" s="12"/>
      <c r="F706" s="12"/>
    </row>
    <row r="707" spans="2:6" ht="12.75">
      <c r="B707" s="12"/>
      <c r="F707" s="12"/>
    </row>
    <row r="708" spans="2:6" ht="12.75">
      <c r="B708" s="12"/>
      <c r="F708" s="12"/>
    </row>
    <row r="709" spans="2:6" ht="12.75">
      <c r="B709" s="12"/>
      <c r="F709" s="12"/>
    </row>
    <row r="710" spans="2:6" ht="12.75">
      <c r="B710" s="12"/>
      <c r="F710" s="12"/>
    </row>
    <row r="711" spans="2:6" ht="12.75">
      <c r="B711" s="12"/>
      <c r="F711" s="12"/>
    </row>
    <row r="712" spans="2:6" ht="12.75">
      <c r="B712" s="12"/>
      <c r="F712" s="12"/>
    </row>
    <row r="713" spans="2:6" ht="12.75">
      <c r="B713" s="12"/>
      <c r="F713" s="12"/>
    </row>
    <row r="714" spans="2:6" ht="12.75">
      <c r="B714" s="12"/>
      <c r="F714" s="12"/>
    </row>
    <row r="715" spans="2:6" ht="12.75">
      <c r="B715" s="12"/>
      <c r="F715" s="12"/>
    </row>
    <row r="716" spans="2:6" ht="12.75">
      <c r="B716" s="12"/>
      <c r="F716" s="12"/>
    </row>
    <row r="717" spans="2:6" ht="12.75">
      <c r="B717" s="12"/>
      <c r="F717" s="12"/>
    </row>
    <row r="718" spans="2:6" ht="12.75">
      <c r="B718" s="12"/>
      <c r="F718" s="12"/>
    </row>
    <row r="719" spans="2:6" ht="12.75">
      <c r="B719" s="12"/>
      <c r="F719" s="12"/>
    </row>
    <row r="720" spans="2:6" ht="12.75">
      <c r="B720" s="12"/>
      <c r="F720" s="12"/>
    </row>
    <row r="721" spans="2:6" ht="12.75">
      <c r="B721" s="12"/>
      <c r="F721" s="12"/>
    </row>
    <row r="722" spans="2:6" ht="12.75">
      <c r="B722" s="12"/>
      <c r="F722" s="12"/>
    </row>
    <row r="723" spans="2:6" ht="12.75">
      <c r="B723" s="12"/>
      <c r="F723" s="12"/>
    </row>
    <row r="724" spans="2:6" ht="12.75">
      <c r="B724" s="12"/>
      <c r="F724" s="12"/>
    </row>
    <row r="725" spans="2:6" ht="12.75">
      <c r="B725" s="12"/>
      <c r="F725" s="12"/>
    </row>
    <row r="726" spans="2:6" ht="12.75">
      <c r="B726" s="12"/>
      <c r="F726" s="12"/>
    </row>
    <row r="727" spans="2:6" ht="12.75">
      <c r="B727" s="12"/>
      <c r="F727" s="12"/>
    </row>
    <row r="728" spans="2:6" ht="12.75">
      <c r="B728" s="12"/>
      <c r="F728" s="12"/>
    </row>
    <row r="729" spans="2:6" ht="12.75">
      <c r="B729" s="12"/>
      <c r="F729" s="12"/>
    </row>
    <row r="730" spans="2:6" ht="12.75">
      <c r="B730" s="12"/>
      <c r="F730" s="12"/>
    </row>
    <row r="731" spans="2:6" ht="12.75">
      <c r="B731" s="12"/>
      <c r="F731" s="12"/>
    </row>
    <row r="732" spans="2:6" ht="12.75">
      <c r="B732" s="12"/>
      <c r="F732" s="12"/>
    </row>
    <row r="733" spans="2:6" ht="12.75">
      <c r="B733" s="12"/>
      <c r="F733" s="12"/>
    </row>
    <row r="734" spans="2:6" ht="12.75">
      <c r="B734" s="12"/>
      <c r="F734" s="12"/>
    </row>
    <row r="735" spans="2:6" ht="12.75">
      <c r="B735" s="12"/>
      <c r="F735" s="12"/>
    </row>
    <row r="736" spans="2:6" ht="12.75">
      <c r="B736" s="12"/>
      <c r="F736" s="12"/>
    </row>
    <row r="737" spans="2:6" ht="12.75">
      <c r="B737" s="12"/>
      <c r="F737" s="12"/>
    </row>
    <row r="738" spans="2:6" ht="12.75">
      <c r="B738" s="12"/>
      <c r="F738" s="12"/>
    </row>
    <row r="739" spans="2:6" ht="12.75">
      <c r="B739" s="12"/>
      <c r="F739" s="12"/>
    </row>
    <row r="740" spans="2:6" ht="12.75">
      <c r="B740" s="12"/>
      <c r="F740" s="12"/>
    </row>
    <row r="741" spans="2:6" ht="12.75">
      <c r="B741" s="12"/>
      <c r="F741" s="12"/>
    </row>
    <row r="742" spans="2:6" ht="12.75">
      <c r="B742" s="12"/>
      <c r="F742" s="12"/>
    </row>
    <row r="743" spans="2:6" ht="12.75">
      <c r="B743" s="12"/>
      <c r="F743" s="12"/>
    </row>
    <row r="744" spans="2:6" ht="12.75">
      <c r="B744" s="12"/>
      <c r="F744" s="12"/>
    </row>
    <row r="745" spans="2:6" ht="12.75">
      <c r="B745" s="12"/>
      <c r="F745" s="12"/>
    </row>
    <row r="746" spans="2:6" ht="12.75">
      <c r="B746" s="12"/>
      <c r="F746" s="12"/>
    </row>
    <row r="747" spans="2:6" ht="12.75">
      <c r="B747" s="12"/>
      <c r="F747" s="12"/>
    </row>
    <row r="748" spans="2:6" ht="12.75">
      <c r="B748" s="12"/>
      <c r="F748" s="12"/>
    </row>
    <row r="749" spans="2:6" ht="12.75">
      <c r="B749" s="12"/>
      <c r="F749" s="12"/>
    </row>
    <row r="750" spans="2:6" ht="12.75">
      <c r="B750" s="12"/>
      <c r="F750" s="12"/>
    </row>
    <row r="751" spans="2:6" ht="12.75">
      <c r="B751" s="12"/>
      <c r="F751" s="12"/>
    </row>
    <row r="752" spans="2:6" ht="12.75">
      <c r="B752" s="12"/>
      <c r="F752" s="12"/>
    </row>
    <row r="753" spans="2:6" ht="12.75">
      <c r="B753" s="12"/>
      <c r="F753" s="12"/>
    </row>
    <row r="754" spans="2:6" ht="12.75">
      <c r="B754" s="12"/>
      <c r="F754" s="12"/>
    </row>
    <row r="755" spans="2:6" ht="12.75">
      <c r="B755" s="12"/>
      <c r="F755" s="12"/>
    </row>
    <row r="756" spans="2:6" ht="12.75">
      <c r="B756" s="12"/>
      <c r="F756" s="12"/>
    </row>
    <row r="757" spans="2:6" ht="12.75">
      <c r="B757" s="12"/>
      <c r="F757" s="12"/>
    </row>
    <row r="758" spans="2:6" ht="12.75">
      <c r="B758" s="12"/>
      <c r="F758" s="12"/>
    </row>
    <row r="759" spans="2:6" ht="12.75">
      <c r="B759" s="12"/>
      <c r="F759" s="12"/>
    </row>
    <row r="760" spans="2:6" ht="12.75">
      <c r="B760" s="12"/>
      <c r="F760" s="12"/>
    </row>
    <row r="761" spans="2:6" ht="12.75">
      <c r="B761" s="12"/>
      <c r="F761" s="12"/>
    </row>
    <row r="762" spans="2:6" ht="12.75">
      <c r="B762" s="12"/>
      <c r="F762" s="12"/>
    </row>
    <row r="763" spans="2:6" ht="12.75">
      <c r="B763" s="12"/>
      <c r="F763" s="12"/>
    </row>
    <row r="764" spans="2:6" ht="12.75">
      <c r="B764" s="12"/>
      <c r="F764" s="12"/>
    </row>
    <row r="765" spans="2:6" ht="12.75">
      <c r="B765" s="12"/>
      <c r="F765" s="12"/>
    </row>
    <row r="766" spans="2:6" ht="12.75">
      <c r="B766" s="12"/>
      <c r="F766" s="12"/>
    </row>
    <row r="767" spans="2:6" ht="12.75">
      <c r="B767" s="12"/>
      <c r="F767" s="12"/>
    </row>
    <row r="768" spans="2:6" ht="12.75">
      <c r="B768" s="12"/>
      <c r="F768" s="12"/>
    </row>
    <row r="769" spans="2:6" ht="12.75">
      <c r="B769" s="12"/>
      <c r="F769" s="12"/>
    </row>
    <row r="770" spans="2:6" ht="12.75">
      <c r="B770" s="12"/>
      <c r="F770" s="12"/>
    </row>
    <row r="771" spans="2:6" ht="12.75">
      <c r="B771" s="12"/>
      <c r="F771" s="12"/>
    </row>
    <row r="772" spans="2:6" ht="12.75">
      <c r="B772" s="12"/>
      <c r="F772" s="12"/>
    </row>
    <row r="773" spans="2:6" ht="12.75">
      <c r="B773" s="12"/>
      <c r="F773" s="12"/>
    </row>
    <row r="774" spans="2:6" ht="12.75">
      <c r="B774" s="12"/>
      <c r="F774" s="12"/>
    </row>
    <row r="775" spans="2:6" ht="12.75">
      <c r="B775" s="12"/>
      <c r="F775" s="12"/>
    </row>
    <row r="776" spans="2:6" ht="12.75">
      <c r="B776" s="12"/>
      <c r="F776" s="12"/>
    </row>
    <row r="777" spans="2:6" ht="12.75">
      <c r="B777" s="12"/>
      <c r="F777" s="12"/>
    </row>
    <row r="778" spans="2:6" ht="12.75">
      <c r="B778" s="12"/>
      <c r="F778" s="12"/>
    </row>
    <row r="779" spans="2:6" ht="12.75">
      <c r="B779" s="12"/>
      <c r="F779" s="12"/>
    </row>
    <row r="780" spans="2:6" ht="12.75">
      <c r="B780" s="12"/>
      <c r="F780" s="12"/>
    </row>
    <row r="781" spans="2:6" ht="12.75">
      <c r="B781" s="12"/>
      <c r="F781" s="12"/>
    </row>
    <row r="782" spans="2:6" ht="12.75">
      <c r="B782" s="12"/>
      <c r="F782" s="12"/>
    </row>
    <row r="783" spans="2:6" ht="12.75">
      <c r="B783" s="12"/>
      <c r="F783" s="12"/>
    </row>
    <row r="784" spans="2:6" ht="12.75">
      <c r="B784" s="12"/>
      <c r="F784" s="12"/>
    </row>
    <row r="785" spans="2:6" ht="12.75">
      <c r="B785" s="12"/>
      <c r="F785" s="12"/>
    </row>
    <row r="786" spans="2:6" ht="12.75">
      <c r="B786" s="12"/>
      <c r="F786" s="12"/>
    </row>
    <row r="787" spans="2:6" ht="12.75">
      <c r="B787" s="12"/>
      <c r="F787" s="12"/>
    </row>
    <row r="788" spans="2:6" ht="12.75">
      <c r="B788" s="12"/>
      <c r="F788" s="12"/>
    </row>
    <row r="789" spans="2:6" ht="12.75">
      <c r="B789" s="12"/>
      <c r="F789" s="12"/>
    </row>
    <row r="790" spans="2:6" ht="12.75">
      <c r="B790" s="12"/>
      <c r="F790" s="12"/>
    </row>
    <row r="791" spans="2:6" ht="12.75">
      <c r="B791" s="12"/>
      <c r="F791" s="12"/>
    </row>
    <row r="792" spans="2:6" ht="12.75">
      <c r="B792" s="12"/>
      <c r="F792" s="12"/>
    </row>
    <row r="793" spans="2:6" ht="12.75">
      <c r="B793" s="12"/>
      <c r="F793" s="12"/>
    </row>
    <row r="794" spans="2:6" ht="12.75">
      <c r="B794" s="12"/>
      <c r="F794" s="12"/>
    </row>
    <row r="795" spans="2:6" ht="12.75">
      <c r="B795" s="12"/>
      <c r="F795" s="12"/>
    </row>
    <row r="796" spans="2:6" ht="12.75">
      <c r="B796" s="12"/>
      <c r="F796" s="12"/>
    </row>
    <row r="797" spans="2:6" ht="12.75">
      <c r="B797" s="12"/>
      <c r="F797" s="12"/>
    </row>
    <row r="798" spans="2:6" ht="12.75">
      <c r="B798" s="12"/>
      <c r="F798" s="12"/>
    </row>
    <row r="799" spans="2:6" ht="12.75">
      <c r="B799" s="12"/>
      <c r="F799" s="12"/>
    </row>
    <row r="800" spans="2:6" ht="12.75">
      <c r="B800" s="12"/>
      <c r="F800" s="12"/>
    </row>
    <row r="801" spans="2:6" ht="12.75">
      <c r="B801" s="12"/>
      <c r="F801" s="12"/>
    </row>
    <row r="802" spans="2:6" ht="12.75">
      <c r="B802" s="12"/>
      <c r="F802" s="12"/>
    </row>
    <row r="803" spans="2:6" ht="12.75">
      <c r="B803" s="12"/>
      <c r="F803" s="12"/>
    </row>
    <row r="804" spans="2:6" ht="12.75">
      <c r="B804" s="12"/>
      <c r="F804" s="12"/>
    </row>
    <row r="805" spans="2:6" ht="12.75">
      <c r="B805" s="12"/>
      <c r="F805" s="12"/>
    </row>
    <row r="806" spans="2:6" ht="12.75">
      <c r="B806" s="12"/>
      <c r="F806" s="12"/>
    </row>
    <row r="807" spans="2:6" ht="12.75">
      <c r="B807" s="12"/>
      <c r="F807" s="12"/>
    </row>
    <row r="808" spans="2:6" ht="12.75">
      <c r="B808" s="12"/>
      <c r="F808" s="12"/>
    </row>
    <row r="809" spans="2:6" ht="12.75">
      <c r="B809" s="12"/>
      <c r="F809" s="12"/>
    </row>
    <row r="810" spans="2:6" ht="12.75">
      <c r="B810" s="12"/>
      <c r="F810" s="12"/>
    </row>
    <row r="811" spans="2:6" ht="12.75">
      <c r="B811" s="12"/>
      <c r="F811" s="12"/>
    </row>
    <row r="812" spans="2:6" ht="12.75">
      <c r="B812" s="12"/>
      <c r="F812" s="12"/>
    </row>
    <row r="813" spans="2:6" ht="12.75">
      <c r="B813" s="12"/>
      <c r="F813" s="12"/>
    </row>
    <row r="814" spans="2:6" ht="12.75">
      <c r="B814" s="12"/>
      <c r="F814" s="12"/>
    </row>
    <row r="815" spans="2:6" ht="12.75">
      <c r="B815" s="12"/>
      <c r="F815" s="12"/>
    </row>
    <row r="816" spans="2:6" ht="12.75">
      <c r="B816" s="12"/>
      <c r="F816" s="12"/>
    </row>
    <row r="817" spans="2:6" ht="12.75">
      <c r="B817" s="12"/>
      <c r="F817" s="12"/>
    </row>
    <row r="818" spans="2:6" ht="12.75">
      <c r="B818" s="12"/>
      <c r="F818" s="12"/>
    </row>
    <row r="819" spans="2:6" ht="12.75">
      <c r="B819" s="12"/>
      <c r="F819" s="12"/>
    </row>
    <row r="820" spans="2:6" ht="12.75">
      <c r="B820" s="12"/>
      <c r="F820" s="12"/>
    </row>
    <row r="821" spans="2:6" ht="12.75">
      <c r="B821" s="12"/>
      <c r="F821" s="12"/>
    </row>
    <row r="822" spans="2:6" ht="12.75">
      <c r="B822" s="12"/>
      <c r="F822" s="12"/>
    </row>
    <row r="823" spans="2:6" ht="12.75">
      <c r="B823" s="12"/>
      <c r="F823" s="12"/>
    </row>
    <row r="824" spans="2:6" ht="12.75">
      <c r="B824" s="12"/>
      <c r="F824" s="12"/>
    </row>
    <row r="825" spans="2:6" ht="12.75">
      <c r="B825" s="12"/>
      <c r="F825" s="12"/>
    </row>
    <row r="826" spans="2:6" ht="12.75">
      <c r="B826" s="12"/>
      <c r="F826" s="12"/>
    </row>
    <row r="827" spans="2:6" ht="12.75">
      <c r="B827" s="12"/>
      <c r="F827" s="12"/>
    </row>
    <row r="828" spans="2:6" ht="12.75">
      <c r="B828" s="12"/>
      <c r="F828" s="12"/>
    </row>
    <row r="829" spans="2:6" ht="12.75">
      <c r="B829" s="12"/>
      <c r="F829" s="12"/>
    </row>
    <row r="830" spans="2:6" ht="12.75">
      <c r="B830" s="12"/>
      <c r="F830" s="12"/>
    </row>
    <row r="831" spans="2:6" ht="12.75">
      <c r="B831" s="12"/>
      <c r="F831" s="12"/>
    </row>
    <row r="832" spans="2:6" ht="12.75">
      <c r="B832" s="12"/>
      <c r="F832" s="12"/>
    </row>
    <row r="833" spans="2:6" ht="12.75">
      <c r="B833" s="12"/>
      <c r="F833" s="12"/>
    </row>
    <row r="834" spans="2:6" ht="12.75">
      <c r="B834" s="12"/>
      <c r="F834" s="12"/>
    </row>
    <row r="835" spans="2:6" ht="12.75">
      <c r="B835" s="12"/>
      <c r="F835" s="12"/>
    </row>
    <row r="836" spans="2:6" ht="12.75">
      <c r="B836" s="12"/>
      <c r="F836" s="12"/>
    </row>
    <row r="837" spans="2:6" ht="12.75">
      <c r="B837" s="12"/>
      <c r="F837" s="12"/>
    </row>
    <row r="838" spans="2:6" ht="12.75">
      <c r="B838" s="12"/>
      <c r="F838" s="12"/>
    </row>
    <row r="839" spans="2:6" ht="12.75">
      <c r="B839" s="12"/>
      <c r="F839" s="12"/>
    </row>
    <row r="840" spans="2:6" ht="12.75">
      <c r="B840" s="12"/>
      <c r="F840" s="12"/>
    </row>
    <row r="841" spans="2:6" ht="12.75">
      <c r="B841" s="12"/>
      <c r="F841" s="12"/>
    </row>
    <row r="842" spans="2:6" ht="12.75">
      <c r="B842" s="12"/>
      <c r="F842" s="12"/>
    </row>
    <row r="843" spans="2:6" ht="12.75">
      <c r="B843" s="12"/>
      <c r="F843" s="12"/>
    </row>
    <row r="844" spans="2:6" ht="12.75">
      <c r="B844" s="12"/>
      <c r="F844" s="12"/>
    </row>
    <row r="845" spans="2:6" ht="12.75">
      <c r="B845" s="12"/>
      <c r="F845" s="12"/>
    </row>
    <row r="846" spans="2:6" ht="12.75">
      <c r="B846" s="12"/>
      <c r="F846" s="12"/>
    </row>
    <row r="847" spans="2:6" ht="12.75">
      <c r="B847" s="12"/>
      <c r="F847" s="12"/>
    </row>
    <row r="848" spans="2:6" ht="12.75">
      <c r="B848" s="12"/>
      <c r="F848" s="12"/>
    </row>
    <row r="849" spans="2:6" ht="12.75">
      <c r="B849" s="12"/>
      <c r="F849" s="12"/>
    </row>
    <row r="850" spans="2:6" ht="12.75">
      <c r="B850" s="12"/>
      <c r="F850" s="12"/>
    </row>
    <row r="851" spans="2:6" ht="12.75">
      <c r="B851" s="12"/>
      <c r="F851" s="12"/>
    </row>
    <row r="852" spans="2:6" ht="12.75">
      <c r="B852" s="12"/>
      <c r="F852" s="12"/>
    </row>
    <row r="853" spans="2:6" ht="12.75">
      <c r="B853" s="12"/>
      <c r="F853" s="12"/>
    </row>
    <row r="854" spans="2:6" ht="12.75">
      <c r="B854" s="12"/>
      <c r="F854" s="12"/>
    </row>
    <row r="855" spans="2:6" ht="12.75">
      <c r="B855" s="12"/>
      <c r="F855" s="12"/>
    </row>
    <row r="856" spans="2:6" ht="12.75">
      <c r="B856" s="12"/>
      <c r="F856" s="12"/>
    </row>
    <row r="857" spans="2:6" ht="12.75">
      <c r="B857" s="12"/>
      <c r="F857" s="12"/>
    </row>
    <row r="858" spans="2:6" ht="12.75">
      <c r="B858" s="12"/>
      <c r="F858" s="12"/>
    </row>
    <row r="859" spans="2:6" ht="12.75">
      <c r="B859" s="12"/>
      <c r="F859" s="12"/>
    </row>
    <row r="860" spans="2:6" ht="12.75">
      <c r="B860" s="12"/>
      <c r="F860" s="12"/>
    </row>
    <row r="861" spans="2:6" ht="12.75">
      <c r="B861" s="12"/>
      <c r="F861" s="12"/>
    </row>
    <row r="862" spans="2:6" ht="12.75">
      <c r="B862" s="12"/>
      <c r="F862" s="12"/>
    </row>
    <row r="863" spans="2:6" ht="12.75">
      <c r="B863" s="12"/>
      <c r="F863" s="12"/>
    </row>
    <row r="864" spans="2:6" ht="12.75">
      <c r="B864" s="12"/>
      <c r="F864" s="12"/>
    </row>
    <row r="865" spans="2:6" ht="12.75">
      <c r="B865" s="12"/>
      <c r="F865" s="12"/>
    </row>
    <row r="866" spans="2:6" ht="12.75">
      <c r="B866" s="12"/>
      <c r="F866" s="12"/>
    </row>
    <row r="867" spans="2:6" ht="12.75">
      <c r="B867" s="12"/>
      <c r="F867" s="12"/>
    </row>
    <row r="868" spans="2:6" ht="12.75">
      <c r="B868" s="12"/>
      <c r="F868" s="12"/>
    </row>
    <row r="869" spans="2:6" ht="12.75">
      <c r="B869" s="12"/>
      <c r="F869" s="12"/>
    </row>
    <row r="870" spans="2:6" ht="12.75">
      <c r="B870" s="12"/>
      <c r="F870" s="12"/>
    </row>
    <row r="871" spans="2:6" ht="12.75">
      <c r="B871" s="12"/>
      <c r="F871" s="12"/>
    </row>
    <row r="872" spans="2:6" ht="12.75">
      <c r="B872" s="12"/>
      <c r="F872" s="12"/>
    </row>
    <row r="873" spans="2:6" ht="12.75">
      <c r="B873" s="12"/>
      <c r="F873" s="12"/>
    </row>
    <row r="874" spans="2:6" ht="12.75">
      <c r="B874" s="12"/>
      <c r="F874" s="12"/>
    </row>
    <row r="875" spans="2:6" ht="12.75">
      <c r="B875" s="12"/>
      <c r="F875" s="12"/>
    </row>
    <row r="876" spans="2:6" ht="12.75">
      <c r="B876" s="12"/>
      <c r="F876" s="12"/>
    </row>
    <row r="877" spans="2:6" ht="12.75">
      <c r="B877" s="12"/>
      <c r="F877" s="12"/>
    </row>
    <row r="878" spans="2:6" ht="12.75">
      <c r="B878" s="12"/>
      <c r="F878" s="12"/>
    </row>
    <row r="879" spans="2:6" ht="12.75">
      <c r="B879" s="12"/>
      <c r="F879" s="12"/>
    </row>
    <row r="880" spans="2:6" ht="12.75">
      <c r="B880" s="12"/>
      <c r="F880" s="12"/>
    </row>
    <row r="881" spans="2:6" ht="12.75">
      <c r="B881" s="12"/>
      <c r="F881" s="12"/>
    </row>
    <row r="882" spans="2:6" ht="12.75">
      <c r="B882" s="12"/>
      <c r="F882" s="12"/>
    </row>
    <row r="883" spans="2:6" ht="12.75">
      <c r="B883" s="12"/>
      <c r="F883" s="12"/>
    </row>
    <row r="884" spans="2:6" ht="12.75">
      <c r="B884" s="12"/>
      <c r="F884" s="12"/>
    </row>
    <row r="885" spans="2:6" ht="12.75">
      <c r="B885" s="12"/>
      <c r="F885" s="12"/>
    </row>
    <row r="886" spans="2:6" ht="12.75">
      <c r="B886" s="12"/>
      <c r="F886" s="12"/>
    </row>
    <row r="887" spans="2:6" ht="12.75">
      <c r="B887" s="12"/>
      <c r="F887" s="12"/>
    </row>
    <row r="888" spans="2:6" ht="12.75">
      <c r="B888" s="12"/>
      <c r="F888" s="12"/>
    </row>
    <row r="889" spans="2:6" ht="12.75">
      <c r="B889" s="12"/>
      <c r="F889" s="12"/>
    </row>
    <row r="890" spans="2:6" ht="12.75">
      <c r="B890" s="12"/>
      <c r="F890" s="12"/>
    </row>
    <row r="891" spans="2:6" ht="12.75">
      <c r="B891" s="12"/>
      <c r="F891" s="12"/>
    </row>
    <row r="892" spans="2:6" ht="12.75">
      <c r="B892" s="12"/>
      <c r="F892" s="12"/>
    </row>
    <row r="893" spans="2:6" ht="12.75">
      <c r="B893" s="12"/>
      <c r="F893" s="12"/>
    </row>
    <row r="894" spans="2:6" ht="12.75">
      <c r="B894" s="12"/>
      <c r="F894" s="12"/>
    </row>
    <row r="895" spans="2:6" ht="12.75">
      <c r="B895" s="12"/>
      <c r="F895" s="12"/>
    </row>
    <row r="896" spans="2:6" ht="12.75">
      <c r="B896" s="12"/>
      <c r="F896" s="12"/>
    </row>
    <row r="897" spans="2:6" ht="12.75">
      <c r="B897" s="12"/>
      <c r="F897" s="12"/>
    </row>
    <row r="898" spans="2:6" ht="12.75">
      <c r="B898" s="12"/>
      <c r="F898" s="12"/>
    </row>
    <row r="899" spans="2:6" ht="12.75">
      <c r="B899" s="12"/>
      <c r="F899" s="12"/>
    </row>
    <row r="900" spans="2:6" ht="12.75">
      <c r="B900" s="12"/>
      <c r="F900" s="12"/>
    </row>
    <row r="901" spans="2:6" ht="12.75">
      <c r="B901" s="12"/>
      <c r="F901" s="12"/>
    </row>
    <row r="902" spans="2:6" ht="12.75">
      <c r="B902" s="12"/>
      <c r="F902" s="12"/>
    </row>
    <row r="903" spans="2:6" ht="12.75">
      <c r="B903" s="12"/>
      <c r="F903" s="12"/>
    </row>
    <row r="904" spans="2:6" ht="12.75">
      <c r="B904" s="12"/>
      <c r="F904" s="12"/>
    </row>
    <row r="905" spans="2:6" ht="12.75">
      <c r="B905" s="12"/>
      <c r="F905" s="12"/>
    </row>
    <row r="906" spans="2:6" ht="12.75">
      <c r="B906" s="12"/>
      <c r="F906" s="12"/>
    </row>
    <row r="907" spans="2:6" ht="12.75">
      <c r="B907" s="12"/>
      <c r="F907" s="12"/>
    </row>
    <row r="908" spans="2:6" ht="12.75">
      <c r="B908" s="12"/>
      <c r="F908" s="12"/>
    </row>
    <row r="909" spans="2:6" ht="12.75">
      <c r="B909" s="12"/>
      <c r="F909" s="12"/>
    </row>
    <row r="910" spans="2:6" ht="12.75">
      <c r="B910" s="12"/>
      <c r="F910" s="12"/>
    </row>
    <row r="911" spans="2:6" ht="12.75">
      <c r="B911" s="12"/>
      <c r="F911" s="12"/>
    </row>
    <row r="912" spans="2:6" ht="12.75">
      <c r="B912" s="12"/>
      <c r="F912" s="12"/>
    </row>
    <row r="913" spans="2:6" ht="12.75">
      <c r="B913" s="12"/>
      <c r="F913" s="12"/>
    </row>
    <row r="914" spans="2:6" ht="12.75">
      <c r="B914" s="12"/>
      <c r="F914" s="12"/>
    </row>
    <row r="915" spans="2:6" ht="12.75">
      <c r="B915" s="12"/>
      <c r="F915" s="12"/>
    </row>
    <row r="916" spans="2:6" ht="12.75">
      <c r="B916" s="12"/>
      <c r="F916" s="12"/>
    </row>
    <row r="917" spans="2:6" ht="12.75">
      <c r="B917" s="12"/>
      <c r="F917" s="12"/>
    </row>
    <row r="918" spans="2:6" ht="12.75">
      <c r="B918" s="12"/>
      <c r="F918" s="12"/>
    </row>
    <row r="919" spans="2:6" ht="12.75">
      <c r="B919" s="12"/>
      <c r="F919" s="12"/>
    </row>
    <row r="920" spans="2:6" ht="12.75">
      <c r="B920" s="12"/>
      <c r="F920" s="12"/>
    </row>
    <row r="921" spans="2:6" ht="12.75">
      <c r="B921" s="12"/>
      <c r="F921" s="12"/>
    </row>
    <row r="922" spans="2:6" ht="12.75">
      <c r="B922" s="12"/>
      <c r="F922" s="12"/>
    </row>
  </sheetData>
  <sheetProtection/>
  <hyperlinks>
    <hyperlink ref="P11" r:id="rId1" display="http://www.konkoly.hu/cgi-bin/IBVS?3903"/>
    <hyperlink ref="P12" r:id="rId2" display="http://www.konkoly.hu/cgi-bin/IBVS?5670"/>
    <hyperlink ref="P13" r:id="rId3" display="http://var.astro.cz/oejv/issues/oejv0074.pdf"/>
    <hyperlink ref="P14" r:id="rId4" display="http://www.konkoly.hu/cgi-bin/IBVS?5764"/>
    <hyperlink ref="P15" r:id="rId5" display="http://www.bav-astro.de/sfs/BAVM_link.php?BAVMnr=178"/>
    <hyperlink ref="P16" r:id="rId6" display="http://var.astro.cz/oejv/issues/oejv0160.pdf"/>
    <hyperlink ref="P17" r:id="rId7" display="http://var.astro.cz/oejv/issues/oejv0160.pdf"/>
    <hyperlink ref="P124" r:id="rId8" display="http://www.bav-astro.de/sfs/BAVM_link.php?BAVMnr=225"/>
    <hyperlink ref="P18" r:id="rId9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2022-11-24T07:20:03Z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