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5B3039E-A974-4361-9361-C531AD1A6F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5" i="1" l="1"/>
  <c r="F35" i="1" s="1"/>
  <c r="G35" i="1" s="1"/>
  <c r="L35" i="1" s="1"/>
  <c r="Q35" i="1"/>
  <c r="E36" i="1"/>
  <c r="F36" i="1" s="1"/>
  <c r="G36" i="1" s="1"/>
  <c r="L36" i="1" s="1"/>
  <c r="Q36" i="1"/>
  <c r="E37" i="1"/>
  <c r="F37" i="1" s="1"/>
  <c r="G37" i="1" s="1"/>
  <c r="L37" i="1" s="1"/>
  <c r="Q37" i="1"/>
  <c r="E38" i="1"/>
  <c r="F38" i="1" s="1"/>
  <c r="G38" i="1" s="1"/>
  <c r="L38" i="1" s="1"/>
  <c r="Q38" i="1"/>
  <c r="E39" i="1"/>
  <c r="F39" i="1" s="1"/>
  <c r="G39" i="1" s="1"/>
  <c r="L39" i="1" s="1"/>
  <c r="Q39" i="1"/>
  <c r="E40" i="1"/>
  <c r="F40" i="1" s="1"/>
  <c r="G40" i="1" s="1"/>
  <c r="L40" i="1" s="1"/>
  <c r="Q40" i="1"/>
  <c r="E44" i="1"/>
  <c r="F44" i="1" s="1"/>
  <c r="G44" i="1" s="1"/>
  <c r="K44" i="1" s="1"/>
  <c r="Q44" i="1"/>
  <c r="E43" i="1"/>
  <c r="F43" i="1" s="1"/>
  <c r="G43" i="1" s="1"/>
  <c r="K43" i="1" s="1"/>
  <c r="Q43" i="1"/>
  <c r="E41" i="1"/>
  <c r="F41" i="1"/>
  <c r="G41" i="1" s="1"/>
  <c r="K41" i="1" s="1"/>
  <c r="Q41" i="1"/>
  <c r="E42" i="1"/>
  <c r="F42" i="1" s="1"/>
  <c r="G42" i="1" s="1"/>
  <c r="K42" i="1" s="1"/>
  <c r="Q42" i="1"/>
  <c r="E32" i="1"/>
  <c r="F32" i="1"/>
  <c r="G32" i="1" s="1"/>
  <c r="K32" i="1" s="1"/>
  <c r="Q32" i="1"/>
  <c r="E33" i="1"/>
  <c r="F33" i="1" s="1"/>
  <c r="G33" i="1" s="1"/>
  <c r="K33" i="1" s="1"/>
  <c r="Q33" i="1"/>
  <c r="E34" i="1"/>
  <c r="F34" i="1"/>
  <c r="G34" i="1" s="1"/>
  <c r="K34" i="1" s="1"/>
  <c r="Q34" i="1"/>
  <c r="E30" i="1"/>
  <c r="F30" i="1" s="1"/>
  <c r="G30" i="1" s="1"/>
  <c r="K30" i="1" s="1"/>
  <c r="E31" i="1"/>
  <c r="F31" i="1" s="1"/>
  <c r="G31" i="1" s="1"/>
  <c r="K31" i="1" s="1"/>
  <c r="Q30" i="1"/>
  <c r="Q31" i="1"/>
  <c r="E28" i="1"/>
  <c r="F28" i="1" s="1"/>
  <c r="G28" i="1" s="1"/>
  <c r="K28" i="1" s="1"/>
  <c r="E29" i="1"/>
  <c r="F29" i="1" s="1"/>
  <c r="G29" i="1" s="1"/>
  <c r="K29" i="1" s="1"/>
  <c r="D9" i="1"/>
  <c r="C9" i="1"/>
  <c r="C21" i="1"/>
  <c r="Q21" i="1" s="1"/>
  <c r="E22" i="1"/>
  <c r="F22" i="1" s="1"/>
  <c r="G22" i="1" s="1"/>
  <c r="I22" i="1" s="1"/>
  <c r="E23" i="1"/>
  <c r="F23" i="1" s="1"/>
  <c r="G23" i="1" s="1"/>
  <c r="I23" i="1" s="1"/>
  <c r="E24" i="1"/>
  <c r="F24" i="1" s="1"/>
  <c r="G24" i="1" s="1"/>
  <c r="K24" i="1" s="1"/>
  <c r="E25" i="1"/>
  <c r="F25" i="1" s="1"/>
  <c r="G25" i="1" s="1"/>
  <c r="K25" i="1" s="1"/>
  <c r="E26" i="1"/>
  <c r="F26" i="1" s="1"/>
  <c r="G26" i="1" s="1"/>
  <c r="K26" i="1" s="1"/>
  <c r="E27" i="1"/>
  <c r="F27" i="1" s="1"/>
  <c r="G27" i="1" s="1"/>
  <c r="K27" i="1" s="1"/>
  <c r="Q28" i="1"/>
  <c r="Q29" i="1"/>
  <c r="Q27" i="1"/>
  <c r="Q26" i="1"/>
  <c r="Q24" i="1"/>
  <c r="Q25" i="1"/>
  <c r="Q23" i="1"/>
  <c r="Q22" i="1"/>
  <c r="F16" i="1"/>
  <c r="F17" i="1" s="1"/>
  <c r="C17" i="1" l="1"/>
  <c r="E21" i="1"/>
  <c r="F21" i="1" s="1"/>
  <c r="G21" i="1" s="1"/>
  <c r="C11" i="1"/>
  <c r="C12" i="1"/>
  <c r="O38" i="1" l="1"/>
  <c r="O25" i="1"/>
  <c r="O34" i="1"/>
  <c r="O42" i="1"/>
  <c r="O29" i="1"/>
  <c r="O23" i="1"/>
  <c r="O32" i="1"/>
  <c r="O41" i="1"/>
  <c r="C15" i="1"/>
  <c r="C18" i="1" s="1"/>
  <c r="O37" i="1"/>
  <c r="O21" i="1"/>
  <c r="O24" i="1"/>
  <c r="O33" i="1"/>
  <c r="O28" i="1"/>
  <c r="O36" i="1"/>
  <c r="O27" i="1"/>
  <c r="O31" i="1"/>
  <c r="O22" i="1"/>
  <c r="O40" i="1"/>
  <c r="O35" i="1"/>
  <c r="O30" i="1"/>
  <c r="O26" i="1"/>
  <c r="O39" i="1"/>
  <c r="O43" i="1"/>
  <c r="O44" i="1"/>
  <c r="C16" i="1"/>
  <c r="D18" i="1" s="1"/>
  <c r="I21" i="1"/>
  <c r="F18" i="1" l="1"/>
  <c r="F19" i="1" s="1"/>
</calcChain>
</file>

<file path=xl/sharedStrings.xml><?xml version="1.0" encoding="utf-8"?>
<sst xmlns="http://schemas.openxmlformats.org/spreadsheetml/2006/main" count="102" uniqueCount="58">
  <si>
    <t>OEJV 0198</t>
  </si>
  <si>
    <t>II</t>
  </si>
  <si>
    <t>OEJV 0189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</si>
  <si>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</si>
  <si>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</si>
  <si>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</si>
  <si>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</si>
  <si>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</si>
  <si>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</si>
  <si>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</si>
  <si>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</si>
  <si>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</si>
  <si>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</si>
  <si>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</si>
  <si>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</si>
  <si>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</si>
  <si>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</si>
  <si>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</si>
  <si>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</si>
  <si>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</si>
  <si>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</si>
  <si>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</si>
  <si>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</si>
  <si>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</si>
  <si>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</si>
  <si>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</si>
  <si>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</si>
  <si>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</si>
  <si>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</si>
  <si>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</si>
  <si>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</si>
  <si>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</si>
  <si>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</si>
  <si>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</si>
  <si>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</si>
  <si>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</si>
  <si>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</si>
  <si>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</si>
  <si>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</si>
  <si>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</si>
  <si>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</si>
  <si>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</si>
  <si>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</si>
  <si>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MR Aps / GSC 9287-1460</t>
  </si>
  <si>
    <t>EB</t>
  </si>
  <si>
    <t>VSX</t>
  </si>
  <si>
    <t>IBVS 5713</t>
  </si>
  <si>
    <t>I</t>
  </si>
  <si>
    <t>OEJV 0155</t>
  </si>
  <si>
    <t>0,0070</t>
  </si>
  <si>
    <t>OEJV 0177</t>
  </si>
  <si>
    <t>vis</t>
  </si>
  <si>
    <t>JAVSO, 48, 250</t>
  </si>
  <si>
    <t>RIX</t>
  </si>
  <si>
    <t>JRBA</t>
  </si>
  <si>
    <t>TESS/RAA</t>
  </si>
  <si>
    <t>TESS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</si>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</sst>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0000000"/>
    <numFmt numFmtId="167" formatCode="0.0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21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/>
    </xf>
    <xf numFmtId="0" fontId="5" fillId="0" borderId="0" xfId="41" applyFont="1" applyAlignment="1">
      <alignment horizontal="center"/>
    </xf>
    <xf numFmtId="0" fontId="5" fillId="0" borderId="0" xfId="41" applyFont="1" applyAlignment="1">
      <alignment horizontal="left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41" applyFont="1"/>
    <xf numFmtId="0" fontId="31" fillId="0" borderId="0" xfId="4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/>
    </xf>
    <xf numFmtId="16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6" fontId="33" fillId="0" borderId="0" xfId="0" applyNumberFormat="1" applyFont="1" applyAlignment="1">
      <alignment horizontal="left"/>
    </xf>
    <xf numFmtId="165" fontId="33" fillId="0" borderId="0" xfId="0" applyNumberFormat="1" applyFont="1" applyAlignment="1">
      <alignment horizontal="left"/>
    </xf>
    <xf numFmtId="0" fontId="34" fillId="0" borderId="0" xfId="0" applyFont="1" applyAlignment="1"/>
    <xf numFmtId="167" fontId="34" fillId="0" borderId="0" xfId="0" applyNumberFormat="1" applyFont="1" applyAlignment="1">
      <alignment horizontal="left" vertical="center"/>
    </xf>
    <xf numFmtId="165" fontId="34" fillId="0" borderId="0" xfId="0" applyNumberFormat="1" applyFont="1" applyAlignment="1">
      <alignment horizontal="left" vertical="center"/>
    </xf>
    <xf numFmtId="0" fontId="35" fillId="0" borderId="0" xfId="0" applyFont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MR Aps - O-C Diagr.</a:t>
            </a:r>
          </a:p>
        </c:rich>
      </c:tx>
      <c:layout>
        <c:manualLayout>
          <c:xMode val="edge"/>
          <c:yMode val="edge"/>
          <c:x val="0.39221140472878996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959666203059"/>
          <c:y val="0.14035127795846455"/>
          <c:w val="0.8219749652294854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95-4A31-B41D-7E51A60B622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  <c:pt idx="1">
                  <c:v>-6.2159999943105504E-3</c:v>
                </c:pt>
                <c:pt idx="2">
                  <c:v>-3.7599999996018596E-3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95-4A31-B41D-7E51A60B622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95-4A31-B41D-7E51A60B622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3">
                  <c:v>-3.1199998920783401E-3</c:v>
                </c:pt>
                <c:pt idx="4">
                  <c:v>-2.807999961078167E-3</c:v>
                </c:pt>
                <c:pt idx="5">
                  <c:v>-5.6599998933961615E-3</c:v>
                </c:pt>
                <c:pt idx="6">
                  <c:v>-4.5959998169564642E-3</c:v>
                </c:pt>
                <c:pt idx="7">
                  <c:v>-4.6239999937824905E-3</c:v>
                </c:pt>
                <c:pt idx="8">
                  <c:v>-3.5119999956805259E-3</c:v>
                </c:pt>
                <c:pt idx="9">
                  <c:v>-1.8239999917568639E-3</c:v>
                </c:pt>
                <c:pt idx="10">
                  <c:v>-3.9559999931952916E-3</c:v>
                </c:pt>
                <c:pt idx="11">
                  <c:v>-3.0119999937596731E-3</c:v>
                </c:pt>
                <c:pt idx="12">
                  <c:v>-2.8620000011869706E-3</c:v>
                </c:pt>
                <c:pt idx="13">
                  <c:v>-7.6340000014170073E-3</c:v>
                </c:pt>
                <c:pt idx="20">
                  <c:v>-5.0070001598214731E-3</c:v>
                </c:pt>
                <c:pt idx="21">
                  <c:v>-3.0419999966397882E-3</c:v>
                </c:pt>
                <c:pt idx="22">
                  <c:v>-5.0879999980679713E-3</c:v>
                </c:pt>
                <c:pt idx="23">
                  <c:v>-4.7290001893998124E-3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95-4A31-B41D-7E51A60B622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  <c:pt idx="14">
                  <c:v>-3.9308752166107297E-3</c:v>
                </c:pt>
                <c:pt idx="15">
                  <c:v>-3.7928747187834233E-3</c:v>
                </c:pt>
                <c:pt idx="16">
                  <c:v>-3.8834385122754611E-3</c:v>
                </c:pt>
                <c:pt idx="17">
                  <c:v>-4.1454461825196631E-3</c:v>
                </c:pt>
                <c:pt idx="18">
                  <c:v>-3.8256198240560479E-3</c:v>
                </c:pt>
                <c:pt idx="19">
                  <c:v>-3.8476200716104358E-3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95-4A31-B41D-7E51A60B622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95-4A31-B41D-7E51A60B622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4.0000000000000001E-3</c:v>
                  </c:pt>
                  <c:pt idx="2">
                    <c:v>0</c:v>
                  </c:pt>
                  <c:pt idx="3">
                    <c:v>2E-3</c:v>
                  </c:pt>
                  <c:pt idx="4">
                    <c:v>1E-3</c:v>
                  </c:pt>
                  <c:pt idx="5">
                    <c:v>5.0000000000000001E-3</c:v>
                  </c:pt>
                  <c:pt idx="6">
                    <c:v>5.9999999999999995E-4</c:v>
                  </c:pt>
                  <c:pt idx="7">
                    <c:v>2.9999999999999997E-4</c:v>
                  </c:pt>
                  <c:pt idx="8">
                    <c:v>4.0000000000000001E-3</c:v>
                  </c:pt>
                  <c:pt idx="9">
                    <c:v>4.0000000000000001E-3</c:v>
                  </c:pt>
                  <c:pt idx="10">
                    <c:v>1.4E-3</c:v>
                  </c:pt>
                  <c:pt idx="11">
                    <c:v>1.06E-3</c:v>
                  </c:pt>
                  <c:pt idx="12">
                    <c:v>2.6099999999999999E-3</c:v>
                  </c:pt>
                  <c:pt idx="13">
                    <c:v>4.0000000000000003E-5</c:v>
                  </c:pt>
                  <c:pt idx="14">
                    <c:v>9.0700000000000004E-4</c:v>
                  </c:pt>
                  <c:pt idx="15">
                    <c:v>7.7700000000000002E-4</c:v>
                  </c:pt>
                  <c:pt idx="16">
                    <c:v>1.3159999999999999E-3</c:v>
                  </c:pt>
                  <c:pt idx="17">
                    <c:v>7.0500000000000001E-4</c:v>
                  </c:pt>
                  <c:pt idx="18">
                    <c:v>7.1400000000000001E-4</c:v>
                  </c:pt>
                  <c:pt idx="19">
                    <c:v>6.5099999999999999E-4</c:v>
                  </c:pt>
                  <c:pt idx="20">
                    <c:v>4.9299999999999995E-4</c:v>
                  </c:pt>
                  <c:pt idx="21">
                    <c:v>8.0000000000000007E-5</c:v>
                  </c:pt>
                  <c:pt idx="22">
                    <c:v>8.0000000000000007E-5</c:v>
                  </c:pt>
                  <c:pt idx="23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95-4A31-B41D-7E51A60B622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-3.1238575430598925E-3</c:v>
                </c:pt>
                <c:pt idx="1">
                  <c:v>-3.1532472037688621E-3</c:v>
                </c:pt>
                <c:pt idx="2">
                  <c:v>-3.6227982946307738E-3</c:v>
                </c:pt>
                <c:pt idx="3">
                  <c:v>-3.7928140644297556E-3</c:v>
                </c:pt>
                <c:pt idx="4">
                  <c:v>-3.794266460453164E-3</c:v>
                </c:pt>
                <c:pt idx="5">
                  <c:v>-3.7968722297892794E-3</c:v>
                </c:pt>
                <c:pt idx="6">
                  <c:v>-3.8031944242441157E-3</c:v>
                </c:pt>
                <c:pt idx="7">
                  <c:v>-3.9048194283526024E-3</c:v>
                </c:pt>
                <c:pt idx="8">
                  <c:v>-3.9169512069010728E-3</c:v>
                </c:pt>
                <c:pt idx="9">
                  <c:v>-3.9742354147655036E-3</c:v>
                </c:pt>
                <c:pt idx="10">
                  <c:v>-3.9742781322956037E-3</c:v>
                </c:pt>
                <c:pt idx="11">
                  <c:v>-4.0292983110647215E-3</c:v>
                </c:pt>
                <c:pt idx="12">
                  <c:v>-4.0299390740162252E-3</c:v>
                </c:pt>
                <c:pt idx="13">
                  <c:v>-4.0438649888289054E-3</c:v>
                </c:pt>
                <c:pt idx="14">
                  <c:v>-4.1494200057066149E-3</c:v>
                </c:pt>
                <c:pt idx="15">
                  <c:v>-4.1494627232367149E-3</c:v>
                </c:pt>
                <c:pt idx="16">
                  <c:v>-4.1513850120912261E-3</c:v>
                </c:pt>
                <c:pt idx="17">
                  <c:v>-4.151427729621327E-3</c:v>
                </c:pt>
                <c:pt idx="18">
                  <c:v>-4.1537771937768401E-3</c:v>
                </c:pt>
                <c:pt idx="19">
                  <c:v>-4.1538199113069409E-3</c:v>
                </c:pt>
                <c:pt idx="20">
                  <c:v>-4.2171700084456063E-3</c:v>
                </c:pt>
                <c:pt idx="21">
                  <c:v>-4.2497207663819946E-3</c:v>
                </c:pt>
                <c:pt idx="22">
                  <c:v>-4.2620234150508654E-3</c:v>
                </c:pt>
                <c:pt idx="23">
                  <c:v>-4.277230855766553E-3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95-4A31-B41D-7E51A60B622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344</c:v>
                </c:pt>
                <c:pt idx="2">
                  <c:v>5840</c:v>
                </c:pt>
                <c:pt idx="3">
                  <c:v>7830</c:v>
                </c:pt>
                <c:pt idx="4">
                  <c:v>7847</c:v>
                </c:pt>
                <c:pt idx="5">
                  <c:v>7877.5</c:v>
                </c:pt>
                <c:pt idx="6">
                  <c:v>7951.5</c:v>
                </c:pt>
                <c:pt idx="7">
                  <c:v>9141</c:v>
                </c:pt>
                <c:pt idx="8">
                  <c:v>9283</c:v>
                </c:pt>
                <c:pt idx="9">
                  <c:v>9953.5</c:v>
                </c:pt>
                <c:pt idx="10">
                  <c:v>9954</c:v>
                </c:pt>
                <c:pt idx="11">
                  <c:v>10598</c:v>
                </c:pt>
                <c:pt idx="12">
                  <c:v>10605.5</c:v>
                </c:pt>
                <c:pt idx="13">
                  <c:v>10768.5</c:v>
                </c:pt>
                <c:pt idx="14">
                  <c:v>12004</c:v>
                </c:pt>
                <c:pt idx="15">
                  <c:v>12004.5</c:v>
                </c:pt>
                <c:pt idx="16">
                  <c:v>12027</c:v>
                </c:pt>
                <c:pt idx="17">
                  <c:v>12027.5</c:v>
                </c:pt>
                <c:pt idx="18">
                  <c:v>12055</c:v>
                </c:pt>
                <c:pt idx="19">
                  <c:v>12055.5</c:v>
                </c:pt>
                <c:pt idx="20">
                  <c:v>12797</c:v>
                </c:pt>
                <c:pt idx="21">
                  <c:v>13178</c:v>
                </c:pt>
                <c:pt idx="22">
                  <c:v>13322</c:v>
                </c:pt>
                <c:pt idx="23">
                  <c:v>13500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95-4A31-B41D-7E51A60B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404808"/>
        <c:axId val="1"/>
      </c:scatterChart>
      <c:valAx>
        <c:axId val="445404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1182197496527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4048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200278164116829"/>
          <c:y val="0.92397937099967764"/>
          <c:w val="0.6606397774687065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18</xdr:col>
      <xdr:colOff>66675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D4133220-40D2-BE82-C938-3E202F122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9"/>
  <sheetViews>
    <sheetView tabSelected="1" workbookViewId="0">
      <pane xSplit="14" ySplit="21" topLeftCell="O31" activePane="bottomRight" state="frozen"/>
      <selection pane="topRight" activeCell="O1" sqref="O1"/>
      <selection pane="bottomLeft" activeCell="A22" sqref="A22"/>
      <selection pane="bottomRight" activeCell="E9" sqref="E9: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3.42578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4.42578125" customWidth="1"/>
    <col min="23" max="23" width="13.85546875" customWidth="1"/>
  </cols>
  <sheetData>
    <row r="1" spans="1:21" ht="20.25" x14ac:dyDescent="0.3">
      <c r="A1" s="1" t="s">
        <v>43</v>
      </c>
      <c r="U1" s="44"/>
    </row>
    <row r="2" spans="1:21" x14ac:dyDescent="0.2">
      <c r="A2" t="s">
        <v>29</v>
      </c>
      <c r="B2" t="s">
        <v>44</v>
      </c>
      <c r="C2" s="3"/>
      <c r="D2" s="3"/>
      <c r="U2" s="44"/>
    </row>
    <row r="3" spans="1:21" ht="13.5" thickBot="1" x14ac:dyDescent="0.25">
      <c r="U3" s="44"/>
    </row>
    <row r="4" spans="1:21" ht="14.25" thickTop="1" thickBot="1" x14ac:dyDescent="0.25">
      <c r="A4" s="5" t="s">
        <v>6</v>
      </c>
      <c r="C4" s="27" t="s">
        <v>42</v>
      </c>
      <c r="D4" s="28" t="s">
        <v>42</v>
      </c>
      <c r="U4" s="44"/>
    </row>
    <row r="5" spans="1:21" ht="13.5" thickTop="1" x14ac:dyDescent="0.2">
      <c r="A5" s="9" t="s">
        <v>33</v>
      </c>
      <c r="B5" s="10"/>
      <c r="C5" s="11">
        <v>-9.5</v>
      </c>
      <c r="D5" s="10" t="s">
        <v>34</v>
      </c>
      <c r="U5" s="44"/>
    </row>
    <row r="6" spans="1:21" x14ac:dyDescent="0.2">
      <c r="A6" s="5" t="s">
        <v>7</v>
      </c>
      <c r="U6" s="44"/>
    </row>
    <row r="7" spans="1:21" x14ac:dyDescent="0.2">
      <c r="A7" t="s">
        <v>8</v>
      </c>
      <c r="C7" s="50">
        <v>53025.84</v>
      </c>
      <c r="D7" s="29" t="s">
        <v>45</v>
      </c>
    </row>
    <row r="8" spans="1:21" x14ac:dyDescent="0.2">
      <c r="A8" t="s">
        <v>9</v>
      </c>
      <c r="C8" s="50">
        <v>0.527864</v>
      </c>
      <c r="D8" s="29" t="s">
        <v>45</v>
      </c>
    </row>
    <row r="9" spans="1:21" x14ac:dyDescent="0.2">
      <c r="A9" s="24" t="s">
        <v>37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21" ht="13.5" thickBot="1" x14ac:dyDescent="0.25">
      <c r="A10" s="10"/>
      <c r="B10" s="10"/>
      <c r="C10" s="4" t="s">
        <v>25</v>
      </c>
      <c r="D10" s="4" t="s">
        <v>26</v>
      </c>
      <c r="E10" s="10"/>
    </row>
    <row r="11" spans="1:21" x14ac:dyDescent="0.2">
      <c r="A11" s="10" t="s">
        <v>21</v>
      </c>
      <c r="B11" s="10"/>
      <c r="C11" s="21">
        <f ca="1">INTERCEPT(INDIRECT($D$9):G991,INDIRECT($C$9):F991)</f>
        <v>-3.1238575430598925E-3</v>
      </c>
      <c r="D11" s="3"/>
      <c r="E11" s="10"/>
    </row>
    <row r="12" spans="1:21" x14ac:dyDescent="0.2">
      <c r="A12" s="10" t="s">
        <v>22</v>
      </c>
      <c r="B12" s="10"/>
      <c r="C12" s="21">
        <f ca="1">SLOPE(INDIRECT($D$9):G991,INDIRECT($C$9):F991)</f>
        <v>-8.543506020049339E-8</v>
      </c>
      <c r="D12" s="3"/>
      <c r="E12" s="10"/>
    </row>
    <row r="13" spans="1:21" x14ac:dyDescent="0.2">
      <c r="A13" s="10" t="s">
        <v>24</v>
      </c>
      <c r="B13" s="10"/>
      <c r="C13" s="3" t="s">
        <v>19</v>
      </c>
    </row>
    <row r="14" spans="1:21" x14ac:dyDescent="0.2">
      <c r="A14" s="10"/>
      <c r="B14" s="10"/>
      <c r="C14" s="10"/>
    </row>
    <row r="15" spans="1:21" x14ac:dyDescent="0.2">
      <c r="A15" s="12" t="s">
        <v>23</v>
      </c>
      <c r="B15" s="10"/>
      <c r="C15" s="13">
        <f ca="1">(C7+C11)+(C8+C12)*INT(MAX(F21:F3532))</f>
        <v>60151.999722769135</v>
      </c>
      <c r="E15" s="14" t="s">
        <v>39</v>
      </c>
      <c r="F15" s="11">
        <v>1</v>
      </c>
    </row>
    <row r="16" spans="1:21" x14ac:dyDescent="0.2">
      <c r="A16" s="16" t="s">
        <v>10</v>
      </c>
      <c r="B16" s="10"/>
      <c r="C16" s="17">
        <f ca="1">+C8+C12</f>
        <v>0.52786391456493975</v>
      </c>
      <c r="E16" s="14" t="s">
        <v>35</v>
      </c>
      <c r="F16" s="15">
        <f ca="1">NOW()+15018.5+$C$5/24</f>
        <v>60325.696952546292</v>
      </c>
    </row>
    <row r="17" spans="1:23" ht="13.5" thickBot="1" x14ac:dyDescent="0.25">
      <c r="A17" s="14" t="s">
        <v>32</v>
      </c>
      <c r="B17" s="10"/>
      <c r="C17" s="10">
        <f>COUNT(C21:C2190)</f>
        <v>24</v>
      </c>
      <c r="E17" s="14" t="s">
        <v>40</v>
      </c>
      <c r="F17" s="15">
        <f ca="1">ROUND(2*(F16-$C$7)/$C$8,0)/2+F15</f>
        <v>13830</v>
      </c>
    </row>
    <row r="18" spans="1:23" ht="14.25" thickTop="1" thickBot="1" x14ac:dyDescent="0.25">
      <c r="A18" s="16" t="s">
        <v>11</v>
      </c>
      <c r="B18" s="10"/>
      <c r="C18" s="19">
        <f ca="1">+C15</f>
        <v>60151.999722769135</v>
      </c>
      <c r="D18" s="20">
        <f ca="1">+C16</f>
        <v>0.52786391456493975</v>
      </c>
      <c r="E18" s="14" t="s">
        <v>41</v>
      </c>
      <c r="F18" s="23">
        <f ca="1">ROUND(2*(F16-$C$15)/$C$16,0)/2+F15</f>
        <v>330</v>
      </c>
    </row>
    <row r="19" spans="1:23" ht="13.5" thickTop="1" x14ac:dyDescent="0.2">
      <c r="E19" s="14" t="s">
        <v>36</v>
      </c>
      <c r="F19" s="18">
        <f ca="1">+$C$15+$C$16*F18-15018.5-$C$5/24</f>
        <v>45308.090647908903</v>
      </c>
    </row>
    <row r="20" spans="1:23" ht="13.5" thickBot="1" x14ac:dyDescent="0.25">
      <c r="A20" s="4" t="s">
        <v>12</v>
      </c>
      <c r="B20" s="4" t="s">
        <v>13</v>
      </c>
      <c r="C20" s="4" t="s">
        <v>14</v>
      </c>
      <c r="D20" s="4" t="s">
        <v>18</v>
      </c>
      <c r="E20" s="4" t="s">
        <v>15</v>
      </c>
      <c r="F20" s="4" t="s">
        <v>16</v>
      </c>
      <c r="G20" s="4" t="s">
        <v>17</v>
      </c>
      <c r="H20" s="7" t="s">
        <v>5</v>
      </c>
      <c r="I20" s="7" t="s">
        <v>51</v>
      </c>
      <c r="J20" s="7" t="s">
        <v>3</v>
      </c>
      <c r="K20" s="7" t="s">
        <v>4</v>
      </c>
      <c r="L20" s="7" t="s">
        <v>56</v>
      </c>
      <c r="M20" s="7" t="s">
        <v>30</v>
      </c>
      <c r="N20" s="7" t="s">
        <v>31</v>
      </c>
      <c r="O20" s="7" t="s">
        <v>28</v>
      </c>
      <c r="P20" s="6" t="s">
        <v>27</v>
      </c>
      <c r="Q20" s="4" t="s">
        <v>20</v>
      </c>
      <c r="U20" s="26" t="s">
        <v>38</v>
      </c>
      <c r="W20" s="59"/>
    </row>
    <row r="21" spans="1:23" ht="12.95" customHeight="1" x14ac:dyDescent="0.2">
      <c r="A21" t="s">
        <v>45</v>
      </c>
      <c r="C21" s="8">
        <f>C7</f>
        <v>53025.84</v>
      </c>
      <c r="D21" s="8" t="s">
        <v>19</v>
      </c>
      <c r="E21">
        <f t="shared" ref="E21:E44" si="0">+(C21-C$7)/C$8</f>
        <v>0</v>
      </c>
      <c r="F21">
        <f t="shared" ref="F21:F44" si="1">ROUND(2*E21,0)/2</f>
        <v>0</v>
      </c>
      <c r="G21">
        <f t="shared" ref="G21:G44" si="2">+C21-(C$7+F21*C$8)</f>
        <v>0</v>
      </c>
      <c r="I21">
        <f>+G21</f>
        <v>0</v>
      </c>
      <c r="O21">
        <f t="shared" ref="O21:O44" ca="1" si="3">+C$11+C$12*$F21</f>
        <v>-3.1238575430598925E-3</v>
      </c>
      <c r="Q21" s="2">
        <f t="shared" ref="Q21:Q44" si="4">+C21-15018.5</f>
        <v>38007.339999999997</v>
      </c>
      <c r="W21" s="59"/>
    </row>
    <row r="22" spans="1:23" ht="12.95" customHeight="1" x14ac:dyDescent="0.2">
      <c r="A22" s="46" t="s">
        <v>46</v>
      </c>
      <c r="B22" s="31" t="s">
        <v>47</v>
      </c>
      <c r="C22" s="30">
        <v>53207.419000000002</v>
      </c>
      <c r="D22" s="30">
        <v>4.0000000000000001E-3</v>
      </c>
      <c r="E22">
        <f t="shared" si="0"/>
        <v>343.98822423958666</v>
      </c>
      <c r="F22">
        <f t="shared" si="1"/>
        <v>344</v>
      </c>
      <c r="G22">
        <f t="shared" si="2"/>
        <v>-6.2159999943105504E-3</v>
      </c>
      <c r="I22">
        <f>+G22</f>
        <v>-6.2159999943105504E-3</v>
      </c>
      <c r="O22">
        <f t="shared" ca="1" si="3"/>
        <v>-3.1532472037688621E-3</v>
      </c>
      <c r="Q22" s="2">
        <f t="shared" si="4"/>
        <v>38188.919000000002</v>
      </c>
      <c r="W22" s="59"/>
    </row>
    <row r="23" spans="1:23" ht="12.95" customHeight="1" x14ac:dyDescent="0.2">
      <c r="A23" s="32" t="s">
        <v>48</v>
      </c>
      <c r="B23" s="33" t="s">
        <v>47</v>
      </c>
      <c r="C23" s="34">
        <v>56108.561999999998</v>
      </c>
      <c r="D23" s="51" t="s">
        <v>49</v>
      </c>
      <c r="E23">
        <f t="shared" si="0"/>
        <v>5839.992876953158</v>
      </c>
      <c r="F23">
        <f t="shared" si="1"/>
        <v>5840</v>
      </c>
      <c r="G23">
        <f t="shared" si="2"/>
        <v>-3.7599999996018596E-3</v>
      </c>
      <c r="I23">
        <f>+G23</f>
        <v>-3.7599999996018596E-3</v>
      </c>
      <c r="O23">
        <f t="shared" ca="1" si="3"/>
        <v>-3.6227982946307738E-3</v>
      </c>
      <c r="Q23" s="2">
        <f t="shared" si="4"/>
        <v>41090.061999999998</v>
      </c>
      <c r="W23" s="59"/>
    </row>
    <row r="24" spans="1:23" ht="12.95" customHeight="1" x14ac:dyDescent="0.2">
      <c r="A24" s="47" t="s">
        <v>50</v>
      </c>
      <c r="B24" s="33"/>
      <c r="C24" s="34">
        <v>57159.012000000104</v>
      </c>
      <c r="D24" s="34">
        <v>2E-3</v>
      </c>
      <c r="E24">
        <f t="shared" si="0"/>
        <v>7829.9940893868643</v>
      </c>
      <c r="F24">
        <f t="shared" si="1"/>
        <v>7830</v>
      </c>
      <c r="G24">
        <f t="shared" si="2"/>
        <v>-3.1199998920783401E-3</v>
      </c>
      <c r="K24">
        <f t="shared" ref="K24:K44" si="5">+G24</f>
        <v>-3.1199998920783401E-3</v>
      </c>
      <c r="O24">
        <f t="shared" ca="1" si="3"/>
        <v>-3.7928140644297556E-3</v>
      </c>
      <c r="Q24" s="2">
        <f t="shared" si="4"/>
        <v>42140.512000000104</v>
      </c>
      <c r="W24" s="59"/>
    </row>
    <row r="25" spans="1:23" ht="12.95" customHeight="1" x14ac:dyDescent="0.2">
      <c r="A25" s="47" t="s">
        <v>50</v>
      </c>
      <c r="B25" s="33"/>
      <c r="C25" s="34">
        <v>57167.986000000034</v>
      </c>
      <c r="D25" s="34">
        <v>1E-3</v>
      </c>
      <c r="E25">
        <f t="shared" si="0"/>
        <v>7846.9946804480642</v>
      </c>
      <c r="F25">
        <f t="shared" si="1"/>
        <v>7847</v>
      </c>
      <c r="G25">
        <f t="shared" si="2"/>
        <v>-2.807999961078167E-3</v>
      </c>
      <c r="K25">
        <f t="shared" si="5"/>
        <v>-2.807999961078167E-3</v>
      </c>
      <c r="O25">
        <f t="shared" ca="1" si="3"/>
        <v>-3.794266460453164E-3</v>
      </c>
      <c r="Q25" s="2">
        <f t="shared" si="4"/>
        <v>42149.486000000034</v>
      </c>
      <c r="W25" s="59"/>
    </row>
    <row r="26" spans="1:23" ht="12.95" customHeight="1" x14ac:dyDescent="0.2">
      <c r="A26" s="47" t="s">
        <v>50</v>
      </c>
      <c r="B26" s="33"/>
      <c r="C26" s="34">
        <v>57184.083000000101</v>
      </c>
      <c r="D26" s="34">
        <v>5.0000000000000001E-3</v>
      </c>
      <c r="E26">
        <f t="shared" si="0"/>
        <v>7877.4892775413819</v>
      </c>
      <c r="F26">
        <f t="shared" si="1"/>
        <v>7877.5</v>
      </c>
      <c r="G26">
        <f t="shared" si="2"/>
        <v>-5.6599998933961615E-3</v>
      </c>
      <c r="K26">
        <f t="shared" si="5"/>
        <v>-5.6599998933961615E-3</v>
      </c>
      <c r="O26">
        <f t="shared" ca="1" si="3"/>
        <v>-3.7968722297892794E-3</v>
      </c>
      <c r="Q26" s="2">
        <f t="shared" si="4"/>
        <v>42165.583000000101</v>
      </c>
      <c r="W26" s="59"/>
    </row>
    <row r="27" spans="1:23" ht="12.95" customHeight="1" x14ac:dyDescent="0.2">
      <c r="A27" s="47" t="s">
        <v>50</v>
      </c>
      <c r="B27" s="33"/>
      <c r="C27" s="34">
        <v>57223.146000000183</v>
      </c>
      <c r="D27" s="34">
        <v>5.9999999999999995E-4</v>
      </c>
      <c r="E27">
        <f t="shared" si="0"/>
        <v>7951.4912932122406</v>
      </c>
      <c r="F27">
        <f t="shared" si="1"/>
        <v>7951.5</v>
      </c>
      <c r="G27">
        <f t="shared" si="2"/>
        <v>-4.5959998169564642E-3</v>
      </c>
      <c r="K27">
        <f t="shared" si="5"/>
        <v>-4.5959998169564642E-3</v>
      </c>
      <c r="O27">
        <f t="shared" ca="1" si="3"/>
        <v>-3.8031944242441157E-3</v>
      </c>
      <c r="Q27" s="2">
        <f t="shared" si="4"/>
        <v>42204.646000000183</v>
      </c>
      <c r="W27" s="59"/>
    </row>
    <row r="28" spans="1:23" ht="12.95" customHeight="1" x14ac:dyDescent="0.2">
      <c r="A28" s="48" t="s">
        <v>2</v>
      </c>
      <c r="B28" s="37" t="s">
        <v>47</v>
      </c>
      <c r="C28" s="38">
        <v>57851.040200000003</v>
      </c>
      <c r="D28" s="38">
        <v>2.9999999999999997E-4</v>
      </c>
      <c r="E28">
        <f t="shared" si="0"/>
        <v>9140.9912401679339</v>
      </c>
      <c r="F28">
        <f t="shared" si="1"/>
        <v>9141</v>
      </c>
      <c r="G28">
        <f t="shared" si="2"/>
        <v>-4.6239999937824905E-3</v>
      </c>
      <c r="K28">
        <f t="shared" si="5"/>
        <v>-4.6239999937824905E-3</v>
      </c>
      <c r="O28">
        <f t="shared" ca="1" si="3"/>
        <v>-3.9048194283526024E-3</v>
      </c>
      <c r="Q28" s="2">
        <f t="shared" si="4"/>
        <v>42832.540200000003</v>
      </c>
      <c r="W28" s="59"/>
    </row>
    <row r="29" spans="1:23" ht="12.95" customHeight="1" x14ac:dyDescent="0.2">
      <c r="A29" s="48" t="s">
        <v>2</v>
      </c>
      <c r="B29" s="37" t="s">
        <v>47</v>
      </c>
      <c r="C29" s="38">
        <v>57925.998</v>
      </c>
      <c r="D29" s="38">
        <v>4.0000000000000001E-3</v>
      </c>
      <c r="E29">
        <f t="shared" si="0"/>
        <v>9282.9933467711435</v>
      </c>
      <c r="F29">
        <f t="shared" si="1"/>
        <v>9283</v>
      </c>
      <c r="G29">
        <f t="shared" si="2"/>
        <v>-3.5119999956805259E-3</v>
      </c>
      <c r="K29">
        <f t="shared" si="5"/>
        <v>-3.5119999956805259E-3</v>
      </c>
      <c r="O29">
        <f t="shared" ca="1" si="3"/>
        <v>-3.9169512069010728E-3</v>
      </c>
      <c r="Q29" s="2">
        <f t="shared" si="4"/>
        <v>42907.498</v>
      </c>
      <c r="W29" s="59"/>
    </row>
    <row r="30" spans="1:23" ht="12.95" customHeight="1" x14ac:dyDescent="0.2">
      <c r="A30" s="49" t="s">
        <v>0</v>
      </c>
      <c r="B30" s="35" t="s">
        <v>1</v>
      </c>
      <c r="C30" s="36">
        <v>58279.932500000003</v>
      </c>
      <c r="D30" s="36">
        <v>4.0000000000000001E-3</v>
      </c>
      <c r="E30">
        <f t="shared" si="0"/>
        <v>9953.4965445645212</v>
      </c>
      <c r="F30">
        <f t="shared" si="1"/>
        <v>9953.5</v>
      </c>
      <c r="G30">
        <f t="shared" si="2"/>
        <v>-1.8239999917568639E-3</v>
      </c>
      <c r="K30">
        <f t="shared" si="5"/>
        <v>-1.8239999917568639E-3</v>
      </c>
      <c r="O30">
        <f t="shared" ca="1" si="3"/>
        <v>-3.9742354147655036E-3</v>
      </c>
      <c r="Q30" s="2">
        <f t="shared" si="4"/>
        <v>43261.432500000003</v>
      </c>
      <c r="W30" s="59"/>
    </row>
    <row r="31" spans="1:23" ht="12.95" customHeight="1" x14ac:dyDescent="0.2">
      <c r="A31" s="49" t="s">
        <v>0</v>
      </c>
      <c r="B31" s="35" t="s">
        <v>47</v>
      </c>
      <c r="C31" s="36">
        <v>58280.194300000003</v>
      </c>
      <c r="D31" s="36">
        <v>1.4E-3</v>
      </c>
      <c r="E31">
        <f t="shared" si="0"/>
        <v>9953.9925056454049</v>
      </c>
      <c r="F31">
        <f t="shared" si="1"/>
        <v>9954</v>
      </c>
      <c r="G31">
        <f t="shared" si="2"/>
        <v>-3.9559999931952916E-3</v>
      </c>
      <c r="K31">
        <f t="shared" si="5"/>
        <v>-3.9559999931952916E-3</v>
      </c>
      <c r="O31">
        <f t="shared" ca="1" si="3"/>
        <v>-3.9742781322956037E-3</v>
      </c>
      <c r="Q31" s="2">
        <f t="shared" si="4"/>
        <v>43261.694300000003</v>
      </c>
      <c r="W31" s="59"/>
    </row>
    <row r="32" spans="1:23" ht="12.95" customHeight="1" x14ac:dyDescent="0.2">
      <c r="A32" s="39" t="s">
        <v>52</v>
      </c>
      <c r="B32" s="40" t="s">
        <v>47</v>
      </c>
      <c r="C32" s="52">
        <v>58620.139660000001</v>
      </c>
      <c r="D32" s="53">
        <v>1.06E-3</v>
      </c>
      <c r="E32">
        <f t="shared" si="0"/>
        <v>10597.994293984822</v>
      </c>
      <c r="F32">
        <f t="shared" si="1"/>
        <v>10598</v>
      </c>
      <c r="G32">
        <f t="shared" si="2"/>
        <v>-3.0119999937596731E-3</v>
      </c>
      <c r="K32">
        <f t="shared" si="5"/>
        <v>-3.0119999937596731E-3</v>
      </c>
      <c r="O32">
        <f t="shared" ca="1" si="3"/>
        <v>-4.0292983110647215E-3</v>
      </c>
      <c r="Q32" s="2">
        <f t="shared" si="4"/>
        <v>43601.639660000001</v>
      </c>
      <c r="W32" s="59"/>
    </row>
    <row r="33" spans="1:23" ht="12.95" customHeight="1" x14ac:dyDescent="0.2">
      <c r="A33" s="39" t="s">
        <v>52</v>
      </c>
      <c r="B33" s="40" t="s">
        <v>1</v>
      </c>
      <c r="C33" s="52">
        <v>58624.098789999996</v>
      </c>
      <c r="D33" s="53">
        <v>2.6099999999999999E-3</v>
      </c>
      <c r="E33">
        <f t="shared" si="0"/>
        <v>10605.494578148917</v>
      </c>
      <c r="F33">
        <f t="shared" si="1"/>
        <v>10605.5</v>
      </c>
      <c r="G33">
        <f t="shared" si="2"/>
        <v>-2.8620000011869706E-3</v>
      </c>
      <c r="K33">
        <f t="shared" si="5"/>
        <v>-2.8620000011869706E-3</v>
      </c>
      <c r="O33">
        <f t="shared" ca="1" si="3"/>
        <v>-4.0299390740162252E-3</v>
      </c>
      <c r="Q33" s="2">
        <f t="shared" si="4"/>
        <v>43605.598789999996</v>
      </c>
      <c r="W33" s="59"/>
    </row>
    <row r="34" spans="1:23" ht="12.95" customHeight="1" x14ac:dyDescent="0.2">
      <c r="A34" s="39" t="s">
        <v>52</v>
      </c>
      <c r="B34" s="40" t="s">
        <v>1</v>
      </c>
      <c r="C34" s="52">
        <v>58710.135849999999</v>
      </c>
      <c r="D34" s="53">
        <v>4.0000000000000003E-5</v>
      </c>
      <c r="E34">
        <f t="shared" si="0"/>
        <v>10768.485537941595</v>
      </c>
      <c r="F34">
        <f t="shared" si="1"/>
        <v>10768.5</v>
      </c>
      <c r="G34">
        <f t="shared" si="2"/>
        <v>-7.6340000014170073E-3</v>
      </c>
      <c r="K34">
        <f t="shared" si="5"/>
        <v>-7.6340000014170073E-3</v>
      </c>
      <c r="O34">
        <f t="shared" ca="1" si="3"/>
        <v>-4.0438649888289054E-3</v>
      </c>
      <c r="Q34" s="2">
        <f t="shared" si="4"/>
        <v>43691.635849999999</v>
      </c>
      <c r="W34" s="59"/>
    </row>
    <row r="35" spans="1:23" ht="12.95" customHeight="1" x14ac:dyDescent="0.25">
      <c r="A35" s="56" t="s">
        <v>55</v>
      </c>
      <c r="B35" s="45" t="s">
        <v>47</v>
      </c>
      <c r="C35" s="57">
        <v>59362.315525124781</v>
      </c>
      <c r="D35" s="58">
        <v>9.0700000000000004E-4</v>
      </c>
      <c r="E35">
        <f t="shared" si="0"/>
        <v>12003.992553242471</v>
      </c>
      <c r="F35">
        <f t="shared" si="1"/>
        <v>12004</v>
      </c>
      <c r="G35">
        <f t="shared" si="2"/>
        <v>-3.9308752166107297E-3</v>
      </c>
      <c r="L35">
        <f t="shared" ref="L35:L40" si="6">+G35</f>
        <v>-3.9308752166107297E-3</v>
      </c>
      <c r="O35">
        <f t="shared" ca="1" si="3"/>
        <v>-4.1494200057066149E-3</v>
      </c>
      <c r="Q35" s="2">
        <f t="shared" si="4"/>
        <v>44343.815525124781</v>
      </c>
      <c r="W35" s="59" t="s">
        <v>57</v>
      </c>
    </row>
    <row r="36" spans="1:23" ht="12.95" customHeight="1" x14ac:dyDescent="0.25">
      <c r="A36" s="56" t="s">
        <v>55</v>
      </c>
      <c r="B36" s="45" t="s">
        <v>1</v>
      </c>
      <c r="C36" s="57">
        <v>59362.57959512528</v>
      </c>
      <c r="D36" s="58">
        <v>7.7700000000000002E-4</v>
      </c>
      <c r="E36">
        <f t="shared" si="0"/>
        <v>12004.492814674393</v>
      </c>
      <c r="F36">
        <f t="shared" si="1"/>
        <v>12004.5</v>
      </c>
      <c r="G36">
        <f t="shared" si="2"/>
        <v>-3.7928747187834233E-3</v>
      </c>
      <c r="L36">
        <f t="shared" si="6"/>
        <v>-3.7928747187834233E-3</v>
      </c>
      <c r="O36">
        <f t="shared" ca="1" si="3"/>
        <v>-4.1494627232367149E-3</v>
      </c>
      <c r="Q36" s="2">
        <f t="shared" si="4"/>
        <v>44344.07959512528</v>
      </c>
      <c r="W36" s="59" t="s">
        <v>57</v>
      </c>
    </row>
    <row r="37" spans="1:23" ht="12.95" customHeight="1" x14ac:dyDescent="0.25">
      <c r="A37" s="56" t="s">
        <v>55</v>
      </c>
      <c r="B37" s="45" t="s">
        <v>47</v>
      </c>
      <c r="C37" s="57">
        <v>59374.456444561481</v>
      </c>
      <c r="D37" s="58">
        <v>1.3159999999999999E-3</v>
      </c>
      <c r="E37">
        <f t="shared" si="0"/>
        <v>12026.992643107855</v>
      </c>
      <c r="F37">
        <f t="shared" si="1"/>
        <v>12027</v>
      </c>
      <c r="G37">
        <f t="shared" si="2"/>
        <v>-3.8834385122754611E-3</v>
      </c>
      <c r="L37">
        <f t="shared" si="6"/>
        <v>-3.8834385122754611E-3</v>
      </c>
      <c r="O37">
        <f t="shared" ca="1" si="3"/>
        <v>-4.1513850120912261E-3</v>
      </c>
      <c r="Q37" s="2">
        <f t="shared" si="4"/>
        <v>44355.956444561481</v>
      </c>
      <c r="W37" s="59" t="s">
        <v>57</v>
      </c>
    </row>
    <row r="38" spans="1:23" ht="12.95" customHeight="1" x14ac:dyDescent="0.25">
      <c r="A38" s="56" t="s">
        <v>55</v>
      </c>
      <c r="B38" s="45" t="s">
        <v>1</v>
      </c>
      <c r="C38" s="57">
        <v>59374.720114553813</v>
      </c>
      <c r="D38" s="58">
        <v>7.0500000000000001E-4</v>
      </c>
      <c r="E38">
        <f t="shared" si="0"/>
        <v>12027.492146753362</v>
      </c>
      <c r="F38">
        <f t="shared" si="1"/>
        <v>12027.5</v>
      </c>
      <c r="G38">
        <f t="shared" si="2"/>
        <v>-4.1454461825196631E-3</v>
      </c>
      <c r="L38">
        <f t="shared" si="6"/>
        <v>-4.1454461825196631E-3</v>
      </c>
      <c r="O38">
        <f t="shared" ca="1" si="3"/>
        <v>-4.151427729621327E-3</v>
      </c>
      <c r="Q38" s="2">
        <f t="shared" si="4"/>
        <v>44356.220114553813</v>
      </c>
      <c r="W38" s="59" t="s">
        <v>57</v>
      </c>
    </row>
    <row r="39" spans="1:23" ht="12.95" customHeight="1" x14ac:dyDescent="0.25">
      <c r="A39" s="56" t="s">
        <v>55</v>
      </c>
      <c r="B39" s="45" t="s">
        <v>47</v>
      </c>
      <c r="C39" s="57">
        <v>59389.236694380175</v>
      </c>
      <c r="D39" s="58">
        <v>7.1400000000000001E-4</v>
      </c>
      <c r="E39">
        <f t="shared" si="0"/>
        <v>12054.99275264117</v>
      </c>
      <c r="F39">
        <f t="shared" si="1"/>
        <v>12055</v>
      </c>
      <c r="G39">
        <f t="shared" si="2"/>
        <v>-3.8256198240560479E-3</v>
      </c>
      <c r="L39">
        <f t="shared" si="6"/>
        <v>-3.8256198240560479E-3</v>
      </c>
      <c r="O39">
        <f t="shared" ca="1" si="3"/>
        <v>-4.1537771937768401E-3</v>
      </c>
      <c r="Q39" s="2">
        <f t="shared" si="4"/>
        <v>44370.736694380175</v>
      </c>
      <c r="W39" s="59" t="s">
        <v>57</v>
      </c>
    </row>
    <row r="40" spans="1:23" ht="12.95" customHeight="1" x14ac:dyDescent="0.25">
      <c r="A40" s="56" t="s">
        <v>55</v>
      </c>
      <c r="B40" s="45" t="s">
        <v>1</v>
      </c>
      <c r="C40" s="57">
        <v>59389.500604379922</v>
      </c>
      <c r="D40" s="58">
        <v>6.5099999999999999E-4</v>
      </c>
      <c r="E40">
        <f t="shared" si="0"/>
        <v>12055.49271096329</v>
      </c>
      <c r="F40">
        <f t="shared" si="1"/>
        <v>12055.5</v>
      </c>
      <c r="G40">
        <f t="shared" si="2"/>
        <v>-3.8476200716104358E-3</v>
      </c>
      <c r="L40">
        <f t="shared" si="6"/>
        <v>-3.8476200716104358E-3</v>
      </c>
      <c r="O40">
        <f t="shared" ca="1" si="3"/>
        <v>-4.1538199113069409E-3</v>
      </c>
      <c r="Q40" s="2">
        <f t="shared" si="4"/>
        <v>44371.000604379922</v>
      </c>
      <c r="W40" s="59" t="s">
        <v>57</v>
      </c>
    </row>
    <row r="41" spans="1:23" ht="12.95" customHeight="1" x14ac:dyDescent="0.2">
      <c r="A41" s="44" t="s">
        <v>53</v>
      </c>
      <c r="B41" s="45" t="s">
        <v>47</v>
      </c>
      <c r="C41" s="54">
        <v>59780.910600999836</v>
      </c>
      <c r="D41" s="55">
        <v>4.9299999999999995E-4</v>
      </c>
      <c r="E41">
        <f t="shared" si="0"/>
        <v>12796.990514601941</v>
      </c>
      <c r="F41">
        <f t="shared" si="1"/>
        <v>12797</v>
      </c>
      <c r="G41">
        <f t="shared" si="2"/>
        <v>-5.0070001598214731E-3</v>
      </c>
      <c r="K41">
        <f t="shared" si="5"/>
        <v>-5.0070001598214731E-3</v>
      </c>
      <c r="O41">
        <f t="shared" ca="1" si="3"/>
        <v>-4.2171700084456063E-3</v>
      </c>
      <c r="Q41" s="2">
        <f t="shared" si="4"/>
        <v>44762.410600999836</v>
      </c>
      <c r="W41" s="59" t="s">
        <v>57</v>
      </c>
    </row>
    <row r="42" spans="1:23" ht="12.95" customHeight="1" x14ac:dyDescent="0.2">
      <c r="A42" s="41" t="s">
        <v>54</v>
      </c>
      <c r="B42" s="42" t="s">
        <v>47</v>
      </c>
      <c r="C42" s="43">
        <v>59982.028749999998</v>
      </c>
      <c r="D42" s="43">
        <v>8.0000000000000007E-5</v>
      </c>
      <c r="E42">
        <f t="shared" si="0"/>
        <v>13177.994237151996</v>
      </c>
      <c r="F42">
        <f t="shared" si="1"/>
        <v>13178</v>
      </c>
      <c r="G42">
        <f t="shared" si="2"/>
        <v>-3.0419999966397882E-3</v>
      </c>
      <c r="K42">
        <f t="shared" si="5"/>
        <v>-3.0419999966397882E-3</v>
      </c>
      <c r="O42">
        <f t="shared" ca="1" si="3"/>
        <v>-4.2497207663819946E-3</v>
      </c>
      <c r="Q42" s="2">
        <f t="shared" si="4"/>
        <v>44963.528749999998</v>
      </c>
      <c r="W42" s="59" t="s">
        <v>57</v>
      </c>
    </row>
    <row r="43" spans="1:23" ht="12.95" customHeight="1" x14ac:dyDescent="0.2">
      <c r="A43" s="41" t="s">
        <v>54</v>
      </c>
      <c r="B43" s="42" t="s">
        <v>47</v>
      </c>
      <c r="C43" s="43">
        <v>60058.039120000001</v>
      </c>
      <c r="D43" s="43">
        <v>8.0000000000000007E-5</v>
      </c>
      <c r="E43">
        <f t="shared" si="0"/>
        <v>13321.990361153639</v>
      </c>
      <c r="F43">
        <f t="shared" si="1"/>
        <v>13322</v>
      </c>
      <c r="G43">
        <f t="shared" si="2"/>
        <v>-5.0879999980679713E-3</v>
      </c>
      <c r="K43">
        <f t="shared" si="5"/>
        <v>-5.0879999980679713E-3</v>
      </c>
      <c r="O43">
        <f t="shared" ca="1" si="3"/>
        <v>-4.2620234150508654E-3</v>
      </c>
      <c r="Q43" s="2">
        <f t="shared" si="4"/>
        <v>45039.539120000001</v>
      </c>
      <c r="W43" s="59" t="s">
        <v>57</v>
      </c>
    </row>
    <row r="44" spans="1:23" ht="12.95" customHeight="1" x14ac:dyDescent="0.2">
      <c r="A44" s="44" t="s">
        <v>53</v>
      </c>
      <c r="B44" s="45" t="s">
        <v>47</v>
      </c>
      <c r="C44" s="43">
        <v>60151.999270999804</v>
      </c>
      <c r="D44" s="55">
        <v>1.4E-3</v>
      </c>
      <c r="E44">
        <f t="shared" si="0"/>
        <v>13499.991041252686</v>
      </c>
      <c r="F44">
        <f t="shared" si="1"/>
        <v>13500</v>
      </c>
      <c r="G44">
        <f t="shared" si="2"/>
        <v>-4.7290001893998124E-3</v>
      </c>
      <c r="K44">
        <f t="shared" si="5"/>
        <v>-4.7290001893998124E-3</v>
      </c>
      <c r="O44">
        <f t="shared" ca="1" si="3"/>
        <v>-4.277230855766553E-3</v>
      </c>
      <c r="Q44" s="2">
        <f t="shared" si="4"/>
        <v>45133.499270999804</v>
      </c>
      <c r="W44" s="59" t="s">
        <v>57</v>
      </c>
    </row>
    <row r="45" spans="1:23" ht="12.95" customHeight="1" x14ac:dyDescent="0.2">
      <c r="C45" s="8"/>
      <c r="D45" s="8"/>
      <c r="W45" s="59"/>
    </row>
    <row r="46" spans="1:23" ht="12.95" customHeight="1" x14ac:dyDescent="0.2">
      <c r="C46" s="8"/>
      <c r="D46" s="8"/>
      <c r="W46" s="59"/>
    </row>
    <row r="47" spans="1:23" ht="12.95" customHeight="1" x14ac:dyDescent="0.2">
      <c r="C47" s="8"/>
      <c r="D47" s="8"/>
      <c r="W47" s="59"/>
    </row>
    <row r="48" spans="1:23" ht="12.95" customHeight="1" x14ac:dyDescent="0.2">
      <c r="C48" s="8"/>
      <c r="D48" s="8"/>
      <c r="W48" s="59"/>
    </row>
    <row r="49" spans="3:23" ht="12.95" customHeight="1" x14ac:dyDescent="0.2">
      <c r="C49" s="8"/>
      <c r="D49" s="8"/>
      <c r="W49" s="59"/>
    </row>
    <row r="50" spans="3:23" ht="12.95" customHeight="1" x14ac:dyDescent="0.2">
      <c r="C50" s="8"/>
      <c r="D50" s="8"/>
      <c r="W50" s="59"/>
    </row>
    <row r="51" spans="3:23" ht="12.95" customHeight="1" x14ac:dyDescent="0.2">
      <c r="C51" s="8"/>
      <c r="D51" s="8"/>
      <c r="W51" s="59"/>
    </row>
    <row r="52" spans="3:23" ht="12.95" customHeight="1" x14ac:dyDescent="0.2">
      <c r="C52" s="8"/>
      <c r="D52" s="8"/>
      <c r="W52" s="59"/>
    </row>
    <row r="53" spans="3:23" ht="12.95" customHeight="1" x14ac:dyDescent="0.2">
      <c r="C53" s="8"/>
      <c r="D53" s="8"/>
      <c r="W53" s="59"/>
    </row>
    <row r="54" spans="3:23" ht="12.95" customHeight="1" x14ac:dyDescent="0.2">
      <c r="C54" s="8"/>
      <c r="D54" s="8"/>
      <c r="W54" s="59"/>
    </row>
    <row r="55" spans="3:23" ht="12.95" customHeight="1" x14ac:dyDescent="0.2">
      <c r="C55" s="8"/>
      <c r="D55" s="8"/>
      <c r="W55" s="59"/>
    </row>
    <row r="56" spans="3:23" ht="12.95" customHeight="1" x14ac:dyDescent="0.2">
      <c r="C56" s="8"/>
      <c r="D56" s="8"/>
      <c r="W56" s="59"/>
    </row>
    <row r="57" spans="3:23" ht="12.95" customHeight="1" x14ac:dyDescent="0.2">
      <c r="C57" s="8"/>
      <c r="D57" s="8"/>
      <c r="W57" s="59"/>
    </row>
    <row r="58" spans="3:23" ht="12.95" customHeight="1" x14ac:dyDescent="0.2">
      <c r="C58" s="8"/>
      <c r="D58" s="8"/>
      <c r="W58" s="59"/>
    </row>
    <row r="59" spans="3:23" ht="12.95" customHeight="1" x14ac:dyDescent="0.2">
      <c r="C59" s="8"/>
      <c r="D59" s="8"/>
      <c r="W59" s="59"/>
    </row>
    <row r="60" spans="3:23" ht="12.95" customHeight="1" x14ac:dyDescent="0.2">
      <c r="C60" s="8"/>
      <c r="D60" s="8"/>
      <c r="W60" s="59"/>
    </row>
    <row r="61" spans="3:23" ht="12.95" customHeight="1" x14ac:dyDescent="0.2">
      <c r="C61" s="8"/>
      <c r="D61" s="8"/>
      <c r="W61" s="59"/>
    </row>
    <row r="62" spans="3:23" ht="12.95" customHeight="1" x14ac:dyDescent="0.2">
      <c r="C62" s="8"/>
      <c r="D62" s="8"/>
      <c r="W62" s="59"/>
    </row>
    <row r="63" spans="3:23" ht="12.95" customHeight="1" x14ac:dyDescent="0.2">
      <c r="C63" s="8"/>
      <c r="D63" s="8"/>
      <c r="W63" s="59"/>
    </row>
    <row r="64" spans="3:23" ht="12.95" customHeight="1" x14ac:dyDescent="0.2">
      <c r="C64" s="8"/>
      <c r="D64" s="8"/>
      <c r="W64" s="59"/>
    </row>
    <row r="65" spans="3:23" ht="12.95" customHeight="1" x14ac:dyDescent="0.2">
      <c r="C65" s="8"/>
      <c r="D65" s="8"/>
      <c r="W65" s="59"/>
    </row>
    <row r="66" spans="3:23" ht="12.95" customHeight="1" x14ac:dyDescent="0.2">
      <c r="C66" s="8"/>
      <c r="D66" s="8"/>
      <c r="W66" s="59"/>
    </row>
    <row r="67" spans="3:23" ht="12.95" customHeight="1" x14ac:dyDescent="0.2">
      <c r="C67" s="8"/>
      <c r="D67" s="8"/>
      <c r="W67" s="59"/>
    </row>
    <row r="68" spans="3:23" ht="12.95" customHeight="1" x14ac:dyDescent="0.2">
      <c r="C68" s="8"/>
      <c r="D68" s="8"/>
      <c r="W68" s="59"/>
    </row>
    <row r="69" spans="3:23" ht="12.95" customHeight="1" x14ac:dyDescent="0.2">
      <c r="C69" s="8"/>
      <c r="D69" s="8"/>
      <c r="W69" s="59"/>
    </row>
    <row r="70" spans="3:23" ht="12.95" customHeight="1" x14ac:dyDescent="0.2">
      <c r="C70" s="8"/>
      <c r="D70" s="8"/>
      <c r="W70" s="59"/>
    </row>
    <row r="71" spans="3:23" ht="12.95" customHeight="1" x14ac:dyDescent="0.2">
      <c r="C71" s="8"/>
      <c r="D71" s="8"/>
      <c r="W71" s="59"/>
    </row>
    <row r="72" spans="3:23" ht="12.95" customHeight="1" x14ac:dyDescent="0.2">
      <c r="C72" s="8"/>
      <c r="D72" s="8"/>
      <c r="W72" s="59"/>
    </row>
    <row r="73" spans="3:23" ht="12.95" customHeight="1" x14ac:dyDescent="0.2">
      <c r="C73" s="8"/>
      <c r="D73" s="8"/>
      <c r="W73" s="59"/>
    </row>
    <row r="74" spans="3:23" ht="12.95" customHeight="1" x14ac:dyDescent="0.2">
      <c r="C74" s="8"/>
      <c r="D74" s="8"/>
      <c r="W74" s="59"/>
    </row>
    <row r="75" spans="3:23" ht="12.95" customHeight="1" x14ac:dyDescent="0.2">
      <c r="C75" s="8"/>
      <c r="D75" s="8"/>
      <c r="W75" s="59"/>
    </row>
    <row r="76" spans="3:23" ht="12.95" customHeight="1" x14ac:dyDescent="0.2">
      <c r="C76" s="8"/>
      <c r="D76" s="8"/>
      <c r="W76" s="59"/>
    </row>
    <row r="77" spans="3:23" ht="12.95" customHeight="1" x14ac:dyDescent="0.2">
      <c r="C77" s="8"/>
      <c r="D77" s="8"/>
      <c r="W77" s="59"/>
    </row>
    <row r="78" spans="3:23" ht="12.95" customHeight="1" x14ac:dyDescent="0.2">
      <c r="C78" s="8"/>
      <c r="D78" s="8"/>
      <c r="W78" s="59"/>
    </row>
    <row r="79" spans="3:23" ht="12.95" customHeight="1" x14ac:dyDescent="0.2">
      <c r="C79" s="8"/>
      <c r="D79" s="8"/>
      <c r="W79" s="59"/>
    </row>
    <row r="80" spans="3:23" ht="12.95" customHeight="1" x14ac:dyDescent="0.2">
      <c r="C80" s="8"/>
      <c r="D80" s="8"/>
      <c r="W80" s="59"/>
    </row>
    <row r="81" spans="3:23" ht="12.95" customHeight="1" x14ac:dyDescent="0.2">
      <c r="C81" s="8"/>
      <c r="D81" s="8"/>
      <c r="W81" s="59"/>
    </row>
    <row r="82" spans="3:23" ht="12.95" customHeight="1" x14ac:dyDescent="0.2">
      <c r="C82" s="8"/>
      <c r="D82" s="8"/>
      <c r="W82" s="59"/>
    </row>
    <row r="83" spans="3:23" ht="12.95" customHeight="1" x14ac:dyDescent="0.2">
      <c r="C83" s="8"/>
      <c r="D83" s="8"/>
      <c r="W83" s="59"/>
    </row>
    <row r="84" spans="3:23" ht="12.95" customHeight="1" x14ac:dyDescent="0.2">
      <c r="C84" s="8"/>
      <c r="D84" s="8"/>
      <c r="W84" s="59"/>
    </row>
    <row r="85" spans="3:23" ht="12.95" customHeight="1" x14ac:dyDescent="0.2">
      <c r="C85" s="8"/>
      <c r="D85" s="8"/>
      <c r="W85" s="59"/>
    </row>
    <row r="86" spans="3:23" ht="12.95" customHeight="1" x14ac:dyDescent="0.2">
      <c r="C86" s="8"/>
      <c r="D86" s="8"/>
      <c r="W86" s="59"/>
    </row>
    <row r="87" spans="3:23" ht="12.95" customHeight="1" x14ac:dyDescent="0.2">
      <c r="C87" s="8"/>
      <c r="D87" s="8"/>
      <c r="W87" s="59"/>
    </row>
    <row r="88" spans="3:23" ht="12.95" customHeight="1" x14ac:dyDescent="0.2">
      <c r="C88" s="8"/>
      <c r="D88" s="8"/>
      <c r="W88" s="59"/>
    </row>
    <row r="89" spans="3:23" ht="12.95" customHeight="1" x14ac:dyDescent="0.2">
      <c r="C89" s="8"/>
      <c r="D89" s="8"/>
      <c r="W89" s="59"/>
    </row>
    <row r="90" spans="3:23" ht="12.95" customHeight="1" x14ac:dyDescent="0.2">
      <c r="C90" s="8"/>
      <c r="D90" s="8"/>
      <c r="W90" s="59"/>
    </row>
    <row r="91" spans="3:23" ht="12.95" customHeight="1" x14ac:dyDescent="0.2">
      <c r="C91" s="8"/>
      <c r="D91" s="8"/>
      <c r="W91" s="59"/>
    </row>
    <row r="92" spans="3:23" ht="12.95" customHeight="1" x14ac:dyDescent="0.2">
      <c r="C92" s="8"/>
      <c r="D92" s="8"/>
      <c r="W92" s="59"/>
    </row>
    <row r="93" spans="3:23" ht="12.95" customHeight="1" x14ac:dyDescent="0.2">
      <c r="C93" s="8"/>
      <c r="D93" s="8"/>
      <c r="W93" s="59"/>
    </row>
    <row r="94" spans="3:23" ht="12.95" customHeight="1" x14ac:dyDescent="0.2">
      <c r="C94" s="8"/>
      <c r="D94" s="8"/>
      <c r="W94" s="59"/>
    </row>
    <row r="95" spans="3:23" ht="12.95" customHeight="1" x14ac:dyDescent="0.2">
      <c r="C95" s="8"/>
      <c r="D95" s="8"/>
      <c r="W95" s="59"/>
    </row>
    <row r="96" spans="3:23" ht="12.95" customHeight="1" x14ac:dyDescent="0.2">
      <c r="C96" s="8"/>
      <c r="D96" s="8"/>
      <c r="W96" s="59"/>
    </row>
    <row r="97" spans="3:23" ht="12.95" customHeight="1" x14ac:dyDescent="0.2">
      <c r="C97" s="8"/>
      <c r="D97" s="8"/>
      <c r="W97" s="59"/>
    </row>
    <row r="98" spans="3:23" ht="12.95" customHeight="1" x14ac:dyDescent="0.2">
      <c r="C98" s="8"/>
      <c r="D98" s="8"/>
      <c r="W98" s="59"/>
    </row>
    <row r="99" spans="3:23" ht="12.95" customHeight="1" x14ac:dyDescent="0.2">
      <c r="C99" s="8"/>
      <c r="D99" s="8"/>
      <c r="W99" s="59"/>
    </row>
    <row r="100" spans="3:23" ht="12.95" customHeight="1" x14ac:dyDescent="0.2">
      <c r="C100" s="8"/>
      <c r="D100" s="8"/>
      <c r="W100" s="59"/>
    </row>
    <row r="101" spans="3:23" ht="12.95" customHeight="1" x14ac:dyDescent="0.2">
      <c r="C101" s="8"/>
      <c r="D101" s="8"/>
      <c r="W101" s="59"/>
    </row>
    <row r="102" spans="3:23" ht="12.95" customHeight="1" x14ac:dyDescent="0.2">
      <c r="C102" s="8"/>
      <c r="D102" s="8"/>
      <c r="W102" s="59"/>
    </row>
    <row r="103" spans="3:23" ht="12.95" customHeight="1" x14ac:dyDescent="0.2">
      <c r="C103" s="8"/>
      <c r="D103" s="8"/>
      <c r="W103" s="59"/>
    </row>
    <row r="104" spans="3:23" ht="12.95" customHeight="1" x14ac:dyDescent="0.2">
      <c r="C104" s="8"/>
      <c r="D104" s="8"/>
      <c r="W104" s="59"/>
    </row>
    <row r="105" spans="3:23" ht="12.95" customHeight="1" x14ac:dyDescent="0.2">
      <c r="C105" s="8"/>
      <c r="D105" s="8"/>
      <c r="W105" s="59"/>
    </row>
    <row r="106" spans="3:23" ht="12.95" customHeight="1" x14ac:dyDescent="0.2">
      <c r="C106" s="8"/>
      <c r="D106" s="8"/>
      <c r="W106" s="59"/>
    </row>
    <row r="107" spans="3:23" ht="12.95" customHeight="1" x14ac:dyDescent="0.2">
      <c r="C107" s="8"/>
      <c r="D107" s="8"/>
      <c r="W107" s="59"/>
    </row>
    <row r="108" spans="3:23" ht="12.95" customHeight="1" x14ac:dyDescent="0.2">
      <c r="C108" s="8"/>
      <c r="D108" s="8"/>
      <c r="W108" s="59"/>
    </row>
    <row r="109" spans="3:23" ht="12.95" customHeight="1" x14ac:dyDescent="0.2">
      <c r="C109" s="8"/>
      <c r="D109" s="8"/>
      <c r="W109" s="59"/>
    </row>
    <row r="110" spans="3:23" ht="12.95" customHeight="1" x14ac:dyDescent="0.2">
      <c r="C110" s="8"/>
      <c r="D110" s="8"/>
      <c r="W110" s="59"/>
    </row>
    <row r="111" spans="3:23" ht="12.95" customHeight="1" x14ac:dyDescent="0.2">
      <c r="C111" s="8"/>
      <c r="D111" s="8"/>
      <c r="W111" s="59"/>
    </row>
    <row r="112" spans="3:23" ht="12.95" customHeight="1" x14ac:dyDescent="0.2">
      <c r="C112" s="8"/>
      <c r="D112" s="8"/>
      <c r="W112" s="59"/>
    </row>
    <row r="113" spans="3:23" ht="12.95" customHeight="1" x14ac:dyDescent="0.2">
      <c r="C113" s="8"/>
      <c r="D113" s="8"/>
      <c r="W113" s="59"/>
    </row>
    <row r="114" spans="3:23" ht="12.95" customHeight="1" x14ac:dyDescent="0.2">
      <c r="C114" s="8"/>
      <c r="D114" s="8"/>
      <c r="W114" s="59"/>
    </row>
    <row r="115" spans="3:23" ht="12.95" customHeight="1" x14ac:dyDescent="0.2">
      <c r="C115" s="8"/>
      <c r="D115" s="8"/>
      <c r="W115" s="59"/>
    </row>
    <row r="116" spans="3:23" ht="12.95" customHeight="1" x14ac:dyDescent="0.2">
      <c r="C116" s="8"/>
      <c r="D116" s="8"/>
      <c r="W116" s="59"/>
    </row>
    <row r="117" spans="3:23" ht="12.95" customHeight="1" x14ac:dyDescent="0.2">
      <c r="C117" s="8"/>
      <c r="D117" s="8"/>
      <c r="W117" s="59"/>
    </row>
    <row r="118" spans="3:23" ht="12.95" customHeight="1" x14ac:dyDescent="0.2">
      <c r="C118" s="8"/>
      <c r="D118" s="8"/>
      <c r="W118" s="59"/>
    </row>
    <row r="119" spans="3:23" ht="12.95" customHeight="1" x14ac:dyDescent="0.2">
      <c r="C119" s="8"/>
      <c r="D119" s="8"/>
      <c r="W119" s="59"/>
    </row>
    <row r="120" spans="3:23" ht="12.95" customHeight="1" x14ac:dyDescent="0.2">
      <c r="C120" s="8"/>
      <c r="D120" s="8"/>
      <c r="W120" s="59"/>
    </row>
    <row r="121" spans="3:23" ht="12.95" customHeight="1" x14ac:dyDescent="0.2">
      <c r="C121" s="8"/>
      <c r="D121" s="8"/>
      <c r="W121" s="59"/>
    </row>
    <row r="122" spans="3:23" ht="12.95" customHeight="1" x14ac:dyDescent="0.2">
      <c r="C122" s="8"/>
      <c r="D122" s="8"/>
      <c r="W122" s="59"/>
    </row>
    <row r="123" spans="3:23" ht="12.95" customHeight="1" x14ac:dyDescent="0.2">
      <c r="C123" s="8"/>
      <c r="D123" s="8"/>
      <c r="W123" s="59"/>
    </row>
    <row r="124" spans="3:23" ht="12.95" customHeight="1" x14ac:dyDescent="0.2">
      <c r="C124" s="8"/>
      <c r="D124" s="8"/>
      <c r="W124" s="59"/>
    </row>
    <row r="125" spans="3:23" ht="12.95" customHeight="1" x14ac:dyDescent="0.2">
      <c r="C125" s="8"/>
      <c r="D125" s="8"/>
      <c r="W125" s="59"/>
    </row>
    <row r="126" spans="3:23" ht="12.95" customHeight="1" x14ac:dyDescent="0.2">
      <c r="C126" s="8"/>
      <c r="D126" s="8"/>
      <c r="W126" s="59"/>
    </row>
    <row r="127" spans="3:23" ht="12.95" customHeight="1" x14ac:dyDescent="0.2">
      <c r="C127" s="8"/>
      <c r="D127" s="8"/>
      <c r="W127" s="59"/>
    </row>
    <row r="128" spans="3:23" ht="12.95" customHeight="1" x14ac:dyDescent="0.2">
      <c r="C128" s="8"/>
      <c r="D128" s="8"/>
      <c r="W128" s="59"/>
    </row>
    <row r="129" spans="3:23" ht="12.95" customHeight="1" x14ac:dyDescent="0.2">
      <c r="C129" s="8"/>
      <c r="D129" s="8"/>
      <c r="W129" s="59"/>
    </row>
    <row r="130" spans="3:23" x14ac:dyDescent="0.2">
      <c r="C130" s="8"/>
      <c r="D130" s="8"/>
      <c r="W130" s="59"/>
    </row>
    <row r="131" spans="3:23" x14ac:dyDescent="0.2">
      <c r="C131" s="8"/>
      <c r="D131" s="8"/>
      <c r="W131" s="59"/>
    </row>
    <row r="132" spans="3:23" x14ac:dyDescent="0.2">
      <c r="C132" s="8"/>
      <c r="D132" s="8"/>
      <c r="W132" s="59"/>
    </row>
    <row r="133" spans="3:23" x14ac:dyDescent="0.2">
      <c r="C133" s="8"/>
      <c r="D133" s="8"/>
      <c r="W133" s="59"/>
    </row>
    <row r="134" spans="3:23" x14ac:dyDescent="0.2">
      <c r="C134" s="8"/>
      <c r="D134" s="8"/>
      <c r="W134" s="59"/>
    </row>
    <row r="135" spans="3:23" x14ac:dyDescent="0.2">
      <c r="C135" s="8"/>
      <c r="D135" s="8"/>
      <c r="W135" s="59"/>
    </row>
    <row r="136" spans="3:23" x14ac:dyDescent="0.2">
      <c r="C136" s="8"/>
      <c r="D136" s="8"/>
      <c r="W136" s="59"/>
    </row>
    <row r="137" spans="3:23" x14ac:dyDescent="0.2">
      <c r="C137" s="8"/>
      <c r="D137" s="8"/>
      <c r="W137" s="59"/>
    </row>
    <row r="138" spans="3:23" x14ac:dyDescent="0.2">
      <c r="C138" s="8"/>
      <c r="D138" s="8"/>
      <c r="W138" s="59"/>
    </row>
    <row r="139" spans="3:23" x14ac:dyDescent="0.2">
      <c r="C139" s="8"/>
      <c r="D139" s="8"/>
      <c r="W139" s="59"/>
    </row>
    <row r="140" spans="3:23" x14ac:dyDescent="0.2">
      <c r="C140" s="8"/>
      <c r="D140" s="8"/>
      <c r="W140" s="59"/>
    </row>
    <row r="141" spans="3:23" x14ac:dyDescent="0.2">
      <c r="C141" s="8"/>
      <c r="D141" s="8"/>
      <c r="W141" s="59"/>
    </row>
    <row r="142" spans="3:23" x14ac:dyDescent="0.2">
      <c r="C142" s="8"/>
      <c r="D142" s="8"/>
      <c r="W142" s="59"/>
    </row>
    <row r="143" spans="3:23" x14ac:dyDescent="0.2">
      <c r="C143" s="8"/>
      <c r="D143" s="8"/>
      <c r="W143" s="59"/>
    </row>
    <row r="144" spans="3:23" x14ac:dyDescent="0.2">
      <c r="C144" s="8"/>
      <c r="D144" s="8"/>
      <c r="W144" s="59"/>
    </row>
    <row r="145" spans="3:23" x14ac:dyDescent="0.2">
      <c r="C145" s="8"/>
      <c r="D145" s="8"/>
      <c r="W145" s="59"/>
    </row>
    <row r="146" spans="3:23" x14ac:dyDescent="0.2">
      <c r="C146" s="8"/>
      <c r="D146" s="8"/>
      <c r="W146" s="59"/>
    </row>
    <row r="147" spans="3:23" x14ac:dyDescent="0.2">
      <c r="C147" s="8"/>
      <c r="D147" s="8"/>
      <c r="W147" s="59"/>
    </row>
    <row r="148" spans="3:23" x14ac:dyDescent="0.2">
      <c r="C148" s="8"/>
      <c r="D148" s="8"/>
      <c r="W148" s="59"/>
    </row>
    <row r="149" spans="3:23" x14ac:dyDescent="0.2">
      <c r="C149" s="8"/>
      <c r="D149" s="8"/>
      <c r="W149" s="59"/>
    </row>
    <row r="150" spans="3:23" x14ac:dyDescent="0.2">
      <c r="C150" s="8"/>
      <c r="D150" s="8"/>
      <c r="W150" s="59"/>
    </row>
    <row r="151" spans="3:23" x14ac:dyDescent="0.2">
      <c r="C151" s="8"/>
      <c r="D151" s="8"/>
      <c r="W151" s="59"/>
    </row>
    <row r="152" spans="3:23" x14ac:dyDescent="0.2">
      <c r="C152" s="8"/>
      <c r="D152" s="8"/>
      <c r="W152" s="59"/>
    </row>
    <row r="153" spans="3:23" x14ac:dyDescent="0.2">
      <c r="C153" s="8"/>
      <c r="D153" s="8"/>
      <c r="W153" s="59"/>
    </row>
    <row r="154" spans="3:23" x14ac:dyDescent="0.2">
      <c r="C154" s="8"/>
      <c r="D154" s="8"/>
      <c r="W154" s="59"/>
    </row>
    <row r="155" spans="3:23" x14ac:dyDescent="0.2">
      <c r="C155" s="8"/>
      <c r="D155" s="8"/>
      <c r="W155" s="59"/>
    </row>
    <row r="156" spans="3:23" x14ac:dyDescent="0.2">
      <c r="C156" s="8"/>
      <c r="D156" s="8"/>
      <c r="W156" s="59"/>
    </row>
    <row r="157" spans="3:23" x14ac:dyDescent="0.2">
      <c r="C157" s="8"/>
      <c r="D157" s="8"/>
      <c r="W157" s="59"/>
    </row>
    <row r="158" spans="3:23" x14ac:dyDescent="0.2">
      <c r="C158" s="8"/>
      <c r="D158" s="8"/>
      <c r="W158" s="59"/>
    </row>
    <row r="159" spans="3:23" x14ac:dyDescent="0.2">
      <c r="C159" s="8"/>
      <c r="D159" s="8"/>
      <c r="W159" s="59"/>
    </row>
    <row r="160" spans="3:23" x14ac:dyDescent="0.2">
      <c r="C160" s="8"/>
      <c r="D160" s="8"/>
      <c r="W160" s="59"/>
    </row>
    <row r="161" spans="3:23" x14ac:dyDescent="0.2">
      <c r="C161" s="8"/>
      <c r="D161" s="8"/>
      <c r="W161" s="59"/>
    </row>
    <row r="162" spans="3:23" x14ac:dyDescent="0.2">
      <c r="C162" s="8"/>
      <c r="D162" s="8"/>
      <c r="W162" s="59"/>
    </row>
    <row r="163" spans="3:23" x14ac:dyDescent="0.2">
      <c r="C163" s="8"/>
      <c r="D163" s="8"/>
      <c r="W163" s="59"/>
    </row>
    <row r="164" spans="3:23" x14ac:dyDescent="0.2">
      <c r="C164" s="8"/>
      <c r="D164" s="8"/>
      <c r="W164" s="59"/>
    </row>
    <row r="165" spans="3:23" x14ac:dyDescent="0.2">
      <c r="C165" s="8"/>
      <c r="D165" s="8"/>
      <c r="W165" s="59"/>
    </row>
    <row r="166" spans="3:23" x14ac:dyDescent="0.2">
      <c r="C166" s="8"/>
      <c r="D166" s="8"/>
      <c r="W166" s="59"/>
    </row>
    <row r="167" spans="3:23" x14ac:dyDescent="0.2">
      <c r="C167" s="8"/>
      <c r="D167" s="8"/>
      <c r="W167" s="59"/>
    </row>
    <row r="168" spans="3:23" x14ac:dyDescent="0.2">
      <c r="C168" s="8"/>
      <c r="D168" s="8"/>
      <c r="W168" s="59"/>
    </row>
    <row r="169" spans="3:23" x14ac:dyDescent="0.2">
      <c r="C169" s="8"/>
      <c r="D169" s="8"/>
      <c r="W169" s="59"/>
    </row>
    <row r="170" spans="3:23" x14ac:dyDescent="0.2">
      <c r="C170" s="8"/>
      <c r="D170" s="8"/>
      <c r="W170" s="59"/>
    </row>
    <row r="171" spans="3:23" x14ac:dyDescent="0.2">
      <c r="C171" s="8"/>
      <c r="D171" s="8"/>
      <c r="W171" s="59"/>
    </row>
    <row r="172" spans="3:23" x14ac:dyDescent="0.2">
      <c r="C172" s="8"/>
      <c r="D172" s="8"/>
      <c r="W172" s="59"/>
    </row>
    <row r="173" spans="3:23" x14ac:dyDescent="0.2">
      <c r="C173" s="8"/>
      <c r="D173" s="8"/>
      <c r="W173" s="59"/>
    </row>
    <row r="174" spans="3:23" x14ac:dyDescent="0.2">
      <c r="C174" s="8"/>
      <c r="D174" s="8"/>
      <c r="W174" s="59"/>
    </row>
    <row r="175" spans="3:23" x14ac:dyDescent="0.2">
      <c r="C175" s="8"/>
      <c r="D175" s="8"/>
    </row>
    <row r="176" spans="3:23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sortState xmlns:xlrd2="http://schemas.microsoft.com/office/spreadsheetml/2017/richdata2" ref="A21:U152">
    <sortCondition ref="C21:C152"/>
  </sortState>
  <phoneticPr fontId="8" type="noConversion"/>
  <hyperlinks>
    <hyperlink ref="H64840" r:id="rId1" display="http://vsolj.cetus-net.org/bulletin.html" xr:uid="{00000000-0004-0000-0000-000000000000}"/>
    <hyperlink ref="H64833" r:id="rId2" display="https://www.aavso.org/ejaavso" xr:uid="{00000000-0004-0000-0000-000001000000}"/>
    <hyperlink ref="AP1691" r:id="rId3" display="http://cdsbib.u-strasbg.fr/cgi-bin/cdsbib?1990RMxAA..21..381G" xr:uid="{00000000-0004-0000-0000-000002000000}"/>
    <hyperlink ref="AP1688" r:id="rId4" display="http://cdsbib.u-strasbg.fr/cgi-bin/cdsbib?1990RMxAA..21..381G" xr:uid="{00000000-0004-0000-0000-000003000000}"/>
    <hyperlink ref="AP1690" r:id="rId5" display="http://cdsbib.u-strasbg.fr/cgi-bin/cdsbib?1990RMxAA..21..381G" xr:uid="{00000000-0004-0000-0000-000004000000}"/>
    <hyperlink ref="AP1666" r:id="rId6" display="http://cdsbib.u-strasbg.fr/cgi-bin/cdsbib?1990RMxAA..21..381G" xr:uid="{00000000-0004-0000-0000-000005000000}"/>
    <hyperlink ref="I64840" r:id="rId7" display="http://vsolj.cetus-net.org/bulletin.html" xr:uid="{00000000-0004-0000-0000-000006000000}"/>
    <hyperlink ref="AQ1827" r:id="rId8" display="http://cdsbib.u-strasbg.fr/cgi-bin/cdsbib?1990RMxAA..21..381G" xr:uid="{00000000-0004-0000-0000-000007000000}"/>
    <hyperlink ref="AQ3471" r:id="rId9" display="http://cdsbib.u-strasbg.fr/cgi-bin/cdsbib?1990RMxAA..21..381G" xr:uid="{00000000-0004-0000-0000-000008000000}"/>
    <hyperlink ref="AQ1828" r:id="rId10" display="http://cdsbib.u-strasbg.fr/cgi-bin/cdsbib?1990RMxAA..21..381G" xr:uid="{00000000-0004-0000-0000-000009000000}"/>
    <hyperlink ref="H64837" r:id="rId11" display="https://www.aavso.org/ejaavso" xr:uid="{00000000-0004-0000-0000-00000A000000}"/>
    <hyperlink ref="H2678" r:id="rId12" display="http://vsolj.cetus-net.org/bulletin.html" xr:uid="{00000000-0004-0000-0000-00000B000000}"/>
    <hyperlink ref="AP5916" r:id="rId13" display="http://cdsbib.u-strasbg.fr/cgi-bin/cdsbib?1990RMxAA..21..381G" xr:uid="{00000000-0004-0000-0000-00000C000000}"/>
    <hyperlink ref="AP5919" r:id="rId14" display="http://cdsbib.u-strasbg.fr/cgi-bin/cdsbib?1990RMxAA..21..381G" xr:uid="{00000000-0004-0000-0000-00000D000000}"/>
    <hyperlink ref="AP5917" r:id="rId15" display="http://cdsbib.u-strasbg.fr/cgi-bin/cdsbib?1990RMxAA..21..381G" xr:uid="{00000000-0004-0000-0000-00000E000000}"/>
    <hyperlink ref="AP5895" r:id="rId16" display="http://cdsbib.u-strasbg.fr/cgi-bin/cdsbib?1990RMxAA..21..381G" xr:uid="{00000000-0004-0000-0000-00000F000000}"/>
    <hyperlink ref="I2678" r:id="rId17" display="http://vsolj.cetus-net.org/bulletin.html" xr:uid="{00000000-0004-0000-0000-000010000000}"/>
    <hyperlink ref="AQ6029" r:id="rId18" display="http://cdsbib.u-strasbg.fr/cgi-bin/cdsbib?1990RMxAA..21..381G" xr:uid="{00000000-0004-0000-0000-000011000000}"/>
    <hyperlink ref="AQ581" r:id="rId19" display="http://cdsbib.u-strasbg.fr/cgi-bin/cdsbib?1990RMxAA..21..381G" xr:uid="{00000000-0004-0000-0000-000012000000}"/>
    <hyperlink ref="AQ6030" r:id="rId20" display="http://cdsbib.u-strasbg.fr/cgi-bin/cdsbib?1990RMxAA..21..381G" xr:uid="{00000000-0004-0000-0000-000013000000}"/>
    <hyperlink ref="H64888" r:id="rId21" display="http://vsolj.cetus-net.org/bulletin.html" xr:uid="{00000000-0004-0000-0000-000014000000}"/>
    <hyperlink ref="H64881" r:id="rId22" display="https://www.aavso.org/ejaavso" xr:uid="{00000000-0004-0000-0000-000015000000}"/>
    <hyperlink ref="I64888" r:id="rId23" display="http://vsolj.cetus-net.org/bulletin.html" xr:uid="{00000000-0004-0000-0000-000016000000}"/>
    <hyperlink ref="AQ58538" r:id="rId24" display="http://cdsbib.u-strasbg.fr/cgi-bin/cdsbib?1990RMxAA..21..381G" xr:uid="{00000000-0004-0000-0000-000017000000}"/>
    <hyperlink ref="H64885" r:id="rId25" display="https://www.aavso.org/ejaavso" xr:uid="{00000000-0004-0000-0000-000018000000}"/>
    <hyperlink ref="AP5902" r:id="rId26" display="http://cdsbib.u-strasbg.fr/cgi-bin/cdsbib?1990RMxAA..21..381G" xr:uid="{00000000-0004-0000-0000-000019000000}"/>
    <hyperlink ref="AP5905" r:id="rId27" display="http://cdsbib.u-strasbg.fr/cgi-bin/cdsbib?1990RMxAA..21..381G" xr:uid="{00000000-0004-0000-0000-00001A000000}"/>
    <hyperlink ref="AP5903" r:id="rId28" display="http://cdsbib.u-strasbg.fr/cgi-bin/cdsbib?1990RMxAA..21..381G" xr:uid="{00000000-0004-0000-0000-00001B000000}"/>
    <hyperlink ref="AP5887" r:id="rId29" display="http://cdsbib.u-strasbg.fr/cgi-bin/cdsbib?1990RMxAA..21..381G" xr:uid="{00000000-0004-0000-0000-00001C000000}"/>
    <hyperlink ref="AQ6116" r:id="rId30" display="http://cdsbib.u-strasbg.fr/cgi-bin/cdsbib?1990RMxAA..21..381G" xr:uid="{00000000-0004-0000-0000-00001D000000}"/>
    <hyperlink ref="AQ6120" r:id="rId31" display="http://cdsbib.u-strasbg.fr/cgi-bin/cdsbib?1990RMxAA..21..381G" xr:uid="{00000000-0004-0000-0000-00001E000000}"/>
    <hyperlink ref="AQ625" r:id="rId32" display="http://cdsbib.u-strasbg.fr/cgi-bin/cdsbib?1990RMxAA..21..381G" xr:uid="{00000000-0004-0000-0000-00001F000000}"/>
    <hyperlink ref="I4762" r:id="rId33" display="http://vsolj.cetus-net.org/bulletin.html" xr:uid="{00000000-0004-0000-0000-000020000000}"/>
    <hyperlink ref="H4762" r:id="rId34" display="http://vsolj.cetus-net.org/bulletin.html" xr:uid="{00000000-0004-0000-0000-000021000000}"/>
    <hyperlink ref="AQ2188" r:id="rId35" display="http://cdsbib.u-strasbg.fr/cgi-bin/cdsbib?1990RMxAA..21..381G" xr:uid="{00000000-0004-0000-0000-000022000000}"/>
    <hyperlink ref="AQ2187" r:id="rId36" display="http://cdsbib.u-strasbg.fr/cgi-bin/cdsbib?1990RMxAA..21..381G" xr:uid="{00000000-0004-0000-0000-000023000000}"/>
    <hyperlink ref="AP1942" r:id="rId37" display="http://cdsbib.u-strasbg.fr/cgi-bin/cdsbib?1990RMxAA..21..381G" xr:uid="{00000000-0004-0000-0000-000024000000}"/>
    <hyperlink ref="AP1968" r:id="rId38" display="http://cdsbib.u-strasbg.fr/cgi-bin/cdsbib?1990RMxAA..21..381G" xr:uid="{00000000-0004-0000-0000-000025000000}"/>
    <hyperlink ref="AP1969" r:id="rId39" display="http://cdsbib.u-strasbg.fr/cgi-bin/cdsbib?1990RMxAA..21..381G" xr:uid="{00000000-0004-0000-0000-000026000000}"/>
    <hyperlink ref="AP1965" r:id="rId40" display="http://cdsbib.u-strasbg.fr/cgi-bin/cdsbib?1990RMxAA..21..381G" xr:uid="{00000000-0004-0000-0000-000027000000}"/>
  </hyperlinks>
  <pageMargins left="0.75" right="0.75" top="1" bottom="1" header="0.5" footer="0.5"/>
  <pageSetup paperSize="9" orientation="portrait" horizontalDpi="0" verticalDpi="0" r:id="rId41"/>
  <headerFooter alignWithMargins="0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2024-01-16T03:43:36Z</dcterms:modified>
</cp:coreProperties>
</file>