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E4536AEB-18F8-487C-AE59-9F985456D7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244" i="1" l="1"/>
  <c r="F244" i="1" s="1"/>
  <c r="G244" i="1" s="1"/>
  <c r="K244" i="1" s="1"/>
  <c r="Q244" i="1"/>
  <c r="E237" i="1"/>
  <c r="F237" i="1" s="1"/>
  <c r="G237" i="1" s="1"/>
  <c r="K237" i="1" s="1"/>
  <c r="Q237" i="1"/>
  <c r="E239" i="1"/>
  <c r="F239" i="1" s="1"/>
  <c r="G239" i="1" s="1"/>
  <c r="K239" i="1" s="1"/>
  <c r="Q239" i="1"/>
  <c r="E241" i="1"/>
  <c r="F241" i="1" s="1"/>
  <c r="G241" i="1" s="1"/>
  <c r="K241" i="1" s="1"/>
  <c r="Q241" i="1"/>
  <c r="E242" i="1"/>
  <c r="F242" i="1" s="1"/>
  <c r="G242" i="1" s="1"/>
  <c r="K242" i="1" s="1"/>
  <c r="Q242" i="1"/>
  <c r="E243" i="1"/>
  <c r="F243" i="1" s="1"/>
  <c r="G243" i="1" s="1"/>
  <c r="K243" i="1" s="1"/>
  <c r="Q243" i="1"/>
  <c r="E240" i="1"/>
  <c r="F240" i="1" s="1"/>
  <c r="G240" i="1" s="1"/>
  <c r="K240" i="1" s="1"/>
  <c r="Q240" i="1"/>
  <c r="Q235" i="1"/>
  <c r="Q236" i="1"/>
  <c r="Q238" i="1"/>
  <c r="Q230" i="1"/>
  <c r="Q231" i="1"/>
  <c r="Q232" i="1"/>
  <c r="Q233" i="1"/>
  <c r="Q234" i="1"/>
  <c r="A11" i="2"/>
  <c r="D11" i="2"/>
  <c r="G11" i="2"/>
  <c r="C11" i="2"/>
  <c r="H11" i="2"/>
  <c r="B11" i="2"/>
  <c r="A12" i="2"/>
  <c r="D12" i="2"/>
  <c r="G12" i="2"/>
  <c r="C12" i="2"/>
  <c r="H12" i="2"/>
  <c r="B12" i="2"/>
  <c r="A13" i="2"/>
  <c r="D13" i="2"/>
  <c r="G13" i="2"/>
  <c r="C13" i="2"/>
  <c r="H13" i="2"/>
  <c r="B13" i="2"/>
  <c r="A14" i="2"/>
  <c r="D14" i="2"/>
  <c r="G14" i="2"/>
  <c r="C14" i="2"/>
  <c r="H14" i="2"/>
  <c r="B14" i="2"/>
  <c r="A15" i="2"/>
  <c r="D15" i="2"/>
  <c r="G15" i="2"/>
  <c r="C15" i="2"/>
  <c r="H15" i="2"/>
  <c r="B15" i="2"/>
  <c r="A16" i="2"/>
  <c r="D16" i="2"/>
  <c r="G16" i="2"/>
  <c r="C16" i="2"/>
  <c r="H16" i="2"/>
  <c r="B16" i="2"/>
  <c r="A17" i="2"/>
  <c r="D17" i="2"/>
  <c r="G17" i="2"/>
  <c r="C17" i="2"/>
  <c r="H17" i="2"/>
  <c r="B17" i="2"/>
  <c r="A18" i="2"/>
  <c r="D18" i="2"/>
  <c r="G18" i="2"/>
  <c r="C18" i="2"/>
  <c r="H18" i="2"/>
  <c r="B18" i="2"/>
  <c r="A19" i="2"/>
  <c r="D19" i="2"/>
  <c r="G19" i="2"/>
  <c r="C19" i="2"/>
  <c r="H19" i="2"/>
  <c r="B19" i="2"/>
  <c r="A20" i="2"/>
  <c r="D20" i="2"/>
  <c r="G20" i="2"/>
  <c r="C20" i="2"/>
  <c r="H20" i="2"/>
  <c r="B20" i="2"/>
  <c r="A21" i="2"/>
  <c r="D21" i="2"/>
  <c r="G21" i="2"/>
  <c r="C21" i="2"/>
  <c r="H21" i="2"/>
  <c r="B21" i="2"/>
  <c r="A22" i="2"/>
  <c r="D22" i="2"/>
  <c r="G22" i="2"/>
  <c r="C22" i="2"/>
  <c r="H22" i="2"/>
  <c r="B22" i="2"/>
  <c r="A23" i="2"/>
  <c r="D23" i="2"/>
  <c r="G23" i="2"/>
  <c r="C23" i="2"/>
  <c r="H23" i="2"/>
  <c r="B23" i="2"/>
  <c r="A24" i="2"/>
  <c r="D24" i="2"/>
  <c r="G24" i="2"/>
  <c r="C24" i="2"/>
  <c r="H24" i="2"/>
  <c r="B24" i="2"/>
  <c r="A25" i="2"/>
  <c r="D25" i="2"/>
  <c r="G25" i="2"/>
  <c r="C25" i="2"/>
  <c r="H25" i="2"/>
  <c r="B25" i="2"/>
  <c r="A26" i="2"/>
  <c r="D26" i="2"/>
  <c r="G26" i="2"/>
  <c r="C26" i="2"/>
  <c r="H26" i="2"/>
  <c r="B26" i="2"/>
  <c r="A27" i="2"/>
  <c r="D27" i="2"/>
  <c r="G27" i="2"/>
  <c r="C27" i="2"/>
  <c r="H27" i="2"/>
  <c r="B27" i="2"/>
  <c r="A28" i="2"/>
  <c r="D28" i="2"/>
  <c r="G28" i="2"/>
  <c r="C28" i="2"/>
  <c r="H28" i="2"/>
  <c r="B28" i="2"/>
  <c r="A29" i="2"/>
  <c r="D29" i="2"/>
  <c r="G29" i="2"/>
  <c r="C29" i="2"/>
  <c r="H29" i="2"/>
  <c r="B29" i="2"/>
  <c r="A30" i="2"/>
  <c r="D30" i="2"/>
  <c r="G30" i="2"/>
  <c r="C30" i="2"/>
  <c r="H30" i="2"/>
  <c r="B30" i="2"/>
  <c r="A31" i="2"/>
  <c r="D31" i="2"/>
  <c r="G31" i="2"/>
  <c r="C31" i="2"/>
  <c r="H31" i="2"/>
  <c r="B31" i="2"/>
  <c r="A32" i="2"/>
  <c r="D32" i="2"/>
  <c r="G32" i="2"/>
  <c r="C32" i="2"/>
  <c r="H32" i="2"/>
  <c r="B32" i="2"/>
  <c r="A33" i="2"/>
  <c r="D33" i="2"/>
  <c r="G33" i="2"/>
  <c r="C33" i="2"/>
  <c r="H33" i="2"/>
  <c r="B33" i="2"/>
  <c r="A34" i="2"/>
  <c r="D34" i="2"/>
  <c r="G34" i="2"/>
  <c r="C34" i="2"/>
  <c r="H34" i="2"/>
  <c r="B34" i="2"/>
  <c r="A35" i="2"/>
  <c r="D35" i="2"/>
  <c r="G35" i="2"/>
  <c r="C35" i="2"/>
  <c r="H35" i="2"/>
  <c r="B35" i="2"/>
  <c r="A36" i="2"/>
  <c r="D36" i="2"/>
  <c r="G36" i="2"/>
  <c r="C36" i="2"/>
  <c r="H36" i="2"/>
  <c r="B36" i="2"/>
  <c r="A37" i="2"/>
  <c r="D37" i="2"/>
  <c r="G37" i="2"/>
  <c r="C37" i="2"/>
  <c r="H37" i="2"/>
  <c r="B37" i="2"/>
  <c r="A38" i="2"/>
  <c r="D38" i="2"/>
  <c r="G38" i="2"/>
  <c r="C38" i="2"/>
  <c r="H38" i="2"/>
  <c r="B38" i="2"/>
  <c r="A39" i="2"/>
  <c r="B39" i="2"/>
  <c r="D39" i="2"/>
  <c r="G39" i="2"/>
  <c r="C39" i="2"/>
  <c r="H39" i="2"/>
  <c r="A40" i="2"/>
  <c r="B40" i="2"/>
  <c r="D40" i="2"/>
  <c r="G40" i="2"/>
  <c r="C40" i="2"/>
  <c r="H40" i="2"/>
  <c r="A41" i="2"/>
  <c r="D41" i="2"/>
  <c r="G41" i="2"/>
  <c r="C41" i="2"/>
  <c r="H41" i="2"/>
  <c r="B41" i="2"/>
  <c r="A42" i="2"/>
  <c r="D42" i="2"/>
  <c r="G42" i="2"/>
  <c r="C42" i="2"/>
  <c r="H42" i="2"/>
  <c r="B42" i="2"/>
  <c r="A43" i="2"/>
  <c r="B43" i="2"/>
  <c r="D43" i="2"/>
  <c r="G43" i="2"/>
  <c r="C43" i="2"/>
  <c r="H43" i="2"/>
  <c r="A44" i="2"/>
  <c r="D44" i="2"/>
  <c r="G44" i="2"/>
  <c r="C44" i="2"/>
  <c r="H44" i="2"/>
  <c r="B44" i="2"/>
  <c r="A45" i="2"/>
  <c r="B45" i="2"/>
  <c r="D45" i="2"/>
  <c r="G45" i="2"/>
  <c r="C45" i="2"/>
  <c r="H45" i="2"/>
  <c r="A46" i="2"/>
  <c r="D46" i="2"/>
  <c r="G46" i="2"/>
  <c r="C46" i="2"/>
  <c r="H46" i="2"/>
  <c r="B46" i="2"/>
  <c r="A47" i="2"/>
  <c r="B47" i="2"/>
  <c r="D47" i="2"/>
  <c r="G47" i="2"/>
  <c r="C47" i="2"/>
  <c r="H47" i="2"/>
  <c r="A48" i="2"/>
  <c r="B48" i="2"/>
  <c r="D48" i="2"/>
  <c r="G48" i="2"/>
  <c r="C48" i="2"/>
  <c r="H48" i="2"/>
  <c r="A49" i="2"/>
  <c r="D49" i="2"/>
  <c r="G49" i="2"/>
  <c r="C49" i="2"/>
  <c r="H49" i="2"/>
  <c r="B49" i="2"/>
  <c r="A50" i="2"/>
  <c r="D50" i="2"/>
  <c r="G50" i="2"/>
  <c r="C50" i="2"/>
  <c r="H50" i="2"/>
  <c r="B50" i="2"/>
  <c r="A51" i="2"/>
  <c r="B51" i="2"/>
  <c r="D51" i="2"/>
  <c r="G51" i="2"/>
  <c r="C51" i="2"/>
  <c r="H51" i="2"/>
  <c r="A52" i="2"/>
  <c r="D52" i="2"/>
  <c r="G52" i="2"/>
  <c r="C52" i="2"/>
  <c r="H52" i="2"/>
  <c r="B52" i="2"/>
  <c r="A53" i="2"/>
  <c r="B53" i="2"/>
  <c r="D53" i="2"/>
  <c r="G53" i="2"/>
  <c r="C53" i="2"/>
  <c r="H53" i="2"/>
  <c r="A54" i="2"/>
  <c r="D54" i="2"/>
  <c r="G54" i="2"/>
  <c r="C54" i="2"/>
  <c r="H54" i="2"/>
  <c r="B54" i="2"/>
  <c r="A55" i="2"/>
  <c r="B55" i="2"/>
  <c r="D55" i="2"/>
  <c r="G55" i="2"/>
  <c r="C55" i="2"/>
  <c r="H55" i="2"/>
  <c r="A56" i="2"/>
  <c r="B56" i="2"/>
  <c r="C56" i="2"/>
  <c r="D56" i="2"/>
  <c r="G56" i="2"/>
  <c r="H56" i="2"/>
  <c r="A57" i="2"/>
  <c r="B57" i="2"/>
  <c r="C57" i="2"/>
  <c r="D57" i="2"/>
  <c r="G57" i="2"/>
  <c r="H57" i="2"/>
  <c r="A58" i="2"/>
  <c r="C58" i="2"/>
  <c r="D58" i="2"/>
  <c r="G58" i="2"/>
  <c r="H58" i="2"/>
  <c r="B58" i="2"/>
  <c r="A59" i="2"/>
  <c r="B59" i="2"/>
  <c r="C59" i="2"/>
  <c r="D59" i="2"/>
  <c r="G59" i="2"/>
  <c r="H59" i="2"/>
  <c r="A60" i="2"/>
  <c r="C60" i="2"/>
  <c r="D60" i="2"/>
  <c r="G60" i="2"/>
  <c r="H60" i="2"/>
  <c r="B60" i="2"/>
  <c r="A61" i="2"/>
  <c r="C61" i="2"/>
  <c r="D61" i="2"/>
  <c r="G61" i="2"/>
  <c r="H61" i="2"/>
  <c r="B61" i="2"/>
  <c r="A62" i="2"/>
  <c r="C62" i="2"/>
  <c r="D62" i="2"/>
  <c r="G62" i="2"/>
  <c r="H62" i="2"/>
  <c r="B62" i="2"/>
  <c r="A63" i="2"/>
  <c r="B63" i="2"/>
  <c r="C63" i="2"/>
  <c r="D63" i="2"/>
  <c r="G63" i="2"/>
  <c r="H63" i="2"/>
  <c r="A64" i="2"/>
  <c r="B64" i="2"/>
  <c r="C64" i="2"/>
  <c r="D64" i="2"/>
  <c r="G64" i="2"/>
  <c r="H64" i="2"/>
  <c r="A65" i="2"/>
  <c r="B65" i="2"/>
  <c r="C65" i="2"/>
  <c r="D65" i="2"/>
  <c r="G65" i="2"/>
  <c r="H65" i="2"/>
  <c r="A66" i="2"/>
  <c r="C66" i="2"/>
  <c r="D66" i="2"/>
  <c r="G66" i="2"/>
  <c r="H66" i="2"/>
  <c r="B66" i="2"/>
  <c r="A67" i="2"/>
  <c r="B67" i="2"/>
  <c r="C67" i="2"/>
  <c r="D67" i="2"/>
  <c r="G67" i="2"/>
  <c r="H67" i="2"/>
  <c r="A68" i="2"/>
  <c r="B68" i="2"/>
  <c r="C68" i="2"/>
  <c r="D68" i="2"/>
  <c r="G68" i="2"/>
  <c r="H68" i="2"/>
  <c r="A69" i="2"/>
  <c r="B69" i="2"/>
  <c r="D69" i="2"/>
  <c r="G69" i="2"/>
  <c r="C69" i="2"/>
  <c r="H69" i="2"/>
  <c r="A70" i="2"/>
  <c r="C70" i="2"/>
  <c r="D70" i="2"/>
  <c r="G70" i="2"/>
  <c r="H70" i="2"/>
  <c r="B70" i="2"/>
  <c r="A71" i="2"/>
  <c r="C71" i="2"/>
  <c r="D71" i="2"/>
  <c r="G71" i="2"/>
  <c r="H71" i="2"/>
  <c r="B71" i="2"/>
  <c r="A72" i="2"/>
  <c r="D72" i="2"/>
  <c r="G72" i="2"/>
  <c r="C72" i="2"/>
  <c r="H72" i="2"/>
  <c r="B72" i="2"/>
  <c r="A73" i="2"/>
  <c r="F73" i="2"/>
  <c r="D73" i="2"/>
  <c r="G73" i="2"/>
  <c r="C73" i="2"/>
  <c r="H73" i="2"/>
  <c r="B73" i="2"/>
  <c r="A74" i="2"/>
  <c r="F74" i="2"/>
  <c r="D74" i="2"/>
  <c r="G74" i="2"/>
  <c r="C74" i="2"/>
  <c r="H74" i="2"/>
  <c r="B74" i="2"/>
  <c r="A75" i="2"/>
  <c r="B75" i="2"/>
  <c r="F75" i="2"/>
  <c r="D75" i="2"/>
  <c r="G75" i="2"/>
  <c r="C75" i="2"/>
  <c r="H75" i="2"/>
  <c r="A76" i="2"/>
  <c r="B76" i="2"/>
  <c r="F76" i="2"/>
  <c r="D76" i="2"/>
  <c r="G76" i="2"/>
  <c r="C76" i="2"/>
  <c r="H76" i="2"/>
  <c r="A77" i="2"/>
  <c r="F77" i="2"/>
  <c r="D77" i="2"/>
  <c r="G77" i="2"/>
  <c r="C77" i="2"/>
  <c r="H77" i="2"/>
  <c r="B77" i="2"/>
  <c r="A78" i="2"/>
  <c r="D78" i="2"/>
  <c r="G78" i="2"/>
  <c r="C78" i="2"/>
  <c r="H78" i="2"/>
  <c r="B78" i="2"/>
  <c r="A79" i="2"/>
  <c r="B79" i="2"/>
  <c r="C79" i="2"/>
  <c r="D79" i="2"/>
  <c r="G79" i="2"/>
  <c r="H79" i="2"/>
  <c r="A80" i="2"/>
  <c r="B80" i="2"/>
  <c r="C80" i="2"/>
  <c r="D80" i="2"/>
  <c r="G80" i="2"/>
  <c r="H80" i="2"/>
  <c r="A81" i="2"/>
  <c r="B81" i="2"/>
  <c r="C81" i="2"/>
  <c r="D81" i="2"/>
  <c r="G81" i="2"/>
  <c r="H81" i="2"/>
  <c r="A82" i="2"/>
  <c r="B82" i="2"/>
  <c r="D82" i="2"/>
  <c r="G82" i="2"/>
  <c r="C82" i="2"/>
  <c r="H82" i="2"/>
  <c r="A83" i="2"/>
  <c r="C83" i="2"/>
  <c r="D83" i="2"/>
  <c r="G83" i="2"/>
  <c r="H83" i="2"/>
  <c r="B83" i="2"/>
  <c r="A84" i="2"/>
  <c r="C84" i="2"/>
  <c r="D84" i="2"/>
  <c r="G84" i="2"/>
  <c r="H84" i="2"/>
  <c r="B84" i="2"/>
  <c r="A85" i="2"/>
  <c r="D85" i="2"/>
  <c r="G85" i="2"/>
  <c r="C85" i="2"/>
  <c r="H85" i="2"/>
  <c r="B85" i="2"/>
  <c r="A86" i="2"/>
  <c r="D86" i="2"/>
  <c r="G86" i="2"/>
  <c r="C86" i="2"/>
  <c r="H86" i="2"/>
  <c r="B86" i="2"/>
  <c r="A87" i="2"/>
  <c r="C87" i="2"/>
  <c r="D87" i="2"/>
  <c r="G87" i="2"/>
  <c r="H87" i="2"/>
  <c r="B87" i="2"/>
  <c r="A88" i="2"/>
  <c r="B88" i="2"/>
  <c r="D88" i="2"/>
  <c r="G88" i="2"/>
  <c r="C88" i="2"/>
  <c r="H88" i="2"/>
  <c r="A89" i="2"/>
  <c r="B89" i="2"/>
  <c r="C89" i="2"/>
  <c r="D89" i="2"/>
  <c r="G89" i="2"/>
  <c r="H89" i="2"/>
  <c r="A90" i="2"/>
  <c r="B90" i="2"/>
  <c r="C90" i="2"/>
  <c r="D90" i="2"/>
  <c r="G90" i="2"/>
  <c r="H90" i="2"/>
  <c r="A91" i="2"/>
  <c r="B91" i="2"/>
  <c r="D91" i="2"/>
  <c r="G91" i="2"/>
  <c r="C91" i="2"/>
  <c r="H91" i="2"/>
  <c r="A92" i="2"/>
  <c r="D92" i="2"/>
  <c r="G92" i="2"/>
  <c r="C92" i="2"/>
  <c r="H92" i="2"/>
  <c r="B92" i="2"/>
  <c r="A93" i="2"/>
  <c r="C93" i="2"/>
  <c r="D93" i="2"/>
  <c r="G93" i="2"/>
  <c r="H93" i="2"/>
  <c r="B93" i="2"/>
  <c r="A94" i="2"/>
  <c r="B94" i="2"/>
  <c r="D94" i="2"/>
  <c r="G94" i="2"/>
  <c r="C94" i="2"/>
  <c r="H94" i="2"/>
  <c r="A95" i="2"/>
  <c r="B95" i="2"/>
  <c r="C95" i="2"/>
  <c r="D95" i="2"/>
  <c r="G95" i="2"/>
  <c r="H95" i="2"/>
  <c r="A96" i="2"/>
  <c r="B96" i="2"/>
  <c r="C96" i="2"/>
  <c r="D96" i="2"/>
  <c r="G96" i="2"/>
  <c r="H96" i="2"/>
  <c r="A97" i="2"/>
  <c r="C97" i="2"/>
  <c r="D97" i="2"/>
  <c r="G97" i="2"/>
  <c r="H97" i="2"/>
  <c r="B97" i="2"/>
  <c r="A98" i="2"/>
  <c r="B98" i="2"/>
  <c r="D98" i="2"/>
  <c r="G98" i="2"/>
  <c r="C98" i="2"/>
  <c r="H98" i="2"/>
  <c r="A99" i="2"/>
  <c r="D99" i="2"/>
  <c r="G99" i="2"/>
  <c r="C99" i="2"/>
  <c r="H99" i="2"/>
  <c r="B99" i="2"/>
  <c r="A100" i="2"/>
  <c r="D100" i="2"/>
  <c r="G100" i="2"/>
  <c r="C100" i="2"/>
  <c r="H100" i="2"/>
  <c r="B100" i="2"/>
  <c r="A101" i="2"/>
  <c r="C101" i="2"/>
  <c r="D101" i="2"/>
  <c r="G101" i="2"/>
  <c r="H101" i="2"/>
  <c r="B101" i="2"/>
  <c r="A102" i="2"/>
  <c r="B102" i="2"/>
  <c r="D102" i="2"/>
  <c r="G102" i="2"/>
  <c r="C102" i="2"/>
  <c r="H102" i="2"/>
  <c r="A103" i="2"/>
  <c r="B103" i="2"/>
  <c r="C103" i="2"/>
  <c r="D103" i="2"/>
  <c r="G103" i="2"/>
  <c r="H103" i="2"/>
  <c r="A104" i="2"/>
  <c r="B104" i="2"/>
  <c r="C104" i="2"/>
  <c r="D104" i="2"/>
  <c r="G104" i="2"/>
  <c r="H104" i="2"/>
  <c r="A105" i="2"/>
  <c r="C105" i="2"/>
  <c r="D105" i="2"/>
  <c r="G105" i="2"/>
  <c r="H105" i="2"/>
  <c r="B105" i="2"/>
  <c r="A106" i="2"/>
  <c r="B106" i="2"/>
  <c r="D106" i="2"/>
  <c r="G106" i="2"/>
  <c r="C106" i="2"/>
  <c r="H106" i="2"/>
  <c r="A107" i="2"/>
  <c r="D107" i="2"/>
  <c r="G107" i="2"/>
  <c r="C107" i="2"/>
  <c r="H107" i="2"/>
  <c r="B107" i="2"/>
  <c r="A108" i="2"/>
  <c r="D108" i="2"/>
  <c r="G108" i="2"/>
  <c r="C108" i="2"/>
  <c r="H108" i="2"/>
  <c r="B108" i="2"/>
  <c r="A109" i="2"/>
  <c r="C109" i="2"/>
  <c r="D109" i="2"/>
  <c r="G109" i="2"/>
  <c r="H109" i="2"/>
  <c r="B109" i="2"/>
  <c r="A110" i="2"/>
  <c r="B110" i="2"/>
  <c r="D110" i="2"/>
  <c r="G110" i="2"/>
  <c r="C110" i="2"/>
  <c r="H110" i="2"/>
  <c r="A111" i="2"/>
  <c r="B111" i="2"/>
  <c r="C111" i="2"/>
  <c r="D111" i="2"/>
  <c r="G111" i="2"/>
  <c r="H111" i="2"/>
  <c r="A112" i="2"/>
  <c r="B112" i="2"/>
  <c r="C112" i="2"/>
  <c r="D112" i="2"/>
  <c r="G112" i="2"/>
  <c r="H112" i="2"/>
  <c r="A113" i="2"/>
  <c r="C113" i="2"/>
  <c r="D113" i="2"/>
  <c r="G113" i="2"/>
  <c r="H113" i="2"/>
  <c r="B113" i="2"/>
  <c r="A114" i="2"/>
  <c r="B114" i="2"/>
  <c r="D114" i="2"/>
  <c r="G114" i="2"/>
  <c r="C114" i="2"/>
  <c r="H114" i="2"/>
  <c r="A115" i="2"/>
  <c r="D115" i="2"/>
  <c r="G115" i="2"/>
  <c r="C115" i="2"/>
  <c r="H115" i="2"/>
  <c r="B115" i="2"/>
  <c r="A116" i="2"/>
  <c r="D116" i="2"/>
  <c r="G116" i="2"/>
  <c r="C116" i="2"/>
  <c r="H116" i="2"/>
  <c r="B116" i="2"/>
  <c r="A117" i="2"/>
  <c r="C117" i="2"/>
  <c r="D117" i="2"/>
  <c r="G117" i="2"/>
  <c r="H117" i="2"/>
  <c r="B117" i="2"/>
  <c r="A118" i="2"/>
  <c r="B118" i="2"/>
  <c r="D118" i="2"/>
  <c r="G118" i="2"/>
  <c r="C118" i="2"/>
  <c r="H118" i="2"/>
  <c r="A119" i="2"/>
  <c r="B119" i="2"/>
  <c r="C119" i="2"/>
  <c r="D119" i="2"/>
  <c r="G119" i="2"/>
  <c r="H119" i="2"/>
  <c r="A120" i="2"/>
  <c r="B120" i="2"/>
  <c r="C120" i="2"/>
  <c r="D120" i="2"/>
  <c r="G120" i="2"/>
  <c r="H120" i="2"/>
  <c r="A121" i="2"/>
  <c r="C121" i="2"/>
  <c r="D121" i="2"/>
  <c r="G121" i="2"/>
  <c r="H121" i="2"/>
  <c r="B121" i="2"/>
  <c r="A122" i="2"/>
  <c r="B122" i="2"/>
  <c r="D122" i="2"/>
  <c r="G122" i="2"/>
  <c r="C122" i="2"/>
  <c r="H122" i="2"/>
  <c r="A123" i="2"/>
  <c r="D123" i="2"/>
  <c r="G123" i="2"/>
  <c r="C123" i="2"/>
  <c r="H123" i="2"/>
  <c r="B123" i="2"/>
  <c r="A124" i="2"/>
  <c r="D124" i="2"/>
  <c r="G124" i="2"/>
  <c r="C124" i="2"/>
  <c r="H124" i="2"/>
  <c r="B124" i="2"/>
  <c r="A125" i="2"/>
  <c r="C125" i="2"/>
  <c r="D125" i="2"/>
  <c r="G125" i="2"/>
  <c r="H125" i="2"/>
  <c r="B125" i="2"/>
  <c r="A126" i="2"/>
  <c r="B126" i="2"/>
  <c r="D126" i="2"/>
  <c r="G126" i="2"/>
  <c r="C126" i="2"/>
  <c r="H126" i="2"/>
  <c r="A127" i="2"/>
  <c r="B127" i="2"/>
  <c r="C127" i="2"/>
  <c r="D127" i="2"/>
  <c r="G127" i="2"/>
  <c r="H127" i="2"/>
  <c r="A128" i="2"/>
  <c r="B128" i="2"/>
  <c r="D128" i="2"/>
  <c r="G128" i="2"/>
  <c r="C128" i="2"/>
  <c r="H128" i="2"/>
  <c r="A129" i="2"/>
  <c r="C129" i="2"/>
  <c r="D129" i="2"/>
  <c r="G129" i="2"/>
  <c r="H129" i="2"/>
  <c r="B129" i="2"/>
  <c r="A130" i="2"/>
  <c r="B130" i="2"/>
  <c r="D130" i="2"/>
  <c r="G130" i="2"/>
  <c r="C130" i="2"/>
  <c r="H130" i="2"/>
  <c r="A131" i="2"/>
  <c r="D131" i="2"/>
  <c r="G131" i="2"/>
  <c r="C131" i="2"/>
  <c r="H131" i="2"/>
  <c r="B131" i="2"/>
  <c r="A132" i="2"/>
  <c r="B132" i="2"/>
  <c r="D132" i="2"/>
  <c r="G132" i="2"/>
  <c r="C132" i="2"/>
  <c r="H132" i="2"/>
  <c r="A133" i="2"/>
  <c r="C133" i="2"/>
  <c r="D133" i="2"/>
  <c r="G133" i="2"/>
  <c r="H133" i="2"/>
  <c r="B133" i="2"/>
  <c r="A134" i="2"/>
  <c r="B134" i="2"/>
  <c r="D134" i="2"/>
  <c r="G134" i="2"/>
  <c r="C134" i="2"/>
  <c r="H134" i="2"/>
  <c r="A135" i="2"/>
  <c r="B135" i="2"/>
  <c r="C135" i="2"/>
  <c r="D135" i="2"/>
  <c r="G135" i="2"/>
  <c r="H135" i="2"/>
  <c r="A136" i="2"/>
  <c r="B136" i="2"/>
  <c r="C136" i="2"/>
  <c r="D136" i="2"/>
  <c r="G136" i="2"/>
  <c r="H136" i="2"/>
  <c r="A137" i="2"/>
  <c r="C137" i="2"/>
  <c r="D137" i="2"/>
  <c r="G137" i="2"/>
  <c r="H137" i="2"/>
  <c r="B137" i="2"/>
  <c r="A138" i="2"/>
  <c r="B138" i="2"/>
  <c r="D138" i="2"/>
  <c r="G138" i="2"/>
  <c r="C138" i="2"/>
  <c r="H138" i="2"/>
  <c r="A139" i="2"/>
  <c r="D139" i="2"/>
  <c r="G139" i="2"/>
  <c r="C139" i="2"/>
  <c r="H139" i="2"/>
  <c r="B139" i="2"/>
  <c r="A140" i="2"/>
  <c r="D140" i="2"/>
  <c r="G140" i="2"/>
  <c r="C140" i="2"/>
  <c r="H140" i="2"/>
  <c r="B140" i="2"/>
  <c r="A141" i="2"/>
  <c r="C141" i="2"/>
  <c r="D141" i="2"/>
  <c r="G141" i="2"/>
  <c r="H141" i="2"/>
  <c r="B141" i="2"/>
  <c r="A142" i="2"/>
  <c r="B142" i="2"/>
  <c r="D142" i="2"/>
  <c r="G142" i="2"/>
  <c r="C142" i="2"/>
  <c r="H142" i="2"/>
  <c r="A143" i="2"/>
  <c r="B143" i="2"/>
  <c r="C143" i="2"/>
  <c r="D143" i="2"/>
  <c r="G143" i="2"/>
  <c r="H143" i="2"/>
  <c r="A144" i="2"/>
  <c r="B144" i="2"/>
  <c r="C144" i="2"/>
  <c r="D144" i="2"/>
  <c r="G144" i="2"/>
  <c r="H144" i="2"/>
  <c r="A145" i="2"/>
  <c r="C145" i="2"/>
  <c r="D145" i="2"/>
  <c r="G145" i="2"/>
  <c r="H145" i="2"/>
  <c r="B145" i="2"/>
  <c r="A146" i="2"/>
  <c r="B146" i="2"/>
  <c r="D146" i="2"/>
  <c r="G146" i="2"/>
  <c r="C146" i="2"/>
  <c r="H146" i="2"/>
  <c r="A147" i="2"/>
  <c r="D147" i="2"/>
  <c r="G147" i="2"/>
  <c r="C147" i="2"/>
  <c r="H147" i="2"/>
  <c r="B147" i="2"/>
  <c r="A148" i="2"/>
  <c r="B148" i="2"/>
  <c r="D148" i="2"/>
  <c r="G148" i="2"/>
  <c r="C148" i="2"/>
  <c r="H148" i="2"/>
  <c r="A149" i="2"/>
  <c r="C149" i="2"/>
  <c r="D149" i="2"/>
  <c r="G149" i="2"/>
  <c r="H149" i="2"/>
  <c r="B149" i="2"/>
  <c r="A150" i="2"/>
  <c r="B150" i="2"/>
  <c r="D150" i="2"/>
  <c r="G150" i="2"/>
  <c r="C150" i="2"/>
  <c r="H150" i="2"/>
  <c r="A151" i="2"/>
  <c r="B151" i="2"/>
  <c r="C151" i="2"/>
  <c r="D151" i="2"/>
  <c r="G151" i="2"/>
  <c r="H151" i="2"/>
  <c r="A152" i="2"/>
  <c r="B152" i="2"/>
  <c r="C152" i="2"/>
  <c r="D152" i="2"/>
  <c r="G152" i="2"/>
  <c r="H152" i="2"/>
  <c r="A153" i="2"/>
  <c r="C153" i="2"/>
  <c r="D153" i="2"/>
  <c r="G153" i="2"/>
  <c r="H153" i="2"/>
  <c r="B153" i="2"/>
  <c r="A154" i="2"/>
  <c r="B154" i="2"/>
  <c r="D154" i="2"/>
  <c r="G154" i="2"/>
  <c r="C154" i="2"/>
  <c r="H154" i="2"/>
  <c r="A155" i="2"/>
  <c r="D155" i="2"/>
  <c r="G155" i="2"/>
  <c r="C155" i="2"/>
  <c r="H155" i="2"/>
  <c r="B155" i="2"/>
  <c r="A156" i="2"/>
  <c r="B156" i="2"/>
  <c r="D156" i="2"/>
  <c r="G156" i="2"/>
  <c r="C156" i="2"/>
  <c r="H156" i="2"/>
  <c r="A157" i="2"/>
  <c r="C157" i="2"/>
  <c r="D157" i="2"/>
  <c r="G157" i="2"/>
  <c r="H157" i="2"/>
  <c r="B157" i="2"/>
  <c r="A158" i="2"/>
  <c r="B158" i="2"/>
  <c r="D158" i="2"/>
  <c r="G158" i="2"/>
  <c r="C158" i="2"/>
  <c r="H158" i="2"/>
  <c r="A159" i="2"/>
  <c r="B159" i="2"/>
  <c r="C159" i="2"/>
  <c r="D159" i="2"/>
  <c r="G159" i="2"/>
  <c r="H159" i="2"/>
  <c r="A160" i="2"/>
  <c r="B160" i="2"/>
  <c r="D160" i="2"/>
  <c r="G160" i="2"/>
  <c r="C160" i="2"/>
  <c r="H160" i="2"/>
  <c r="A161" i="2"/>
  <c r="C161" i="2"/>
  <c r="D161" i="2"/>
  <c r="G161" i="2"/>
  <c r="H161" i="2"/>
  <c r="B161" i="2"/>
  <c r="A162" i="2"/>
  <c r="B162" i="2"/>
  <c r="D162" i="2"/>
  <c r="G162" i="2"/>
  <c r="C162" i="2"/>
  <c r="H162" i="2"/>
  <c r="A163" i="2"/>
  <c r="D163" i="2"/>
  <c r="G163" i="2"/>
  <c r="C163" i="2"/>
  <c r="H163" i="2"/>
  <c r="B163" i="2"/>
  <c r="A164" i="2"/>
  <c r="B164" i="2"/>
  <c r="D164" i="2"/>
  <c r="G164" i="2"/>
  <c r="C164" i="2"/>
  <c r="H164" i="2"/>
  <c r="A165" i="2"/>
  <c r="C165" i="2"/>
  <c r="D165" i="2"/>
  <c r="G165" i="2"/>
  <c r="H165" i="2"/>
  <c r="B165" i="2"/>
  <c r="A166" i="2"/>
  <c r="B166" i="2"/>
  <c r="D166" i="2"/>
  <c r="G166" i="2"/>
  <c r="C166" i="2"/>
  <c r="H166" i="2"/>
  <c r="A167" i="2"/>
  <c r="B167" i="2"/>
  <c r="C167" i="2"/>
  <c r="D167" i="2"/>
  <c r="G167" i="2"/>
  <c r="H167" i="2"/>
  <c r="A168" i="2"/>
  <c r="B168" i="2"/>
  <c r="D168" i="2"/>
  <c r="G168" i="2"/>
  <c r="C168" i="2"/>
  <c r="H168" i="2"/>
  <c r="A169" i="2"/>
  <c r="C169" i="2"/>
  <c r="D169" i="2"/>
  <c r="G169" i="2"/>
  <c r="H169" i="2"/>
  <c r="B169" i="2"/>
  <c r="A170" i="2"/>
  <c r="B170" i="2"/>
  <c r="D170" i="2"/>
  <c r="G170" i="2"/>
  <c r="C170" i="2"/>
  <c r="H170" i="2"/>
  <c r="A171" i="2"/>
  <c r="B171" i="2"/>
  <c r="D171" i="2"/>
  <c r="G171" i="2"/>
  <c r="C171" i="2"/>
  <c r="H171" i="2"/>
  <c r="A172" i="2"/>
  <c r="D172" i="2"/>
  <c r="G172" i="2"/>
  <c r="C172" i="2"/>
  <c r="H172" i="2"/>
  <c r="B172" i="2"/>
  <c r="A173" i="2"/>
  <c r="C173" i="2"/>
  <c r="D173" i="2"/>
  <c r="G173" i="2"/>
  <c r="H173" i="2"/>
  <c r="B173" i="2"/>
  <c r="A174" i="2"/>
  <c r="B174" i="2"/>
  <c r="D174" i="2"/>
  <c r="G174" i="2"/>
  <c r="C174" i="2"/>
  <c r="H174" i="2"/>
  <c r="A175" i="2"/>
  <c r="B175" i="2"/>
  <c r="D175" i="2"/>
  <c r="G175" i="2"/>
  <c r="C175" i="2"/>
  <c r="H175" i="2"/>
  <c r="A176" i="2"/>
  <c r="D176" i="2"/>
  <c r="G176" i="2"/>
  <c r="C176" i="2"/>
  <c r="H176" i="2"/>
  <c r="B176" i="2"/>
  <c r="A177" i="2"/>
  <c r="C177" i="2"/>
  <c r="D177" i="2"/>
  <c r="G177" i="2"/>
  <c r="H177" i="2"/>
  <c r="B177" i="2"/>
  <c r="A178" i="2"/>
  <c r="B178" i="2"/>
  <c r="D178" i="2"/>
  <c r="G178" i="2"/>
  <c r="C178" i="2"/>
  <c r="H178" i="2"/>
  <c r="A179" i="2"/>
  <c r="B179" i="2"/>
  <c r="D179" i="2"/>
  <c r="G179" i="2"/>
  <c r="C179" i="2"/>
  <c r="H179" i="2"/>
  <c r="A180" i="2"/>
  <c r="C180" i="2"/>
  <c r="D180" i="2"/>
  <c r="G180" i="2"/>
  <c r="H180" i="2"/>
  <c r="B180" i="2"/>
  <c r="A181" i="2"/>
  <c r="D181" i="2"/>
  <c r="G181" i="2"/>
  <c r="C181" i="2"/>
  <c r="H181" i="2"/>
  <c r="B181" i="2"/>
  <c r="A182" i="2"/>
  <c r="D182" i="2"/>
  <c r="G182" i="2"/>
  <c r="C182" i="2"/>
  <c r="H182" i="2"/>
  <c r="B182" i="2"/>
  <c r="A183" i="2"/>
  <c r="B183" i="2"/>
  <c r="C183" i="2"/>
  <c r="D183" i="2"/>
  <c r="G183" i="2"/>
  <c r="H183" i="2"/>
  <c r="A184" i="2"/>
  <c r="C184" i="2"/>
  <c r="D184" i="2"/>
  <c r="G184" i="2"/>
  <c r="H184" i="2"/>
  <c r="B184" i="2"/>
  <c r="A185" i="2"/>
  <c r="B185" i="2"/>
  <c r="D185" i="2"/>
  <c r="G185" i="2"/>
  <c r="C185" i="2"/>
  <c r="H185" i="2"/>
  <c r="A186" i="2"/>
  <c r="D186" i="2"/>
  <c r="G186" i="2"/>
  <c r="C186" i="2"/>
  <c r="H186" i="2"/>
  <c r="B186" i="2"/>
  <c r="A187" i="2"/>
  <c r="D187" i="2"/>
  <c r="G187" i="2"/>
  <c r="C187" i="2"/>
  <c r="H187" i="2"/>
  <c r="B187" i="2"/>
  <c r="A188" i="2"/>
  <c r="C188" i="2"/>
  <c r="D188" i="2"/>
  <c r="G188" i="2"/>
  <c r="H188" i="2"/>
  <c r="B188" i="2"/>
  <c r="A189" i="2"/>
  <c r="B189" i="2"/>
  <c r="C189" i="2"/>
  <c r="D189" i="2"/>
  <c r="G189" i="2"/>
  <c r="H189" i="2"/>
  <c r="A190" i="2"/>
  <c r="B190" i="2"/>
  <c r="C190" i="2"/>
  <c r="D190" i="2"/>
  <c r="G190" i="2"/>
  <c r="H190" i="2"/>
  <c r="A191" i="2"/>
  <c r="B191" i="2"/>
  <c r="C191" i="2"/>
  <c r="D191" i="2"/>
  <c r="G191" i="2"/>
  <c r="H191" i="2"/>
  <c r="A192" i="2"/>
  <c r="B192" i="2"/>
  <c r="D192" i="2"/>
  <c r="G192" i="2"/>
  <c r="C192" i="2"/>
  <c r="H192" i="2"/>
  <c r="A193" i="2"/>
  <c r="D193" i="2"/>
  <c r="G193" i="2"/>
  <c r="C193" i="2"/>
  <c r="H193" i="2"/>
  <c r="B193" i="2"/>
  <c r="A194" i="2"/>
  <c r="C194" i="2"/>
  <c r="D194" i="2"/>
  <c r="G194" i="2"/>
  <c r="H194" i="2"/>
  <c r="B194" i="2"/>
  <c r="A195" i="2"/>
  <c r="B195" i="2"/>
  <c r="D195" i="2"/>
  <c r="G195" i="2"/>
  <c r="C195" i="2"/>
  <c r="H195" i="2"/>
  <c r="A196" i="2"/>
  <c r="B196" i="2"/>
  <c r="C196" i="2"/>
  <c r="D196" i="2"/>
  <c r="G196" i="2"/>
  <c r="H196" i="2"/>
  <c r="A197" i="2"/>
  <c r="D197" i="2"/>
  <c r="G197" i="2"/>
  <c r="C197" i="2"/>
  <c r="H197" i="2"/>
  <c r="B197" i="2"/>
  <c r="A198" i="2"/>
  <c r="C198" i="2"/>
  <c r="D198" i="2"/>
  <c r="G198" i="2"/>
  <c r="H198" i="2"/>
  <c r="B198" i="2"/>
  <c r="A199" i="2"/>
  <c r="B199" i="2"/>
  <c r="D199" i="2"/>
  <c r="G199" i="2"/>
  <c r="C199" i="2"/>
  <c r="H199" i="2"/>
  <c r="A200" i="2"/>
  <c r="C200" i="2"/>
  <c r="D200" i="2"/>
  <c r="G200" i="2"/>
  <c r="H200" i="2"/>
  <c r="B200" i="2"/>
  <c r="A201" i="2"/>
  <c r="B201" i="2"/>
  <c r="D201" i="2"/>
  <c r="G201" i="2"/>
  <c r="C201" i="2"/>
  <c r="H201" i="2"/>
  <c r="A202" i="2"/>
  <c r="C202" i="2"/>
  <c r="D202" i="2"/>
  <c r="G202" i="2"/>
  <c r="H202" i="2"/>
  <c r="B202" i="2"/>
  <c r="A203" i="2"/>
  <c r="D203" i="2"/>
  <c r="G203" i="2"/>
  <c r="C203" i="2"/>
  <c r="H203" i="2"/>
  <c r="B203" i="2"/>
  <c r="A204" i="2"/>
  <c r="D204" i="2"/>
  <c r="G204" i="2"/>
  <c r="C204" i="2"/>
  <c r="H204" i="2"/>
  <c r="B204" i="2"/>
  <c r="A205" i="2"/>
  <c r="B205" i="2"/>
  <c r="D205" i="2"/>
  <c r="G205" i="2"/>
  <c r="C205" i="2"/>
  <c r="H205" i="2"/>
  <c r="A206" i="2"/>
  <c r="B206" i="2"/>
  <c r="C206" i="2"/>
  <c r="D206" i="2"/>
  <c r="G206" i="2"/>
  <c r="H206" i="2"/>
  <c r="A207" i="2"/>
  <c r="B207" i="2"/>
  <c r="C207" i="2"/>
  <c r="D207" i="2"/>
  <c r="G207" i="2"/>
  <c r="H207" i="2"/>
  <c r="A208" i="2"/>
  <c r="B208" i="2"/>
  <c r="D208" i="2"/>
  <c r="G208" i="2"/>
  <c r="C208" i="2"/>
  <c r="H208" i="2"/>
  <c r="A209" i="2"/>
  <c r="C209" i="2"/>
  <c r="D209" i="2"/>
  <c r="G209" i="2"/>
  <c r="H209" i="2"/>
  <c r="B209" i="2"/>
  <c r="A210" i="2"/>
  <c r="C210" i="2"/>
  <c r="D210" i="2"/>
  <c r="G210" i="2"/>
  <c r="H210" i="2"/>
  <c r="B210" i="2"/>
  <c r="A211" i="2"/>
  <c r="B211" i="2"/>
  <c r="D211" i="2"/>
  <c r="G211" i="2"/>
  <c r="C211" i="2"/>
  <c r="H211" i="2"/>
  <c r="A212" i="2"/>
  <c r="B212" i="2"/>
  <c r="D212" i="2"/>
  <c r="G212" i="2"/>
  <c r="C212" i="2"/>
  <c r="H212" i="2"/>
  <c r="A213" i="2"/>
  <c r="B213" i="2"/>
  <c r="C213" i="2"/>
  <c r="D213" i="2"/>
  <c r="G213" i="2"/>
  <c r="H213" i="2"/>
  <c r="C9" i="1"/>
  <c r="D9" i="1"/>
  <c r="F16" i="1"/>
  <c r="F17" i="1" s="1"/>
  <c r="C17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E91" i="1"/>
  <c r="E73" i="2" s="1"/>
  <c r="Q91" i="1"/>
  <c r="E92" i="1"/>
  <c r="E74" i="2"/>
  <c r="Q92" i="1"/>
  <c r="Q93" i="1"/>
  <c r="Q94" i="1"/>
  <c r="Q95" i="1"/>
  <c r="Q96" i="1"/>
  <c r="Q97" i="1"/>
  <c r="E98" i="1"/>
  <c r="F98" i="1" s="1"/>
  <c r="G98" i="1" s="1"/>
  <c r="I98" i="1" s="1"/>
  <c r="E78" i="2"/>
  <c r="Q98" i="1"/>
  <c r="E99" i="1"/>
  <c r="F99" i="1" s="1"/>
  <c r="G99" i="1" s="1"/>
  <c r="I99" i="1" s="1"/>
  <c r="Q99" i="1"/>
  <c r="E100" i="1"/>
  <c r="F100" i="1" s="1"/>
  <c r="Q100" i="1"/>
  <c r="E101" i="1"/>
  <c r="Q101" i="1"/>
  <c r="Q102" i="1"/>
  <c r="Q103" i="1"/>
  <c r="Q104" i="1"/>
  <c r="E105" i="1"/>
  <c r="F105" i="1" s="1"/>
  <c r="G105" i="1" s="1"/>
  <c r="I105" i="1" s="1"/>
  <c r="Q105" i="1"/>
  <c r="E106" i="1"/>
  <c r="F106" i="1" s="1"/>
  <c r="Q106" i="1"/>
  <c r="E107" i="1"/>
  <c r="F107" i="1" s="1"/>
  <c r="G107" i="1" s="1"/>
  <c r="I107" i="1" s="1"/>
  <c r="Q107" i="1"/>
  <c r="E108" i="1"/>
  <c r="F108" i="1"/>
  <c r="Q108" i="1"/>
  <c r="Q109" i="1"/>
  <c r="Q110" i="1"/>
  <c r="Q111" i="1"/>
  <c r="Q112" i="1"/>
  <c r="E113" i="1"/>
  <c r="F113" i="1" s="1"/>
  <c r="G113" i="1" s="1"/>
  <c r="I113" i="1" s="1"/>
  <c r="Q113" i="1"/>
  <c r="Q114" i="1"/>
  <c r="E115" i="1"/>
  <c r="F115" i="1" s="1"/>
  <c r="G115" i="1" s="1"/>
  <c r="I115" i="1" s="1"/>
  <c r="Q115" i="1"/>
  <c r="E116" i="1"/>
  <c r="F116" i="1" s="1"/>
  <c r="Q116" i="1"/>
  <c r="E117" i="1"/>
  <c r="Q117" i="1"/>
  <c r="Q118" i="1"/>
  <c r="Q119" i="1"/>
  <c r="Q120" i="1"/>
  <c r="E121" i="1"/>
  <c r="F121" i="1" s="1"/>
  <c r="G121" i="1" s="1"/>
  <c r="I121" i="1" s="1"/>
  <c r="Q121" i="1"/>
  <c r="E122" i="1"/>
  <c r="F122" i="1"/>
  <c r="G122" i="1"/>
  <c r="I122" i="1" s="1"/>
  <c r="Q122" i="1"/>
  <c r="E123" i="1"/>
  <c r="F123" i="1" s="1"/>
  <c r="Q123" i="1"/>
  <c r="Q124" i="1"/>
  <c r="Q125" i="1"/>
  <c r="Q126" i="1"/>
  <c r="Q127" i="1"/>
  <c r="Q128" i="1"/>
  <c r="E129" i="1"/>
  <c r="F129" i="1" s="1"/>
  <c r="G129" i="1" s="1"/>
  <c r="I129" i="1" s="1"/>
  <c r="Q129" i="1"/>
  <c r="E130" i="1"/>
  <c r="F130" i="1" s="1"/>
  <c r="Q130" i="1"/>
  <c r="Q131" i="1"/>
  <c r="E132" i="1"/>
  <c r="F132" i="1"/>
  <c r="G132" i="1" s="1"/>
  <c r="Q132" i="1"/>
  <c r="E133" i="1"/>
  <c r="Q133" i="1"/>
  <c r="Q134" i="1"/>
  <c r="Q135" i="1"/>
  <c r="Q136" i="1"/>
  <c r="E137" i="1"/>
  <c r="F137" i="1"/>
  <c r="Q137" i="1"/>
  <c r="E138" i="1"/>
  <c r="F138" i="1" s="1"/>
  <c r="G138" i="1" s="1"/>
  <c r="I138" i="1" s="1"/>
  <c r="Q138" i="1"/>
  <c r="E139" i="1"/>
  <c r="F139" i="1" s="1"/>
  <c r="G139" i="1" s="1"/>
  <c r="I139" i="1" s="1"/>
  <c r="Q139" i="1"/>
  <c r="E140" i="1"/>
  <c r="F140" i="1"/>
  <c r="G140" i="1" s="1"/>
  <c r="I140" i="1" s="1"/>
  <c r="Q140" i="1"/>
  <c r="Q141" i="1"/>
  <c r="Q142" i="1"/>
  <c r="Q143" i="1"/>
  <c r="Q144" i="1"/>
  <c r="E145" i="1"/>
  <c r="F145" i="1"/>
  <c r="G145" i="1"/>
  <c r="I145" i="1" s="1"/>
  <c r="Q145" i="1"/>
  <c r="E146" i="1"/>
  <c r="F146" i="1" s="1"/>
  <c r="Q146" i="1"/>
  <c r="E147" i="1"/>
  <c r="F147" i="1" s="1"/>
  <c r="G147" i="1" s="1"/>
  <c r="I147" i="1" s="1"/>
  <c r="Q147" i="1"/>
  <c r="E148" i="1"/>
  <c r="F148" i="1" s="1"/>
  <c r="G148" i="1" s="1"/>
  <c r="I148" i="1" s="1"/>
  <c r="Q148" i="1"/>
  <c r="E149" i="1"/>
  <c r="Q149" i="1"/>
  <c r="Q150" i="1"/>
  <c r="Q151" i="1"/>
  <c r="Q152" i="1"/>
  <c r="E153" i="1"/>
  <c r="E131" i="2" s="1"/>
  <c r="F153" i="1"/>
  <c r="G153" i="1" s="1"/>
  <c r="I153" i="1" s="1"/>
  <c r="Q153" i="1"/>
  <c r="E154" i="1"/>
  <c r="F154" i="1"/>
  <c r="Q154" i="1"/>
  <c r="Q155" i="1"/>
  <c r="E156" i="1"/>
  <c r="F156" i="1" s="1"/>
  <c r="G156" i="1" s="1"/>
  <c r="I156" i="1" s="1"/>
  <c r="Q156" i="1"/>
  <c r="E157" i="1"/>
  <c r="F157" i="1" s="1"/>
  <c r="G157" i="1" s="1"/>
  <c r="I157" i="1" s="1"/>
  <c r="Q157" i="1"/>
  <c r="E158" i="1"/>
  <c r="F158" i="1" s="1"/>
  <c r="G158" i="1" s="1"/>
  <c r="I158" i="1" s="1"/>
  <c r="Q158" i="1"/>
  <c r="E159" i="1"/>
  <c r="F159" i="1" s="1"/>
  <c r="G159" i="1" s="1"/>
  <c r="I159" i="1" s="1"/>
  <c r="Q159" i="1"/>
  <c r="E160" i="1"/>
  <c r="E138" i="2"/>
  <c r="Q160" i="1"/>
  <c r="E161" i="1"/>
  <c r="F161" i="1" s="1"/>
  <c r="G161" i="1" s="1"/>
  <c r="I161" i="1" s="1"/>
  <c r="Q161" i="1"/>
  <c r="E162" i="1"/>
  <c r="F162" i="1" s="1"/>
  <c r="G162" i="1" s="1"/>
  <c r="I162" i="1" s="1"/>
  <c r="Q162" i="1"/>
  <c r="Q163" i="1"/>
  <c r="E164" i="1"/>
  <c r="F164" i="1" s="1"/>
  <c r="G164" i="1" s="1"/>
  <c r="I164" i="1" s="1"/>
  <c r="Q164" i="1"/>
  <c r="E165" i="1"/>
  <c r="E143" i="2" s="1"/>
  <c r="Q165" i="1"/>
  <c r="E166" i="1"/>
  <c r="F166" i="1" s="1"/>
  <c r="G166" i="1" s="1"/>
  <c r="I166" i="1" s="1"/>
  <c r="Q166" i="1"/>
  <c r="E167" i="1"/>
  <c r="F167" i="1" s="1"/>
  <c r="G167" i="1" s="1"/>
  <c r="I167" i="1" s="1"/>
  <c r="Q167" i="1"/>
  <c r="E168" i="1"/>
  <c r="F168" i="1" s="1"/>
  <c r="G168" i="1" s="1"/>
  <c r="I168" i="1" s="1"/>
  <c r="Q168" i="1"/>
  <c r="E169" i="1"/>
  <c r="F169" i="1" s="1"/>
  <c r="Q169" i="1"/>
  <c r="E170" i="1"/>
  <c r="F170" i="1" s="1"/>
  <c r="G170" i="1" s="1"/>
  <c r="I170" i="1" s="1"/>
  <c r="Q170" i="1"/>
  <c r="Q171" i="1"/>
  <c r="E172" i="1"/>
  <c r="F172" i="1" s="1"/>
  <c r="G172" i="1" s="1"/>
  <c r="I172" i="1" s="1"/>
  <c r="Q172" i="1"/>
  <c r="E173" i="1"/>
  <c r="E151" i="2" s="1"/>
  <c r="F173" i="1"/>
  <c r="G173" i="1" s="1"/>
  <c r="I173" i="1" s="1"/>
  <c r="Q173" i="1"/>
  <c r="E174" i="1"/>
  <c r="F174" i="1"/>
  <c r="G174" i="1" s="1"/>
  <c r="I174" i="1" s="1"/>
  <c r="Q174" i="1"/>
  <c r="E175" i="1"/>
  <c r="E153" i="2"/>
  <c r="Q175" i="1"/>
  <c r="E176" i="1"/>
  <c r="F176" i="1" s="1"/>
  <c r="G176" i="1" s="1"/>
  <c r="I176" i="1" s="1"/>
  <c r="Q176" i="1"/>
  <c r="E177" i="1"/>
  <c r="E192" i="2"/>
  <c r="Q177" i="1"/>
  <c r="E178" i="1"/>
  <c r="F178" i="1"/>
  <c r="G178" i="1" s="1"/>
  <c r="I178" i="1" s="1"/>
  <c r="Q178" i="1"/>
  <c r="Q179" i="1"/>
  <c r="E180" i="1"/>
  <c r="Q180" i="1"/>
  <c r="E181" i="1"/>
  <c r="F181" i="1" s="1"/>
  <c r="G181" i="1" s="1"/>
  <c r="K181" i="1" s="1"/>
  <c r="Q181" i="1"/>
  <c r="E182" i="1"/>
  <c r="F182" i="1" s="1"/>
  <c r="G182" i="1" s="1"/>
  <c r="K182" i="1" s="1"/>
  <c r="Q182" i="1"/>
  <c r="Q183" i="1"/>
  <c r="E184" i="1"/>
  <c r="F184" i="1" s="1"/>
  <c r="Q184" i="1"/>
  <c r="E185" i="1"/>
  <c r="F185" i="1"/>
  <c r="G185" i="1" s="1"/>
  <c r="I185" i="1" s="1"/>
  <c r="Q185" i="1"/>
  <c r="E186" i="1"/>
  <c r="F186" i="1" s="1"/>
  <c r="G186" i="1" s="1"/>
  <c r="K186" i="1" s="1"/>
  <c r="Q186" i="1"/>
  <c r="Q187" i="1"/>
  <c r="E188" i="1"/>
  <c r="F188" i="1" s="1"/>
  <c r="G188" i="1" s="1"/>
  <c r="K188" i="1" s="1"/>
  <c r="Q188" i="1"/>
  <c r="E189" i="1"/>
  <c r="F189" i="1"/>
  <c r="G189" i="1" s="1"/>
  <c r="K189" i="1" s="1"/>
  <c r="Q189" i="1"/>
  <c r="E190" i="1"/>
  <c r="E158" i="2" s="1"/>
  <c r="Q190" i="1"/>
  <c r="Q191" i="1"/>
  <c r="E192" i="1"/>
  <c r="F192" i="1"/>
  <c r="Q192" i="1"/>
  <c r="E193" i="1"/>
  <c r="F193" i="1" s="1"/>
  <c r="G193" i="1" s="1"/>
  <c r="K193" i="1" s="1"/>
  <c r="Q193" i="1"/>
  <c r="E194" i="1"/>
  <c r="Q194" i="1"/>
  <c r="Q195" i="1"/>
  <c r="E196" i="1"/>
  <c r="F196" i="1" s="1"/>
  <c r="G196" i="1" s="1"/>
  <c r="K196" i="1" s="1"/>
  <c r="Q196" i="1"/>
  <c r="E197" i="1"/>
  <c r="F197" i="1" s="1"/>
  <c r="G197" i="1" s="1"/>
  <c r="I197" i="1" s="1"/>
  <c r="Q197" i="1"/>
  <c r="E198" i="1"/>
  <c r="F198" i="1" s="1"/>
  <c r="G198" i="1" s="1"/>
  <c r="K198" i="1" s="1"/>
  <c r="Q198" i="1"/>
  <c r="Q199" i="1"/>
  <c r="E200" i="1"/>
  <c r="F200" i="1" s="1"/>
  <c r="G200" i="1" s="1"/>
  <c r="K200" i="1" s="1"/>
  <c r="Q200" i="1"/>
  <c r="E201" i="1"/>
  <c r="F201" i="1" s="1"/>
  <c r="G201" i="1" s="1"/>
  <c r="K201" i="1" s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F175" i="1"/>
  <c r="G175" i="1" s="1"/>
  <c r="I175" i="1" s="1"/>
  <c r="E127" i="2"/>
  <c r="F149" i="1"/>
  <c r="G149" i="1"/>
  <c r="I149" i="1" s="1"/>
  <c r="E235" i="1"/>
  <c r="F235" i="1"/>
  <c r="G235" i="1" s="1"/>
  <c r="K235" i="1" s="1"/>
  <c r="E213" i="1"/>
  <c r="F213" i="1"/>
  <c r="G213" i="1" s="1"/>
  <c r="K213" i="1" s="1"/>
  <c r="E221" i="1"/>
  <c r="F221" i="1" s="1"/>
  <c r="G221" i="1" s="1"/>
  <c r="K221" i="1" s="1"/>
  <c r="E229" i="1"/>
  <c r="F229" i="1"/>
  <c r="G229" i="1" s="1"/>
  <c r="K229" i="1" s="1"/>
  <c r="E205" i="1"/>
  <c r="E207" i="2" s="1"/>
  <c r="E219" i="1"/>
  <c r="F219" i="1"/>
  <c r="G219" i="1" s="1"/>
  <c r="K219" i="1" s="1"/>
  <c r="E227" i="1"/>
  <c r="F227" i="1" s="1"/>
  <c r="G227" i="1" s="1"/>
  <c r="K227" i="1" s="1"/>
  <c r="E203" i="1"/>
  <c r="F203" i="1"/>
  <c r="G203" i="1" s="1"/>
  <c r="K203" i="1" s="1"/>
  <c r="E211" i="1"/>
  <c r="F211" i="1" s="1"/>
  <c r="G211" i="1" s="1"/>
  <c r="K211" i="1" s="1"/>
  <c r="E25" i="1"/>
  <c r="F25" i="1"/>
  <c r="E26" i="1"/>
  <c r="F26" i="1" s="1"/>
  <c r="G26" i="1" s="1"/>
  <c r="J26" i="1" s="1"/>
  <c r="E27" i="1"/>
  <c r="F27" i="1" s="1"/>
  <c r="G27" i="1" s="1"/>
  <c r="J27" i="1" s="1"/>
  <c r="E28" i="1"/>
  <c r="F28" i="1"/>
  <c r="E29" i="1"/>
  <c r="F29" i="1" s="1"/>
  <c r="G29" i="1" s="1"/>
  <c r="E31" i="1"/>
  <c r="F31" i="1" s="1"/>
  <c r="E32" i="1"/>
  <c r="F32" i="1"/>
  <c r="E33" i="1"/>
  <c r="F33" i="1" s="1"/>
  <c r="G33" i="1" s="1"/>
  <c r="J33" i="1" s="1"/>
  <c r="E34" i="1"/>
  <c r="F34" i="1" s="1"/>
  <c r="G34" i="1" s="1"/>
  <c r="J34" i="1" s="1"/>
  <c r="E35" i="1"/>
  <c r="F35" i="1"/>
  <c r="E37" i="1"/>
  <c r="F37" i="1"/>
  <c r="G37" i="1" s="1"/>
  <c r="J37" i="1" s="1"/>
  <c r="E38" i="1"/>
  <c r="F38" i="1" s="1"/>
  <c r="G38" i="1" s="1"/>
  <c r="J38" i="1" s="1"/>
  <c r="E39" i="1"/>
  <c r="F39" i="1" s="1"/>
  <c r="E40" i="1"/>
  <c r="F40" i="1"/>
  <c r="E41" i="1"/>
  <c r="F41" i="1"/>
  <c r="G41" i="1"/>
  <c r="J41" i="1" s="1"/>
  <c r="E42" i="1"/>
  <c r="F42" i="1" s="1"/>
  <c r="G42" i="1" s="1"/>
  <c r="J42" i="1" s="1"/>
  <c r="E43" i="1"/>
  <c r="F43" i="1" s="1"/>
  <c r="G43" i="1" s="1"/>
  <c r="J43" i="1" s="1"/>
  <c r="E44" i="1"/>
  <c r="F44" i="1" s="1"/>
  <c r="G44" i="1" s="1"/>
  <c r="E45" i="1"/>
  <c r="F45" i="1" s="1"/>
  <c r="G45" i="1" s="1"/>
  <c r="J45" i="1" s="1"/>
  <c r="E46" i="1"/>
  <c r="F46" i="1"/>
  <c r="E47" i="1"/>
  <c r="F47" i="1" s="1"/>
  <c r="G47" i="1" s="1"/>
  <c r="J47" i="1" s="1"/>
  <c r="E48" i="1"/>
  <c r="F48" i="1" s="1"/>
  <c r="G48" i="1" s="1"/>
  <c r="J48" i="1" s="1"/>
  <c r="E49" i="1"/>
  <c r="F49" i="1" s="1"/>
  <c r="G49" i="1" s="1"/>
  <c r="J49" i="1" s="1"/>
  <c r="E51" i="1"/>
  <c r="F51" i="1" s="1"/>
  <c r="G51" i="1" s="1"/>
  <c r="I51" i="1" s="1"/>
  <c r="E52" i="1"/>
  <c r="F52" i="1"/>
  <c r="E53" i="1"/>
  <c r="F53" i="1" s="1"/>
  <c r="G53" i="1" s="1"/>
  <c r="I53" i="1" s="1"/>
  <c r="E54" i="1"/>
  <c r="F54" i="1" s="1"/>
  <c r="G54" i="1" s="1"/>
  <c r="I54" i="1" s="1"/>
  <c r="E55" i="1"/>
  <c r="F55" i="1" s="1"/>
  <c r="E56" i="1"/>
  <c r="F56" i="1" s="1"/>
  <c r="E57" i="1"/>
  <c r="F57" i="1"/>
  <c r="G57" i="1" s="1"/>
  <c r="I57" i="1" s="1"/>
  <c r="E58" i="1"/>
  <c r="F58" i="1" s="1"/>
  <c r="G58" i="1" s="1"/>
  <c r="I58" i="1" s="1"/>
  <c r="E59" i="1"/>
  <c r="E42" i="2" s="1"/>
  <c r="E60" i="1"/>
  <c r="F60" i="1" s="1"/>
  <c r="G60" i="1" s="1"/>
  <c r="E61" i="1"/>
  <c r="F61" i="1" s="1"/>
  <c r="G61" i="1" s="1"/>
  <c r="I61" i="1" s="1"/>
  <c r="E62" i="1"/>
  <c r="F62" i="1" s="1"/>
  <c r="G62" i="1" s="1"/>
  <c r="I62" i="1" s="1"/>
  <c r="E63" i="1"/>
  <c r="F63" i="1" s="1"/>
  <c r="G63" i="1" s="1"/>
  <c r="I63" i="1" s="1"/>
  <c r="E64" i="1"/>
  <c r="F64" i="1" s="1"/>
  <c r="G64" i="1" s="1"/>
  <c r="I64" i="1" s="1"/>
  <c r="E65" i="1"/>
  <c r="E48" i="2" s="1"/>
  <c r="E66" i="1"/>
  <c r="F66" i="1" s="1"/>
  <c r="G66" i="1" s="1"/>
  <c r="I66" i="1" s="1"/>
  <c r="E67" i="1"/>
  <c r="F67" i="1" s="1"/>
  <c r="G67" i="1" s="1"/>
  <c r="I67" i="1" s="1"/>
  <c r="E68" i="1"/>
  <c r="F68" i="1" s="1"/>
  <c r="G68" i="1" s="1"/>
  <c r="I68" i="1" s="1"/>
  <c r="E69" i="1"/>
  <c r="F69" i="1" s="1"/>
  <c r="G69" i="1" s="1"/>
  <c r="I69" i="1" s="1"/>
  <c r="E70" i="1"/>
  <c r="F70" i="1" s="1"/>
  <c r="G70" i="1" s="1"/>
  <c r="I70" i="1" s="1"/>
  <c r="E71" i="1"/>
  <c r="F71" i="1" s="1"/>
  <c r="G71" i="1" s="1"/>
  <c r="I71" i="1" s="1"/>
  <c r="E214" i="1"/>
  <c r="E222" i="1"/>
  <c r="E231" i="1"/>
  <c r="F231" i="1"/>
  <c r="G231" i="1" s="1"/>
  <c r="K231" i="1" s="1"/>
  <c r="E206" i="1"/>
  <c r="F206" i="1" s="1"/>
  <c r="G206" i="1" s="1"/>
  <c r="K206" i="1" s="1"/>
  <c r="E236" i="1"/>
  <c r="F236" i="1" s="1"/>
  <c r="G236" i="1" s="1"/>
  <c r="K236" i="1" s="1"/>
  <c r="E230" i="1"/>
  <c r="F230" i="1" s="1"/>
  <c r="G230" i="1" s="1"/>
  <c r="K230" i="1" s="1"/>
  <c r="E217" i="1"/>
  <c r="F217" i="1" s="1"/>
  <c r="G217" i="1" s="1"/>
  <c r="K217" i="1" s="1"/>
  <c r="E225" i="1"/>
  <c r="E181" i="2" s="1"/>
  <c r="E234" i="1"/>
  <c r="F234" i="1" s="1"/>
  <c r="G234" i="1" s="1"/>
  <c r="E209" i="1"/>
  <c r="E238" i="1"/>
  <c r="F238" i="1" s="1"/>
  <c r="G238" i="1" s="1"/>
  <c r="K238" i="1" s="1"/>
  <c r="E218" i="1"/>
  <c r="F218" i="1"/>
  <c r="G218" i="1" s="1"/>
  <c r="K218" i="1" s="1"/>
  <c r="E226" i="1"/>
  <c r="F226" i="1"/>
  <c r="G226" i="1" s="1"/>
  <c r="K226" i="1" s="1"/>
  <c r="E202" i="1"/>
  <c r="F202" i="1" s="1"/>
  <c r="G202" i="1" s="1"/>
  <c r="I202" i="1" s="1"/>
  <c r="E210" i="1"/>
  <c r="F210" i="1" s="1"/>
  <c r="G210" i="1" s="1"/>
  <c r="K210" i="1" s="1"/>
  <c r="E233" i="1"/>
  <c r="F233" i="1"/>
  <c r="G233" i="1" s="1"/>
  <c r="K233" i="1" s="1"/>
  <c r="E207" i="1"/>
  <c r="E209" i="2" s="1"/>
  <c r="E72" i="1"/>
  <c r="F72" i="1" s="1"/>
  <c r="G72" i="1" s="1"/>
  <c r="I72" i="1" s="1"/>
  <c r="E80" i="1"/>
  <c r="F80" i="1" s="1"/>
  <c r="G80" i="1" s="1"/>
  <c r="I80" i="1" s="1"/>
  <c r="E208" i="1"/>
  <c r="F208" i="1"/>
  <c r="G208" i="1"/>
  <c r="K208" i="1" s="1"/>
  <c r="E79" i="1"/>
  <c r="F79" i="1" s="1"/>
  <c r="G79" i="1" s="1"/>
  <c r="I79" i="1" s="1"/>
  <c r="E220" i="1"/>
  <c r="F220" i="1" s="1"/>
  <c r="G220" i="1" s="1"/>
  <c r="K220" i="1" s="1"/>
  <c r="K234" i="1"/>
  <c r="E78" i="1"/>
  <c r="F78" i="1"/>
  <c r="E228" i="1"/>
  <c r="E77" i="1"/>
  <c r="F77" i="1" s="1"/>
  <c r="G77" i="1" s="1"/>
  <c r="I77" i="1" s="1"/>
  <c r="E204" i="1"/>
  <c r="F204" i="1" s="1"/>
  <c r="G204" i="1" s="1"/>
  <c r="K204" i="1" s="1"/>
  <c r="E76" i="1"/>
  <c r="F76" i="1"/>
  <c r="G76" i="1" s="1"/>
  <c r="I76" i="1" s="1"/>
  <c r="E224" i="1"/>
  <c r="F224" i="1" s="1"/>
  <c r="G224" i="1"/>
  <c r="K224" i="1" s="1"/>
  <c r="E232" i="1"/>
  <c r="F232" i="1" s="1"/>
  <c r="G232" i="1" s="1"/>
  <c r="K232" i="1" s="1"/>
  <c r="E73" i="1"/>
  <c r="F73" i="1" s="1"/>
  <c r="G73" i="1" s="1"/>
  <c r="I73" i="1" s="1"/>
  <c r="E81" i="1"/>
  <c r="F81" i="1"/>
  <c r="G81" i="1" s="1"/>
  <c r="E21" i="1"/>
  <c r="E23" i="1"/>
  <c r="F23" i="1" s="1"/>
  <c r="G23" i="1" s="1"/>
  <c r="I23" i="1" s="1"/>
  <c r="E30" i="1"/>
  <c r="E36" i="1"/>
  <c r="F36" i="1" s="1"/>
  <c r="G36" i="1" s="1"/>
  <c r="I36" i="1" s="1"/>
  <c r="E50" i="1"/>
  <c r="E22" i="1"/>
  <c r="F22" i="1" s="1"/>
  <c r="G22" i="1" s="1"/>
  <c r="J22" i="1" s="1"/>
  <c r="E84" i="1"/>
  <c r="F84" i="1"/>
  <c r="G84" i="1" s="1"/>
  <c r="I84" i="1" s="1"/>
  <c r="G28" i="1"/>
  <c r="J28" i="1" s="1"/>
  <c r="J44" i="1"/>
  <c r="E215" i="1"/>
  <c r="F215" i="1" s="1"/>
  <c r="G215" i="1" s="1"/>
  <c r="K215" i="1" s="1"/>
  <c r="E212" i="1"/>
  <c r="F212" i="1"/>
  <c r="G212" i="1" s="1"/>
  <c r="K212" i="1" s="1"/>
  <c r="E83" i="1"/>
  <c r="F83" i="1" s="1"/>
  <c r="G83" i="1" s="1"/>
  <c r="I83" i="1" s="1"/>
  <c r="E216" i="1"/>
  <c r="F216" i="1" s="1"/>
  <c r="G216" i="1" s="1"/>
  <c r="K216" i="1" s="1"/>
  <c r="E82" i="1"/>
  <c r="F82" i="1" s="1"/>
  <c r="G82" i="1" s="1"/>
  <c r="I82" i="1" s="1"/>
  <c r="E24" i="1"/>
  <c r="F24" i="1"/>
  <c r="G24" i="1"/>
  <c r="J24" i="1" s="1"/>
  <c r="E88" i="1"/>
  <c r="F88" i="1" s="1"/>
  <c r="G88" i="1" s="1"/>
  <c r="I88" i="1"/>
  <c r="E96" i="1"/>
  <c r="F96" i="1"/>
  <c r="G96" i="1" s="1"/>
  <c r="I96" i="1" s="1"/>
  <c r="E104" i="1"/>
  <c r="F104" i="1"/>
  <c r="G104" i="1" s="1"/>
  <c r="I104" i="1" s="1"/>
  <c r="E112" i="1"/>
  <c r="F112" i="1" s="1"/>
  <c r="G112" i="1" s="1"/>
  <c r="I112" i="1" s="1"/>
  <c r="E120" i="1"/>
  <c r="F120" i="1" s="1"/>
  <c r="G120" i="1" s="1"/>
  <c r="I120" i="1"/>
  <c r="E128" i="1"/>
  <c r="F128" i="1"/>
  <c r="G128" i="1"/>
  <c r="I128" i="1" s="1"/>
  <c r="E136" i="1"/>
  <c r="F136" i="1" s="1"/>
  <c r="G136" i="1" s="1"/>
  <c r="I136" i="1" s="1"/>
  <c r="E144" i="1"/>
  <c r="F144" i="1"/>
  <c r="G144" i="1" s="1"/>
  <c r="I144" i="1" s="1"/>
  <c r="E152" i="1"/>
  <c r="E223" i="1"/>
  <c r="F223" i="1" s="1"/>
  <c r="G223" i="1" s="1"/>
  <c r="K223" i="1" s="1"/>
  <c r="E74" i="1"/>
  <c r="E58" i="2" s="1"/>
  <c r="E87" i="1"/>
  <c r="F87" i="1"/>
  <c r="E94" i="1"/>
  <c r="F94" i="1" s="1"/>
  <c r="G94" i="1" s="1"/>
  <c r="I94" i="1" s="1"/>
  <c r="E103" i="1"/>
  <c r="F103" i="1"/>
  <c r="G103" i="1" s="1"/>
  <c r="J103" i="1" s="1"/>
  <c r="G108" i="1"/>
  <c r="I108" i="1" s="1"/>
  <c r="E110" i="1"/>
  <c r="E119" i="1"/>
  <c r="F119" i="1"/>
  <c r="G119" i="1"/>
  <c r="I119" i="1" s="1"/>
  <c r="E126" i="1"/>
  <c r="F126" i="1"/>
  <c r="G126" i="1" s="1"/>
  <c r="I126" i="1" s="1"/>
  <c r="E135" i="1"/>
  <c r="F135" i="1"/>
  <c r="G135" i="1" s="1"/>
  <c r="I135" i="1" s="1"/>
  <c r="E142" i="1"/>
  <c r="F142" i="1"/>
  <c r="G142" i="1" s="1"/>
  <c r="I142" i="1"/>
  <c r="E151" i="1"/>
  <c r="G154" i="1"/>
  <c r="I154" i="1"/>
  <c r="E75" i="1"/>
  <c r="F75" i="1" s="1"/>
  <c r="G75" i="1" s="1"/>
  <c r="I75" i="1" s="1"/>
  <c r="G31" i="1"/>
  <c r="J31" i="1" s="1"/>
  <c r="E93" i="1"/>
  <c r="E75" i="2" s="1"/>
  <c r="E109" i="1"/>
  <c r="F109" i="1"/>
  <c r="G109" i="1" s="1"/>
  <c r="I109" i="1" s="1"/>
  <c r="G123" i="1"/>
  <c r="I123" i="1" s="1"/>
  <c r="E125" i="1"/>
  <c r="G130" i="1"/>
  <c r="I130" i="1" s="1"/>
  <c r="G137" i="1"/>
  <c r="I137" i="1" s="1"/>
  <c r="E141" i="1"/>
  <c r="F141" i="1"/>
  <c r="G141" i="1" s="1"/>
  <c r="I141" i="1" s="1"/>
  <c r="G146" i="1"/>
  <c r="I146" i="1" s="1"/>
  <c r="E155" i="1"/>
  <c r="F155" i="1" s="1"/>
  <c r="G155" i="1" s="1"/>
  <c r="I155" i="1" s="1"/>
  <c r="E163" i="1"/>
  <c r="E141" i="2" s="1"/>
  <c r="G169" i="1"/>
  <c r="I169" i="1" s="1"/>
  <c r="E171" i="1"/>
  <c r="F171" i="1" s="1"/>
  <c r="G171" i="1" s="1"/>
  <c r="I171" i="1" s="1"/>
  <c r="E179" i="1"/>
  <c r="E183" i="1"/>
  <c r="F183" i="1"/>
  <c r="G183" i="1" s="1"/>
  <c r="I183" i="1" s="1"/>
  <c r="G184" i="1"/>
  <c r="K184" i="1" s="1"/>
  <c r="E187" i="1"/>
  <c r="E200" i="2" s="1"/>
  <c r="E191" i="1"/>
  <c r="F191" i="1" s="1"/>
  <c r="G191" i="1" s="1"/>
  <c r="K191" i="1" s="1"/>
  <c r="G192" i="1"/>
  <c r="K192" i="1" s="1"/>
  <c r="E195" i="1"/>
  <c r="F195" i="1" s="1"/>
  <c r="G195" i="1"/>
  <c r="K195" i="1" s="1"/>
  <c r="E199" i="1"/>
  <c r="F199" i="1"/>
  <c r="G199" i="1" s="1"/>
  <c r="K199" i="1" s="1"/>
  <c r="G40" i="1"/>
  <c r="J40" i="1" s="1"/>
  <c r="G46" i="1"/>
  <c r="J46" i="1" s="1"/>
  <c r="G52" i="1"/>
  <c r="I52" i="1" s="1"/>
  <c r="G78" i="1"/>
  <c r="I78" i="1" s="1"/>
  <c r="I81" i="1"/>
  <c r="E86" i="1"/>
  <c r="F86" i="1" s="1"/>
  <c r="G86" i="1" s="1"/>
  <c r="J86" i="1" s="1"/>
  <c r="E95" i="1"/>
  <c r="F95" i="1"/>
  <c r="G95" i="1"/>
  <c r="I95" i="1" s="1"/>
  <c r="G100" i="1"/>
  <c r="I100" i="1" s="1"/>
  <c r="E102" i="1"/>
  <c r="F102" i="1"/>
  <c r="G102" i="1" s="1"/>
  <c r="I102" i="1" s="1"/>
  <c r="E111" i="1"/>
  <c r="F111" i="1" s="1"/>
  <c r="G111" i="1" s="1"/>
  <c r="I111" i="1" s="1"/>
  <c r="G116" i="1"/>
  <c r="I116" i="1" s="1"/>
  <c r="E118" i="1"/>
  <c r="E127" i="1"/>
  <c r="F127" i="1" s="1"/>
  <c r="G127" i="1" s="1"/>
  <c r="I127" i="1" s="1"/>
  <c r="I132" i="1"/>
  <c r="E134" i="1"/>
  <c r="E143" i="1"/>
  <c r="E150" i="1"/>
  <c r="F150" i="1"/>
  <c r="G150" i="1" s="1"/>
  <c r="I150" i="1" s="1"/>
  <c r="J29" i="1"/>
  <c r="G32" i="1"/>
  <c r="J32" i="1" s="1"/>
  <c r="G35" i="1"/>
  <c r="J35" i="1" s="1"/>
  <c r="E212" i="2"/>
  <c r="E203" i="2"/>
  <c r="E97" i="2"/>
  <c r="F117" i="1"/>
  <c r="G117" i="1" s="1"/>
  <c r="I117" i="1" s="1"/>
  <c r="E198" i="2"/>
  <c r="E193" i="2"/>
  <c r="F160" i="1"/>
  <c r="G160" i="1" s="1"/>
  <c r="I160" i="1" s="1"/>
  <c r="E131" i="1"/>
  <c r="F131" i="1" s="1"/>
  <c r="G131" i="1" s="1"/>
  <c r="I131" i="1" s="1"/>
  <c r="E124" i="1"/>
  <c r="F124" i="1" s="1"/>
  <c r="G124" i="1" s="1"/>
  <c r="I124" i="1" s="1"/>
  <c r="E114" i="1"/>
  <c r="F114" i="1"/>
  <c r="G114" i="1" s="1"/>
  <c r="I114" i="1"/>
  <c r="E90" i="1"/>
  <c r="E72" i="2" s="1"/>
  <c r="G39" i="1"/>
  <c r="J39" i="1" s="1"/>
  <c r="G25" i="1"/>
  <c r="J25" i="1"/>
  <c r="E206" i="2"/>
  <c r="E174" i="2"/>
  <c r="G106" i="1"/>
  <c r="I106" i="1" s="1"/>
  <c r="E97" i="1"/>
  <c r="F97" i="1" s="1"/>
  <c r="G97" i="1" s="1"/>
  <c r="I97" i="1" s="1"/>
  <c r="F92" i="1"/>
  <c r="G92" i="1" s="1"/>
  <c r="I92" i="1" s="1"/>
  <c r="G87" i="1"/>
  <c r="I87" i="1" s="1"/>
  <c r="E85" i="1"/>
  <c r="I60" i="1"/>
  <c r="G56" i="1"/>
  <c r="I56" i="1" s="1"/>
  <c r="E175" i="2"/>
  <c r="E113" i="2"/>
  <c r="F133" i="1"/>
  <c r="G133" i="1"/>
  <c r="J133" i="1" s="1"/>
  <c r="E210" i="2"/>
  <c r="E208" i="2"/>
  <c r="E197" i="2"/>
  <c r="E167" i="2"/>
  <c r="E159" i="2"/>
  <c r="F177" i="1"/>
  <c r="G177" i="1" s="1"/>
  <c r="I177" i="1" s="1"/>
  <c r="E89" i="1"/>
  <c r="F89" i="1"/>
  <c r="G89" i="1" s="1"/>
  <c r="I89" i="1" s="1"/>
  <c r="G55" i="1"/>
  <c r="I55" i="1" s="1"/>
  <c r="E202" i="2"/>
  <c r="E81" i="2"/>
  <c r="F101" i="1"/>
  <c r="G101" i="1" s="1"/>
  <c r="I101" i="1" s="1"/>
  <c r="E171" i="2"/>
  <c r="E176" i="2"/>
  <c r="E160" i="2"/>
  <c r="E146" i="2"/>
  <c r="E137" i="2"/>
  <c r="E88" i="2"/>
  <c r="E199" i="2"/>
  <c r="E157" i="2"/>
  <c r="E155" i="2"/>
  <c r="E122" i="2"/>
  <c r="E106" i="2"/>
  <c r="E205" i="2"/>
  <c r="E135" i="2"/>
  <c r="E183" i="2"/>
  <c r="E147" i="2"/>
  <c r="E144" i="2"/>
  <c r="E139" i="2"/>
  <c r="E119" i="2"/>
  <c r="E65" i="2"/>
  <c r="E213" i="2"/>
  <c r="E190" i="2"/>
  <c r="E172" i="2"/>
  <c r="E128" i="2"/>
  <c r="E162" i="2"/>
  <c r="E154" i="2"/>
  <c r="E148" i="2"/>
  <c r="E134" i="2"/>
  <c r="E117" i="2"/>
  <c r="E91" i="2"/>
  <c r="E77" i="2"/>
  <c r="E124" i="2"/>
  <c r="E94" i="2"/>
  <c r="E87" i="2"/>
  <c r="E118" i="2"/>
  <c r="E112" i="2"/>
  <c r="E103" i="2"/>
  <c r="E92" i="2"/>
  <c r="E46" i="2"/>
  <c r="E132" i="2"/>
  <c r="E109" i="2"/>
  <c r="E86" i="2"/>
  <c r="E83" i="2"/>
  <c r="E51" i="2"/>
  <c r="E189" i="2"/>
  <c r="E165" i="2"/>
  <c r="E156" i="2"/>
  <c r="E152" i="2"/>
  <c r="E116" i="2"/>
  <c r="E110" i="2"/>
  <c r="E104" i="2"/>
  <c r="E99" i="2"/>
  <c r="E95" i="2"/>
  <c r="E166" i="2"/>
  <c r="E125" i="2"/>
  <c r="E123" i="2"/>
  <c r="E101" i="2"/>
  <c r="E89" i="2"/>
  <c r="E76" i="2"/>
  <c r="E56" i="2"/>
  <c r="E140" i="2"/>
  <c r="E136" i="2"/>
  <c r="E108" i="2"/>
  <c r="E102" i="2"/>
  <c r="E96" i="2"/>
  <c r="E84" i="2"/>
  <c r="E82" i="2"/>
  <c r="E54" i="2"/>
  <c r="E38" i="2"/>
  <c r="E32" i="2"/>
  <c r="E30" i="2"/>
  <c r="E28" i="2"/>
  <c r="E24" i="2"/>
  <c r="E22" i="2"/>
  <c r="E20" i="2"/>
  <c r="E16" i="2"/>
  <c r="E14" i="2"/>
  <c r="E12" i="2"/>
  <c r="E150" i="2"/>
  <c r="E120" i="2"/>
  <c r="E93" i="2"/>
  <c r="E71" i="2"/>
  <c r="E69" i="2"/>
  <c r="E64" i="2"/>
  <c r="E57" i="2"/>
  <c r="E43" i="2"/>
  <c r="E40" i="2"/>
  <c r="E80" i="2"/>
  <c r="E66" i="2"/>
  <c r="E67" i="2"/>
  <c r="E59" i="2"/>
  <c r="E44" i="2"/>
  <c r="E60" i="2"/>
  <c r="E55" i="2"/>
  <c r="E47" i="2"/>
  <c r="E39" i="2"/>
  <c r="E61" i="2"/>
  <c r="E37" i="2"/>
  <c r="E35" i="2"/>
  <c r="E33" i="2"/>
  <c r="E31" i="2"/>
  <c r="E29" i="2"/>
  <c r="E27" i="2"/>
  <c r="E23" i="2"/>
  <c r="E21" i="2"/>
  <c r="E19" i="2"/>
  <c r="E17" i="2"/>
  <c r="E15" i="2"/>
  <c r="E13" i="2"/>
  <c r="E11" i="2"/>
  <c r="E62" i="2"/>
  <c r="E53" i="2"/>
  <c r="E45" i="2"/>
  <c r="E26" i="2"/>
  <c r="E49" i="2"/>
  <c r="E70" i="2"/>
  <c r="E180" i="2"/>
  <c r="E196" i="2"/>
  <c r="F50" i="1"/>
  <c r="G50" i="1" s="1"/>
  <c r="I50" i="1" s="1"/>
  <c r="E188" i="2"/>
  <c r="E68" i="2"/>
  <c r="F85" i="1"/>
  <c r="G85" i="1" s="1"/>
  <c r="I85" i="1" s="1"/>
  <c r="E18" i="2"/>
  <c r="E34" i="2"/>
  <c r="E100" i="2"/>
  <c r="E185" i="2"/>
  <c r="F228" i="1"/>
  <c r="G228" i="1" s="1"/>
  <c r="K228" i="1" s="1"/>
  <c r="E182" i="2"/>
  <c r="E130" i="2"/>
  <c r="F152" i="1"/>
  <c r="G152" i="1"/>
  <c r="I152" i="1" s="1"/>
  <c r="F222" i="1"/>
  <c r="G222" i="1" s="1"/>
  <c r="K222" i="1" s="1"/>
  <c r="E178" i="2"/>
  <c r="E111" i="2"/>
  <c r="E179" i="2"/>
  <c r="F179" i="1"/>
  <c r="G179" i="1" s="1"/>
  <c r="I179" i="1" s="1"/>
  <c r="E194" i="2"/>
  <c r="E184" i="2"/>
  <c r="F21" i="1"/>
  <c r="G21" i="1" s="1"/>
  <c r="I21" i="1" s="1"/>
  <c r="F209" i="1"/>
  <c r="G209" i="1"/>
  <c r="K209" i="1" s="1"/>
  <c r="E211" i="2"/>
  <c r="F214" i="1"/>
  <c r="G214" i="1" s="1"/>
  <c r="K214" i="1" s="1"/>
  <c r="E170" i="2"/>
  <c r="E25" i="2"/>
  <c r="E50" i="2"/>
  <c r="E115" i="2"/>
  <c r="E169" i="2"/>
  <c r="E204" i="2"/>
  <c r="E168" i="2"/>
  <c r="F90" i="1"/>
  <c r="G90" i="1" s="1"/>
  <c r="I90" i="1" s="1"/>
  <c r="E121" i="2"/>
  <c r="F143" i="1"/>
  <c r="G143" i="1"/>
  <c r="I143" i="1" s="1"/>
  <c r="E90" i="2"/>
  <c r="F110" i="1"/>
  <c r="G110" i="1"/>
  <c r="I110" i="1" s="1"/>
  <c r="E105" i="2"/>
  <c r="F125" i="1"/>
  <c r="G125" i="1" s="1"/>
  <c r="I125" i="1" s="1"/>
  <c r="E98" i="2"/>
  <c r="F118" i="1"/>
  <c r="G118" i="1"/>
  <c r="I118" i="1" s="1"/>
  <c r="E63" i="2"/>
  <c r="E41" i="2"/>
  <c r="E133" i="2"/>
  <c r="E114" i="2"/>
  <c r="F134" i="1"/>
  <c r="G134" i="1"/>
  <c r="I134" i="1" s="1"/>
  <c r="E129" i="2"/>
  <c r="F151" i="1"/>
  <c r="G151" i="1" s="1"/>
  <c r="I151" i="1" s="1"/>
  <c r="E52" i="2" l="1"/>
  <c r="E164" i="2"/>
  <c r="F163" i="1"/>
  <c r="G163" i="1" s="1"/>
  <c r="I163" i="1" s="1"/>
  <c r="F74" i="1"/>
  <c r="G74" i="1" s="1"/>
  <c r="I74" i="1" s="1"/>
  <c r="F207" i="1"/>
  <c r="G207" i="1" s="1"/>
  <c r="K207" i="1" s="1"/>
  <c r="F225" i="1"/>
  <c r="G225" i="1" s="1"/>
  <c r="K225" i="1" s="1"/>
  <c r="F65" i="1"/>
  <c r="G65" i="1" s="1"/>
  <c r="I65" i="1" s="1"/>
  <c r="F59" i="1"/>
  <c r="G59" i="1" s="1"/>
  <c r="I59" i="1" s="1"/>
  <c r="E163" i="2"/>
  <c r="E161" i="2"/>
  <c r="F190" i="1"/>
  <c r="G190" i="1" s="1"/>
  <c r="K190" i="1" s="1"/>
  <c r="E191" i="2"/>
  <c r="F91" i="1"/>
  <c r="G91" i="1" s="1"/>
  <c r="I91" i="1" s="1"/>
  <c r="E36" i="2"/>
  <c r="E126" i="2"/>
  <c r="E142" i="2"/>
  <c r="E145" i="2"/>
  <c r="F187" i="1"/>
  <c r="G187" i="1" s="1"/>
  <c r="I187" i="1" s="1"/>
  <c r="E85" i="2"/>
  <c r="E107" i="2"/>
  <c r="F93" i="1"/>
  <c r="G93" i="1" s="1"/>
  <c r="I93" i="1" s="1"/>
  <c r="E79" i="2"/>
  <c r="F30" i="1"/>
  <c r="G30" i="1" s="1"/>
  <c r="I30" i="1" s="1"/>
  <c r="E186" i="2"/>
  <c r="E195" i="2"/>
  <c r="F180" i="1"/>
  <c r="G180" i="1" s="1"/>
  <c r="I180" i="1" s="1"/>
  <c r="E173" i="2"/>
  <c r="E177" i="2"/>
  <c r="E149" i="2"/>
  <c r="E187" i="2"/>
  <c r="F194" i="1"/>
  <c r="G194" i="1" s="1"/>
  <c r="E201" i="2"/>
  <c r="F205" i="1"/>
  <c r="G205" i="1" s="1"/>
  <c r="K205" i="1" s="1"/>
  <c r="F165" i="1"/>
  <c r="G165" i="1" s="1"/>
  <c r="I165" i="1" s="1"/>
  <c r="C11" i="1"/>
  <c r="C12" i="1"/>
  <c r="O244" i="1" l="1"/>
  <c r="C16" i="1"/>
  <c r="D18" i="1" s="1"/>
  <c r="O237" i="1"/>
  <c r="O186" i="1"/>
  <c r="O194" i="1"/>
  <c r="O197" i="1"/>
  <c r="O180" i="1"/>
  <c r="O188" i="1"/>
  <c r="O231" i="1"/>
  <c r="O203" i="1"/>
  <c r="O208" i="1"/>
  <c r="O243" i="1"/>
  <c r="O230" i="1"/>
  <c r="O181" i="1"/>
  <c r="O182" i="1"/>
  <c r="O184" i="1"/>
  <c r="O232" i="1"/>
  <c r="O214" i="1"/>
  <c r="O218" i="1"/>
  <c r="O206" i="1"/>
  <c r="O242" i="1"/>
  <c r="O192" i="1"/>
  <c r="O215" i="1"/>
  <c r="O204" i="1"/>
  <c r="O190" i="1"/>
  <c r="O198" i="1"/>
  <c r="O227" i="1"/>
  <c r="O233" i="1"/>
  <c r="O209" i="1"/>
  <c r="O202" i="1"/>
  <c r="O229" i="1"/>
  <c r="O225" i="1"/>
  <c r="O238" i="1"/>
  <c r="O223" i="1"/>
  <c r="O221" i="1"/>
  <c r="O236" i="1"/>
  <c r="O217" i="1"/>
  <c r="O210" i="1"/>
  <c r="O220" i="1"/>
  <c r="O187" i="1"/>
  <c r="O207" i="1"/>
  <c r="O196" i="1"/>
  <c r="O213" i="1"/>
  <c r="O240" i="1"/>
  <c r="O222" i="1"/>
  <c r="O205" i="1"/>
  <c r="O201" i="1"/>
  <c r="O219" i="1"/>
  <c r="O224" i="1"/>
  <c r="O211" i="1"/>
  <c r="O241" i="1"/>
  <c r="O216" i="1"/>
  <c r="O235" i="1"/>
  <c r="O234" i="1"/>
  <c r="O212" i="1"/>
  <c r="O195" i="1"/>
  <c r="O185" i="1"/>
  <c r="O189" i="1"/>
  <c r="O200" i="1"/>
  <c r="O239" i="1"/>
  <c r="C15" i="1"/>
  <c r="O183" i="1"/>
  <c r="O193" i="1"/>
  <c r="O191" i="1"/>
  <c r="O179" i="1"/>
  <c r="O226" i="1"/>
  <c r="O228" i="1"/>
  <c r="O199" i="1"/>
  <c r="K194" i="1"/>
  <c r="F18" i="1" l="1"/>
  <c r="F19" i="1" s="1"/>
  <c r="C18" i="1"/>
</calcChain>
</file>

<file path=xl/sharedStrings.xml><?xml version="1.0" encoding="utf-8"?>
<sst xmlns="http://schemas.openxmlformats.org/spreadsheetml/2006/main" count="2197" uniqueCount="815">
  <si>
    <t>JAVSO..43..238</t>
  </si>
  <si>
    <t>JAVSO..45..121</t>
  </si>
  <si>
    <t>JAVSO..46…79 (2018)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</si>
  <si>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</si>
  <si>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</si>
  <si>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</si>
  <si>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</si>
  <si>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</si>
  <si>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</si>
  <si>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</si>
  <si>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</si>
  <si>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</si>
  <si>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</si>
  <si>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</si>
  <si>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</si>
  <si>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</si>
  <si>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</si>
  <si>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</si>
  <si>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</si>
  <si>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</si>
  <si>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</si>
  <si>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</si>
  <si>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</si>
  <si>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</si>
  <si>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</si>
  <si>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</si>
  <si>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</si>
  <si>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</si>
  <si>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pg</t>
  </si>
  <si>
    <t>Soloviev</t>
  </si>
  <si>
    <t>"</t>
  </si>
  <si>
    <t>Hoffmeister</t>
  </si>
  <si>
    <t>Kanda &amp; Kanamori</t>
  </si>
  <si>
    <t>Gaposchkin</t>
  </si>
  <si>
    <t>v</t>
  </si>
  <si>
    <t>Tsesevich</t>
  </si>
  <si>
    <t>Szafraniec</t>
  </si>
  <si>
    <t>Locher</t>
  </si>
  <si>
    <t>pe</t>
  </si>
  <si>
    <t>Bruton</t>
  </si>
  <si>
    <t>IBVS 2865</t>
  </si>
  <si>
    <t>Locher K</t>
  </si>
  <si>
    <t>BBSAG Bull...15</t>
  </si>
  <si>
    <t>B</t>
  </si>
  <si>
    <t>BBSAG Bull...21</t>
  </si>
  <si>
    <t>BBSAG Bull...25</t>
  </si>
  <si>
    <t>BBSAG Bull...27</t>
  </si>
  <si>
    <t>BBSAG Bull...33</t>
  </si>
  <si>
    <t>BBSAG Bull.4</t>
  </si>
  <si>
    <t>BBSAG Bull.5</t>
  </si>
  <si>
    <t>BBSAG Bull.6</t>
  </si>
  <si>
    <t>BBSAG Bull.10</t>
  </si>
  <si>
    <t>BBSAG Bull.11</t>
  </si>
  <si>
    <t>BBSAG Bull.12</t>
  </si>
  <si>
    <t>BBSAG Bull.16</t>
  </si>
  <si>
    <t>Diethelm R</t>
  </si>
  <si>
    <t>BBSAG Bull.17</t>
  </si>
  <si>
    <t>BBSAG Bull.18</t>
  </si>
  <si>
    <t>BBSAG Bull.19</t>
  </si>
  <si>
    <t>BBSAG Bull.20</t>
  </si>
  <si>
    <t>BBSAG Bull.24</t>
  </si>
  <si>
    <t>BBSAG Bull.26</t>
  </si>
  <si>
    <t>BBSAG Bull.29</t>
  </si>
  <si>
    <t>G. Samolyk</t>
  </si>
  <si>
    <t>AAVSO 3</t>
  </si>
  <si>
    <t>A</t>
  </si>
  <si>
    <t>BBSAG Bull.34</t>
  </si>
  <si>
    <t>BBSAG Bull.38</t>
  </si>
  <si>
    <t>BBSAG Bull.39</t>
  </si>
  <si>
    <t>Andrakakou M</t>
  </si>
  <si>
    <t>Mourikis D</t>
  </si>
  <si>
    <t>BBSAG Bull.40</t>
  </si>
  <si>
    <t>BBSAG Bull.44</t>
  </si>
  <si>
    <t>BBSAG Bull.45</t>
  </si>
  <si>
    <t>BBSAG Bull.49</t>
  </si>
  <si>
    <t>BBSAG Bull.50</t>
  </si>
  <si>
    <t>Mavrofridis G</t>
  </si>
  <si>
    <t>BBSAG Bull.51</t>
  </si>
  <si>
    <t>BBSAG Bull.52</t>
  </si>
  <si>
    <t>Elias D</t>
  </si>
  <si>
    <t>BBSAG Bull.56</t>
  </si>
  <si>
    <t>Nikolaou I</t>
  </si>
  <si>
    <t>BBSAG Bull.57</t>
  </si>
  <si>
    <t>BBSAG Bull.62</t>
  </si>
  <si>
    <t>BBSAG Bull.63</t>
  </si>
  <si>
    <t>BBSAG Bull.64</t>
  </si>
  <si>
    <t>Stoikidis N</t>
  </si>
  <si>
    <t>BBSAG Bull.69</t>
  </si>
  <si>
    <t>Kohl M</t>
  </si>
  <si>
    <t>Peter H</t>
  </si>
  <si>
    <t>BBSAG Bull.70</t>
  </si>
  <si>
    <t>BBSAG Bull.73</t>
  </si>
  <si>
    <t>Stefanopoulos G</t>
  </si>
  <si>
    <t>K</t>
  </si>
  <si>
    <t>BBSAG Bull.74</t>
  </si>
  <si>
    <t>S. Cook</t>
  </si>
  <si>
    <t>BBSAG Bull.77</t>
  </si>
  <si>
    <t>BBSAG Bull.78</t>
  </si>
  <si>
    <t>BBSAG Bull.79</t>
  </si>
  <si>
    <t>BBSAG Bull.80</t>
  </si>
  <si>
    <t>BBSAG Bull.81</t>
  </si>
  <si>
    <t>BBSAG Bull.82</t>
  </si>
  <si>
    <t>BBSAG Bull.84</t>
  </si>
  <si>
    <t>BBSAG Bull.85</t>
  </si>
  <si>
    <t>BBSAG Bull.86</t>
  </si>
  <si>
    <t>BBSAG Bull.90</t>
  </si>
  <si>
    <t>BBSAG Bull.92</t>
  </si>
  <si>
    <t>BBSAG Bull.93</t>
  </si>
  <si>
    <t>BBSAG Bull.96</t>
  </si>
  <si>
    <t>Paschke A</t>
  </si>
  <si>
    <t>BBSAG Bull.97</t>
  </si>
  <si>
    <t>BBSAG Bull.98</t>
  </si>
  <si>
    <t>BBSAG Bull.99</t>
  </si>
  <si>
    <t>BBSAG Bull.100</t>
  </si>
  <si>
    <t>BBSAG Bull.102</t>
  </si>
  <si>
    <t>BBSAG Bull.104</t>
  </si>
  <si>
    <t>BBSAG Bull.107</t>
  </si>
  <si>
    <t>BBSAG Bull.108</t>
  </si>
  <si>
    <t>BBSAG Bull.110</t>
  </si>
  <si>
    <t>BBSAG Bull.112</t>
  </si>
  <si>
    <t>BBSAG Bull.113</t>
  </si>
  <si>
    <t>BBSAG Bull.114</t>
  </si>
  <si>
    <t>BBSAG Bull.116</t>
  </si>
  <si>
    <t>Locher Kurt</t>
  </si>
  <si>
    <t>BBSAG Bull.118</t>
  </si>
  <si>
    <t>K. Locher</t>
  </si>
  <si>
    <t>BBSAG 119</t>
  </si>
  <si>
    <t>IBVS 5543</t>
  </si>
  <si>
    <t>I</t>
  </si>
  <si>
    <t>What a mess!</t>
  </si>
  <si>
    <t>IBVS 5676</t>
  </si>
  <si>
    <t>EA/SD</t>
  </si>
  <si>
    <t>CZ Aqr / G6396-0695</t>
  </si>
  <si>
    <t># of data points:</t>
  </si>
  <si>
    <t>IBVS 5438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</si>
  <si>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</si>
  <si>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</si>
  <si>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</si>
  <si>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</si>
  <si>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</si>
  <si>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</si>
  <si>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IBVS 5958</t>
  </si>
  <si>
    <t>IBVS 5960</t>
  </si>
  <si>
    <t>II</t>
  </si>
  <si>
    <t>Add cycle</t>
  </si>
  <si>
    <t>Old Cycle</t>
  </si>
  <si>
    <t>IBVS 2185</t>
  </si>
  <si>
    <t>PE</t>
  </si>
  <si>
    <t>IBVS 6007</t>
  </si>
  <si>
    <t>OEJV 0003</t>
  </si>
  <si>
    <t>JAVSO..38..183</t>
  </si>
  <si>
    <t>JAVSO..37...44</t>
  </si>
  <si>
    <t>JAVSO..36..186</t>
  </si>
  <si>
    <t>JAVSO..36..171</t>
  </si>
  <si>
    <t>2013JAVSO..41..122</t>
  </si>
  <si>
    <t>2013JAVSO..41..328</t>
  </si>
  <si>
    <t>Minima from the Lichtenknecker Database of the BAV</t>
  </si>
  <si>
    <t>C</t>
  </si>
  <si>
    <t>CCD</t>
  </si>
  <si>
    <t>E</t>
  </si>
  <si>
    <t>http://www.bav-astro.de/LkDB/index.php?lang=en&amp;sprache_dial=en</t>
  </si>
  <si>
    <t>F</t>
  </si>
  <si>
    <t>P</t>
  </si>
  <si>
    <t>V</t>
  </si>
  <si>
    <t>vis</t>
  </si>
  <si>
    <t> -0.003 </t>
  </si>
  <si>
    <t>F </t>
  </si>
  <si>
    <t>2420773.35 </t>
  </si>
  <si>
    <t> 02.10.1915 20:24 </t>
  </si>
  <si>
    <t> -0.05 </t>
  </si>
  <si>
    <t>P </t>
  </si>
  <si>
    <t> A.Soloviev </t>
  </si>
  <si>
    <t> CTAD 1 </t>
  </si>
  <si>
    <t>2420786.33 </t>
  </si>
  <si>
    <t> 15.10.1915 19:55 </t>
  </si>
  <si>
    <t> -0.01 </t>
  </si>
  <si>
    <t>2425506.46 </t>
  </si>
  <si>
    <t> 16.09.1928 23:02 </t>
  </si>
  <si>
    <t> 0.00 </t>
  </si>
  <si>
    <t> C.Hoffmeister </t>
  </si>
  <si>
    <t> AN 247.288 </t>
  </si>
  <si>
    <t>2425512.45 </t>
  </si>
  <si>
    <t> 22.09.1928 22:48 </t>
  </si>
  <si>
    <t>2425864.46 </t>
  </si>
  <si>
    <t> 09.09.1929 23:02 </t>
  </si>
  <si>
    <t> -0.04 </t>
  </si>
  <si>
    <t>2425883.47 </t>
  </si>
  <si>
    <t> 28.09.1929 23:16 </t>
  </si>
  <si>
    <t>2425909.33 </t>
  </si>
  <si>
    <t> 24.10.1929 19:55 </t>
  </si>
  <si>
    <t> -0.03 </t>
  </si>
  <si>
    <t>2426211.33 </t>
  </si>
  <si>
    <t> 22.08.1930 19:55 </t>
  </si>
  <si>
    <t>2426242.37 </t>
  </si>
  <si>
    <t> 22.09.1930 20:52 </t>
  </si>
  <si>
    <t> CTAD 27 </t>
  </si>
  <si>
    <t>2426267.36 </t>
  </si>
  <si>
    <t> 17.10.1930 20:38 </t>
  </si>
  <si>
    <t>2426625.38 </t>
  </si>
  <si>
    <t> 10.10.1931 21:07 </t>
  </si>
  <si>
    <t> -0.07 </t>
  </si>
  <si>
    <t>2426651.30 </t>
  </si>
  <si>
    <t> 05.11.1931 19:12 </t>
  </si>
  <si>
    <t>2427413.972 </t>
  </si>
  <si>
    <t> 07.12.1933 11:19 </t>
  </si>
  <si>
    <t> -0.030 </t>
  </si>
  <si>
    <t> Kanda &amp; Kanamori </t>
  </si>
  <si>
    <t> MASJ 3.68 </t>
  </si>
  <si>
    <t>2427740.946 </t>
  </si>
  <si>
    <t> 30.10.1934 10:42 </t>
  </si>
  <si>
    <t> -0.039 </t>
  </si>
  <si>
    <t>V </t>
  </si>
  <si>
    <t> T.Kanamori </t>
  </si>
  <si>
    <t> BZ 17.34 </t>
  </si>
  <si>
    <t>2430003.117 </t>
  </si>
  <si>
    <t> 08.01.1941 14:48 </t>
  </si>
  <si>
    <t> -0.004 </t>
  </si>
  <si>
    <t> S.Gaposchkin </t>
  </si>
  <si>
    <t> HA 113.71 </t>
  </si>
  <si>
    <t>2430969.370 </t>
  </si>
  <si>
    <t> 01.09.1943 20:52 </t>
  </si>
  <si>
    <t> -0.033 </t>
  </si>
  <si>
    <t> W.Zessewitsch </t>
  </si>
  <si>
    <t> IODE 4.1.56 </t>
  </si>
  <si>
    <t>2430976.269 </t>
  </si>
  <si>
    <t> 08.09.1943 18:27 </t>
  </si>
  <si>
    <t> -0.036 </t>
  </si>
  <si>
    <t>2431001.288 </t>
  </si>
  <si>
    <t> 03.10.1943 18:54 </t>
  </si>
  <si>
    <t> -0.037 </t>
  </si>
  <si>
    <t>2432823.422 </t>
  </si>
  <si>
    <t> 28.09.1948 22:07 </t>
  </si>
  <si>
    <t> -0.035 </t>
  </si>
  <si>
    <t> R.Szafraniec </t>
  </si>
  <si>
    <t> AAC 4.113 </t>
  </si>
  <si>
    <t>2433514.487 </t>
  </si>
  <si>
    <t> 20.08.1950 23:41 </t>
  </si>
  <si>
    <t> AAC 5.7 </t>
  </si>
  <si>
    <t>2433539.513 </t>
  </si>
  <si>
    <t> 15.09.1950 00:18 </t>
  </si>
  <si>
    <t> -0.029 </t>
  </si>
  <si>
    <t>2433872.528 </t>
  </si>
  <si>
    <t> 14.08.1951 00:40 </t>
  </si>
  <si>
    <t> AAC 5.10 </t>
  </si>
  <si>
    <t>2434576.541 </t>
  </si>
  <si>
    <t> 18.07.1953 00:59 </t>
  </si>
  <si>
    <t> AAC 5.189 </t>
  </si>
  <si>
    <t>2435011.366 </t>
  </si>
  <si>
    <t> 25.09.1954 20:47 </t>
  </si>
  <si>
    <t> -0.031 </t>
  </si>
  <si>
    <t> AAC 5.193 </t>
  </si>
  <si>
    <t>2435401.333 </t>
  </si>
  <si>
    <t> 20.10.1955 19:59 </t>
  </si>
  <si>
    <t> -0.028 </t>
  </si>
  <si>
    <t> AA 6.141 </t>
  </si>
  <si>
    <t>2435721.416 </t>
  </si>
  <si>
    <t> 04.09.1956 21:59 </t>
  </si>
  <si>
    <t> -0.026 </t>
  </si>
  <si>
    <t> AC 174.17 </t>
  </si>
  <si>
    <t>2435778.357 </t>
  </si>
  <si>
    <t> 31.10.1956 20:34 </t>
  </si>
  <si>
    <t> AA 7.188 </t>
  </si>
  <si>
    <t>2436847.346 </t>
  </si>
  <si>
    <t> 05.10.1959 20:18 </t>
  </si>
  <si>
    <t> 0.013 </t>
  </si>
  <si>
    <t> AA 10.69 </t>
  </si>
  <si>
    <t>2440198.246 </t>
  </si>
  <si>
    <t> 07.12.1968 17:54 </t>
  </si>
  <si>
    <t> -0.016 </t>
  </si>
  <si>
    <t> K.Locher </t>
  </si>
  <si>
    <t> ORI 110 </t>
  </si>
  <si>
    <t>2440537.299 </t>
  </si>
  <si>
    <t> 11.11.1969 19:10 </t>
  </si>
  <si>
    <t> -0.025 </t>
  </si>
  <si>
    <t> ORI 116 </t>
  </si>
  <si>
    <t>2440799.584 </t>
  </si>
  <si>
    <t> 01.08.1970 02:00 </t>
  </si>
  <si>
    <t> ORI 120 </t>
  </si>
  <si>
    <t>2440921.253 </t>
  </si>
  <si>
    <t> 30.11.1970 18:04 </t>
  </si>
  <si>
    <t> 0.005 </t>
  </si>
  <si>
    <t> ORI 122 </t>
  </si>
  <si>
    <t>2441241.333 </t>
  </si>
  <si>
    <t> 16.10.1971 19:59 </t>
  </si>
  <si>
    <t> 0.003 </t>
  </si>
  <si>
    <t> ORI 129 </t>
  </si>
  <si>
    <t>2441522.589 </t>
  </si>
  <si>
    <t> 24.07.1972 02:08 </t>
  </si>
  <si>
    <t> 0.002 </t>
  </si>
  <si>
    <t> BBS 4 </t>
  </si>
  <si>
    <t>2441535.537 </t>
  </si>
  <si>
    <t> 06.08.1972 00:53 </t>
  </si>
  <si>
    <t> 0.009 </t>
  </si>
  <si>
    <t> BBS 5 </t>
  </si>
  <si>
    <t>2441605.413 </t>
  </si>
  <si>
    <t> 14.10.1972 21:54 </t>
  </si>
  <si>
    <t> BBS 6 </t>
  </si>
  <si>
    <t>2441631.293 </t>
  </si>
  <si>
    <t> 09.11.1972 19:01 </t>
  </si>
  <si>
    <t> -0.000 </t>
  </si>
  <si>
    <t>2441637.326 </t>
  </si>
  <si>
    <t> 15.11.1972 19:49 </t>
  </si>
  <si>
    <t> -0.007 </t>
  </si>
  <si>
    <t>2441650.276 </t>
  </si>
  <si>
    <t> 28.11.1972 18:37 </t>
  </si>
  <si>
    <t>2441874.585 </t>
  </si>
  <si>
    <t> 11.07.1973 02:02 </t>
  </si>
  <si>
    <t> -0.005 </t>
  </si>
  <si>
    <t> BBS 10 </t>
  </si>
  <si>
    <t>2441900.468 </t>
  </si>
  <si>
    <t> 05.08.1973 23:13 </t>
  </si>
  <si>
    <t> BBS 11 </t>
  </si>
  <si>
    <t>2441976.396 </t>
  </si>
  <si>
    <t> 20.10.1973 21:30 </t>
  </si>
  <si>
    <t> BBS 12 </t>
  </si>
  <si>
    <t>2441989.332 </t>
  </si>
  <si>
    <t> 02.11.1973 19:58 </t>
  </si>
  <si>
    <t>2442008.317 </t>
  </si>
  <si>
    <t> 21.11.1973 19:36 </t>
  </si>
  <si>
    <t> 0.001 </t>
  </si>
  <si>
    <t>2442258.516 </t>
  </si>
  <si>
    <t> 30.07.1974 00:23 </t>
  </si>
  <si>
    <t> BBS 16 </t>
  </si>
  <si>
    <t>2442289.573 </t>
  </si>
  <si>
    <t> 30.08.1974 01:45 </t>
  </si>
  <si>
    <t> R.Diethelm </t>
  </si>
  <si>
    <t> BBS 17 </t>
  </si>
  <si>
    <t>2442289.575 </t>
  </si>
  <si>
    <t> 30.08.1974 01:48 </t>
  </si>
  <si>
    <t>2442296.481 </t>
  </si>
  <si>
    <t> 05.09.1974 23:32 </t>
  </si>
  <si>
    <t> 0.006 </t>
  </si>
  <si>
    <t>2442303.379 </t>
  </si>
  <si>
    <t> 12.09.1974 21:05 </t>
  </si>
  <si>
    <t>2442367.225 </t>
  </si>
  <si>
    <t> 15.11.1974 17:24 </t>
  </si>
  <si>
    <t> 0.004 </t>
  </si>
  <si>
    <t> BBS 18 </t>
  </si>
  <si>
    <t>2442385.347 </t>
  </si>
  <si>
    <t> 03.12.1974 20:19 </t>
  </si>
  <si>
    <t> 0.008 </t>
  </si>
  <si>
    <t> BBS 19 </t>
  </si>
  <si>
    <t>2442398.280 </t>
  </si>
  <si>
    <t> 16.12.1974 18:43 </t>
  </si>
  <si>
    <t>2442404.321 </t>
  </si>
  <si>
    <t> 22.12.1974 19:42 </t>
  </si>
  <si>
    <t>2442417.258 </t>
  </si>
  <si>
    <t> 04.01.1975 18:11 </t>
  </si>
  <si>
    <t> BBS 20 </t>
  </si>
  <si>
    <t>2442417.259 </t>
  </si>
  <si>
    <t> 04.01.1975 18:12 </t>
  </si>
  <si>
    <t> -0.002 </t>
  </si>
  <si>
    <t>2442712.324 </t>
  </si>
  <si>
    <t> 26.10.1975 19:46 </t>
  </si>
  <si>
    <t> BBS 24 </t>
  </si>
  <si>
    <t>2442782.212 </t>
  </si>
  <si>
    <t> 04.01.1976 17:05 </t>
  </si>
  <si>
    <t> 0.007 </t>
  </si>
  <si>
    <t> BBS 26 </t>
  </si>
  <si>
    <t>2442962.528 </t>
  </si>
  <si>
    <t> 03.07.1976 00:40 </t>
  </si>
  <si>
    <t> BBS 29 </t>
  </si>
  <si>
    <t>2442987.556 </t>
  </si>
  <si>
    <t> 28.07.1976 01:20 </t>
  </si>
  <si>
    <t> 0.016 </t>
  </si>
  <si>
    <t>2442993.567 </t>
  </si>
  <si>
    <t> 03.08.1976 01:36 </t>
  </si>
  <si>
    <t> -0.012 </t>
  </si>
  <si>
    <t>2443100.560 </t>
  </si>
  <si>
    <t> 18.11.1976 01:26 </t>
  </si>
  <si>
    <t> G.Samolyk </t>
  </si>
  <si>
    <t> AOEB 3 </t>
  </si>
  <si>
    <t>2443371.472 </t>
  </si>
  <si>
    <t> 15.08.1977 23:19 </t>
  </si>
  <si>
    <t> BBS 34 </t>
  </si>
  <si>
    <t>2443420.642 </t>
  </si>
  <si>
    <t> 04.10.1977 03:24 </t>
  </si>
  <si>
    <t>2443735.556 </t>
  </si>
  <si>
    <t> 15.08.1978 01:20 </t>
  </si>
  <si>
    <t> 0.010 </t>
  </si>
  <si>
    <t> BBS 38 </t>
  </si>
  <si>
    <t>2443778.685 </t>
  </si>
  <si>
    <t> 27.09.1978 04:26 </t>
  </si>
  <si>
    <t>2443806.292 </t>
  </si>
  <si>
    <t> 24.10.1978 19:00 </t>
  </si>
  <si>
    <t> BBS 39 </t>
  </si>
  <si>
    <t>2443806.297 </t>
  </si>
  <si>
    <t> 24.10.1978 19:07 </t>
  </si>
  <si>
    <t> A.Andrakakou </t>
  </si>
  <si>
    <t>2443806.301 </t>
  </si>
  <si>
    <t> 24.10.1978 19:13 </t>
  </si>
  <si>
    <t> D.Mourikis </t>
  </si>
  <si>
    <t>2443831.314 </t>
  </si>
  <si>
    <t> 18.11.1978 19:32 </t>
  </si>
  <si>
    <t> BBS 40 </t>
  </si>
  <si>
    <t>2443837.353 </t>
  </si>
  <si>
    <t> 24.11.1978 20:28 </t>
  </si>
  <si>
    <t>2443838.224 </t>
  </si>
  <si>
    <t> 25.11.1978 17:22 </t>
  </si>
  <si>
    <t> 0.011 </t>
  </si>
  <si>
    <t>2443863.235 </t>
  </si>
  <si>
    <t> 20.12.1978 17:38 </t>
  </si>
  <si>
    <t> BBS 41 </t>
  </si>
  <si>
    <t>2443888.258 </t>
  </si>
  <si>
    <t> 14.01.1979 18:11 </t>
  </si>
  <si>
    <t>2444087.555 </t>
  </si>
  <si>
    <t> 02.08.1979 01:19 </t>
  </si>
  <si>
    <t> BBS 44 </t>
  </si>
  <si>
    <t>2444143.632 </t>
  </si>
  <si>
    <t> 27.09.1979 03:10 </t>
  </si>
  <si>
    <t>2444164.339 </t>
  </si>
  <si>
    <t> 17.10.1979 20:08 </t>
  </si>
  <si>
    <t> BBS 45 </t>
  </si>
  <si>
    <t>2444208.330 </t>
  </si>
  <si>
    <t> 30.11.1979 19:55 </t>
  </si>
  <si>
    <t>2444458.536 </t>
  </si>
  <si>
    <t> 07.08.1980 00:51 </t>
  </si>
  <si>
    <t> BBS 49 </t>
  </si>
  <si>
    <t>2444468.8852 </t>
  </si>
  <si>
    <t> 17.08.1980 09:14 </t>
  </si>
  <si>
    <t> 0.0001 </t>
  </si>
  <si>
    <t>E </t>
  </si>
  <si>
    <t>?</t>
  </si>
  <si>
    <t> G.Wolf et al. </t>
  </si>
  <si>
    <t>IBVS 2185 </t>
  </si>
  <si>
    <t>2444484.419 </t>
  </si>
  <si>
    <t> 01.09.1980 22:03 </t>
  </si>
  <si>
    <t> BBS 50 </t>
  </si>
  <si>
    <t>2444489.596 </t>
  </si>
  <si>
    <t> 07.09.1980 02:18 </t>
  </si>
  <si>
    <t>2444497.356 </t>
  </si>
  <si>
    <t> 14.09.1980 20:32 </t>
  </si>
  <si>
    <t> 0.000 </t>
  </si>
  <si>
    <t>2444520.654 </t>
  </si>
  <si>
    <t> 08.10.1980 03:41 </t>
  </si>
  <si>
    <t>2444528.422 </t>
  </si>
  <si>
    <t> 15.10.1980 22:07 </t>
  </si>
  <si>
    <t> G.Mavrofridis </t>
  </si>
  <si>
    <t> BBS 51 </t>
  </si>
  <si>
    <t>2444566.380 </t>
  </si>
  <si>
    <t> 22.11.1980 21:07 </t>
  </si>
  <si>
    <t>2444586.229 </t>
  </si>
  <si>
    <t> 12.12.1980 17:29 </t>
  </si>
  <si>
    <t> BBS 52 </t>
  </si>
  <si>
    <t>2444598.302 </t>
  </si>
  <si>
    <t> 24.12.1980 19:14 </t>
  </si>
  <si>
    <t>2444810.532 </t>
  </si>
  <si>
    <t> 25.07.1981 00:46 </t>
  </si>
  <si>
    <t> D.Elias </t>
  </si>
  <si>
    <t> BBS 56 </t>
  </si>
  <si>
    <t>2444810.533 </t>
  </si>
  <si>
    <t> 25.07.1981 00:47 </t>
  </si>
  <si>
    <t> I.Nikolaou </t>
  </si>
  <si>
    <t>2444810.534 </t>
  </si>
  <si>
    <t> 25.07.1981 00:48 </t>
  </si>
  <si>
    <t> -0.001 </t>
  </si>
  <si>
    <t>2444885.597 </t>
  </si>
  <si>
    <t> 08.10.1981 02:19 </t>
  </si>
  <si>
    <t>2444925.280 </t>
  </si>
  <si>
    <t> 16.11.1981 18:43 </t>
  </si>
  <si>
    <t> BBS 57 </t>
  </si>
  <si>
    <t>2445193.606 </t>
  </si>
  <si>
    <t> 12.08.1982 02:32 </t>
  </si>
  <si>
    <t> BBS 62 </t>
  </si>
  <si>
    <t>2445194.464 </t>
  </si>
  <si>
    <t> 12.08.1982 23:08 </t>
  </si>
  <si>
    <t>2445232.428 </t>
  </si>
  <si>
    <t> 19.09.1982 22:16 </t>
  </si>
  <si>
    <t>2445238.458 </t>
  </si>
  <si>
    <t> 25.09.1982 22:59 </t>
  </si>
  <si>
    <t>2445251.397 </t>
  </si>
  <si>
    <t> 08.10.1982 21:31 </t>
  </si>
  <si>
    <t> BBS 63 </t>
  </si>
  <si>
    <t>2445251.401 </t>
  </si>
  <si>
    <t> 08.10.1982 21:37 </t>
  </si>
  <si>
    <t>2445276.420 </t>
  </si>
  <si>
    <t> 02.11.1982 22:04 </t>
  </si>
  <si>
    <t> BBS 64 </t>
  </si>
  <si>
    <t>2445277.284 </t>
  </si>
  <si>
    <t> 03.11.1982 18:48 </t>
  </si>
  <si>
    <t>2445328.210 </t>
  </si>
  <si>
    <t> 24.12.1982 17:02 </t>
  </si>
  <si>
    <t> 0.024 </t>
  </si>
  <si>
    <t>2445622.381 </t>
  </si>
  <si>
    <t> 14.10.1983 21:08 </t>
  </si>
  <si>
    <t> N.Stoikidis </t>
  </si>
  <si>
    <t> BBS 69 </t>
  </si>
  <si>
    <t>2445635.329 </t>
  </si>
  <si>
    <t> 27.10.1983 19:53 </t>
  </si>
  <si>
    <t> M.Kohl </t>
  </si>
  <si>
    <t>2445635.331 </t>
  </si>
  <si>
    <t> 27.10.1983 19:56 </t>
  </si>
  <si>
    <t> H.Peter </t>
  </si>
  <si>
    <t>2445705.218 </t>
  </si>
  <si>
    <t> 05.01.1984 17:13 </t>
  </si>
  <si>
    <t> BBS 70 </t>
  </si>
  <si>
    <t>2445904.508 </t>
  </si>
  <si>
    <t> 23.07.1984 00:11 </t>
  </si>
  <si>
    <t> BBS 73 </t>
  </si>
  <si>
    <t>2445904.514 </t>
  </si>
  <si>
    <t> 23.07.1984 00:20 </t>
  </si>
  <si>
    <t> G.Schneider </t>
  </si>
  <si>
    <t>2445916.588 </t>
  </si>
  <si>
    <t> 04.08.1984 02:06 </t>
  </si>
  <si>
    <t>2445945.056 </t>
  </si>
  <si>
    <t> 01.09.1984 13:20 </t>
  </si>
  <si>
    <t> J.R.Bruton </t>
  </si>
  <si>
    <t>IBVS 2865 </t>
  </si>
  <si>
    <t>2445959.721 </t>
  </si>
  <si>
    <t> 16.09.1984 05:18 </t>
  </si>
  <si>
    <t>2445987.333 </t>
  </si>
  <si>
    <t> 13.10.1984 19:59 </t>
  </si>
  <si>
    <t> BBS 74 </t>
  </si>
  <si>
    <t>2446004.590 </t>
  </si>
  <si>
    <t> 31.10.1984 02:09 </t>
  </si>
  <si>
    <t> S.Cook </t>
  </si>
  <si>
    <t>2446010.629 </t>
  </si>
  <si>
    <t> 06.11.1984 03:05 </t>
  </si>
  <si>
    <t>2446319.490 </t>
  </si>
  <si>
    <t> 10.09.1985 23:45 </t>
  </si>
  <si>
    <t> BBS 78 </t>
  </si>
  <si>
    <t>2446369.536 </t>
  </si>
  <si>
    <t> 31.10.1985 00:51 </t>
  </si>
  <si>
    <t>2446377.294 </t>
  </si>
  <si>
    <t> 07.11.1985 19:03 </t>
  </si>
  <si>
    <t> BBS 79 </t>
  </si>
  <si>
    <t>2446428.197 </t>
  </si>
  <si>
    <t> 28.12.1985 16:43 </t>
  </si>
  <si>
    <t>2446627.495 </t>
  </si>
  <si>
    <t> 15.07.1986 23:52 </t>
  </si>
  <si>
    <t> BBS 80 </t>
  </si>
  <si>
    <t>2446646.480 </t>
  </si>
  <si>
    <t> 03.08.1986 23:31 </t>
  </si>
  <si>
    <t> BBS 81 </t>
  </si>
  <si>
    <t>2446714.633 </t>
  </si>
  <si>
    <t> 11.10.1986 03:11 </t>
  </si>
  <si>
    <t>2446742.239 </t>
  </si>
  <si>
    <t> 07.11.1986 17:44 </t>
  </si>
  <si>
    <t> BBS 82 </t>
  </si>
  <si>
    <t>2447010.553 </t>
  </si>
  <si>
    <t> 03.08.1987 01:16 </t>
  </si>
  <si>
    <t> BBS 84 </t>
  </si>
  <si>
    <t>2447029.534 </t>
  </si>
  <si>
    <t> 22.08.1987 00:48 </t>
  </si>
  <si>
    <t> BBS 85 </t>
  </si>
  <si>
    <t>2447157.222 </t>
  </si>
  <si>
    <t> 27.12.1987 17:19 </t>
  </si>
  <si>
    <t> BBS 86 </t>
  </si>
  <si>
    <t>2447471.274 </t>
  </si>
  <si>
    <t> 05.11.1988 18:34 </t>
  </si>
  <si>
    <t> 0.012 </t>
  </si>
  <si>
    <t> BBS 90 </t>
  </si>
  <si>
    <t>2447739.601 </t>
  </si>
  <si>
    <t> 01.08.1989 02:25 </t>
  </si>
  <si>
    <t> 0.023 </t>
  </si>
  <si>
    <t> BBS 92 </t>
  </si>
  <si>
    <t>2447744.756 </t>
  </si>
  <si>
    <t> 06.08.1989 06:08 </t>
  </si>
  <si>
    <t>2447822.400 </t>
  </si>
  <si>
    <t> 22.10.1989 21:36 </t>
  </si>
  <si>
    <t> BBS 93 </t>
  </si>
  <si>
    <t>2448098.491 </t>
  </si>
  <si>
    <t> 25.07.1990 23:47 </t>
  </si>
  <si>
    <t> BBS 96 </t>
  </si>
  <si>
    <t>2448174.405 </t>
  </si>
  <si>
    <t> 09.10.1990 21:43 </t>
  </si>
  <si>
    <t> A.Paschke </t>
  </si>
  <si>
    <t> BBS 97 </t>
  </si>
  <si>
    <t>2448488.446 </t>
  </si>
  <si>
    <t> 19.08.1991 22:42 </t>
  </si>
  <si>
    <t> BBS 98 </t>
  </si>
  <si>
    <t>2448537.623 </t>
  </si>
  <si>
    <t> 08.10.1991 02:57 </t>
  </si>
  <si>
    <t>2448564.370 </t>
  </si>
  <si>
    <t> 03.11.1991 20:52 </t>
  </si>
  <si>
    <t> BBS 99 </t>
  </si>
  <si>
    <t>2448564.374 </t>
  </si>
  <si>
    <t> 03.11.1991 20:58 </t>
  </si>
  <si>
    <t> BBS 100 </t>
  </si>
  <si>
    <t>2448859.433 </t>
  </si>
  <si>
    <t> 24.08.1992 22:23 </t>
  </si>
  <si>
    <t> BBS 102 </t>
  </si>
  <si>
    <t>2449216.612 </t>
  </si>
  <si>
    <t> 17.08.1993 02:41 </t>
  </si>
  <si>
    <t> BBS 104 </t>
  </si>
  <si>
    <t>2449273.561 </t>
  </si>
  <si>
    <t> 13.10.1993 01:27 </t>
  </si>
  <si>
    <t>2449600.537 </t>
  </si>
  <si>
    <t> 05.09.1994 00:53 </t>
  </si>
  <si>
    <t> BBS 107 </t>
  </si>
  <si>
    <t>2449633.325 </t>
  </si>
  <si>
    <t> 07.10.1994 19:48 </t>
  </si>
  <si>
    <t> BBS 108 </t>
  </si>
  <si>
    <t>2449713.562 </t>
  </si>
  <si>
    <t> 27.12.1994 01:29 </t>
  </si>
  <si>
    <t>2449983.607 </t>
  </si>
  <si>
    <t> 23.09.1995 02:34 </t>
  </si>
  <si>
    <t>2449984.464 </t>
  </si>
  <si>
    <t> 23.09.1995 23:08 </t>
  </si>
  <si>
    <t> BBS 110 </t>
  </si>
  <si>
    <t>2450002.587 </t>
  </si>
  <si>
    <t> 12.10.1995 02:05 </t>
  </si>
  <si>
    <t>2450291.602 </t>
  </si>
  <si>
    <t> 27.07.1996 02:26 </t>
  </si>
  <si>
    <t> BBS 112 </t>
  </si>
  <si>
    <t>2450336.470 </t>
  </si>
  <si>
    <t> 09.09.1996 23:16 </t>
  </si>
  <si>
    <t> BBS 113 </t>
  </si>
  <si>
    <t>2450425.333 </t>
  </si>
  <si>
    <t> 07.12.1996 19:59 </t>
  </si>
  <si>
    <t> BBS 114 </t>
  </si>
  <si>
    <t>2450700.557 </t>
  </si>
  <si>
    <t> 09.09.1997 01:22 </t>
  </si>
  <si>
    <t> 0.014 </t>
  </si>
  <si>
    <t> BBS 116 </t>
  </si>
  <si>
    <t>2450989.580 </t>
  </si>
  <si>
    <t> 25.06.1998 01:55 </t>
  </si>
  <si>
    <t> 0.015 </t>
  </si>
  <si>
    <t> BBS 118 </t>
  </si>
  <si>
    <t>2451123.304 </t>
  </si>
  <si>
    <t> 05.11.1998 19:17 </t>
  </si>
  <si>
    <t> BBS 119 </t>
  </si>
  <si>
    <t>2451436.478 </t>
  </si>
  <si>
    <t> 14.09.1999 23:28 </t>
  </si>
  <si>
    <t> BBS 121 </t>
  </si>
  <si>
    <t>2451454.598 </t>
  </si>
  <si>
    <t> 03.10.1999 02:21 </t>
  </si>
  <si>
    <t> AOEB 11 </t>
  </si>
  <si>
    <t>2451756.549 </t>
  </si>
  <si>
    <t> 31.07.2000 01:10 </t>
  </si>
  <si>
    <t> BBS 123 </t>
  </si>
  <si>
    <t>2451839.386 </t>
  </si>
  <si>
    <t> 21.10.2000 21:15 </t>
  </si>
  <si>
    <t> BBS 124 </t>
  </si>
  <si>
    <t>2451849.735 </t>
  </si>
  <si>
    <t> 01.11.2000 05:38 </t>
  </si>
  <si>
    <t> R.Hill </t>
  </si>
  <si>
    <t>2452064.98507 </t>
  </si>
  <si>
    <t> 04.06.2001 11:38 </t>
  </si>
  <si>
    <t> -0.00078 </t>
  </si>
  <si>
    <t>C </t>
  </si>
  <si>
    <t> P.Zasche </t>
  </si>
  <si>
    <t>IBVS 6007 </t>
  </si>
  <si>
    <t>2452065.41858 </t>
  </si>
  <si>
    <t> 04.06.2001 22:02 </t>
  </si>
  <si>
    <t> 0.00135 </t>
  </si>
  <si>
    <t>2452165.501 </t>
  </si>
  <si>
    <t> 13.09.2001 00:01 </t>
  </si>
  <si>
    <t> BBS 126 </t>
  </si>
  <si>
    <t>2452189.6557 </t>
  </si>
  <si>
    <t> 07.10.2001 03:44 </t>
  </si>
  <si>
    <t> 0.0022 </t>
  </si>
  <si>
    <t>ns</t>
  </si>
  <si>
    <t>2452229.343 </t>
  </si>
  <si>
    <t> 15.11.2001 20:13 </t>
  </si>
  <si>
    <t> BBS 127 </t>
  </si>
  <si>
    <t>2452262.5606 </t>
  </si>
  <si>
    <t> 19.12.2001 01:27 </t>
  </si>
  <si>
    <t> 0.0045 </t>
  </si>
  <si>
    <t> S.Dvorak </t>
  </si>
  <si>
    <t>2452460.566 </t>
  </si>
  <si>
    <t> 05.07.2002 01:35 </t>
  </si>
  <si>
    <t> BBS 128 </t>
  </si>
  <si>
    <t>2452530.443 </t>
  </si>
  <si>
    <t> 12.09.2002 22:37 </t>
  </si>
  <si>
    <t> BBS 129 </t>
  </si>
  <si>
    <t>2452549.85580 </t>
  </si>
  <si>
    <t> 02.10.2002 08:32 </t>
  </si>
  <si>
    <t> 0.00328 </t>
  </si>
  <si>
    <t>2452550.28425 </t>
  </si>
  <si>
    <t> 02.10.2002 18:49 </t>
  </si>
  <si>
    <t> 0.00035 </t>
  </si>
  <si>
    <t>2452850.524 </t>
  </si>
  <si>
    <t> 30.07.2003 00:34 </t>
  </si>
  <si>
    <t> BBS 130 </t>
  </si>
  <si>
    <t>2452887.19110 </t>
  </si>
  <si>
    <t> 04.09.2003 16:35 </t>
  </si>
  <si>
    <t> 0.00251 </t>
  </si>
  <si>
    <t>2452887.61885 </t>
  </si>
  <si>
    <t> 05.09.2003 02:51 </t>
  </si>
  <si>
    <t> -0.00112 </t>
  </si>
  <si>
    <t>2452931.619 </t>
  </si>
  <si>
    <t> 19.10.2003 02:51 </t>
  </si>
  <si>
    <t> D.Williams </t>
  </si>
  <si>
    <t>2452952.3248 </t>
  </si>
  <si>
    <t> 08.11.2003 19:47 </t>
  </si>
  <si>
    <t> -0.0016 </t>
  </si>
  <si>
    <t> L.Kotková &amp; M.Wolf </t>
  </si>
  <si>
    <t>IBVS 5676 </t>
  </si>
  <si>
    <t>2452963.5403 </t>
  </si>
  <si>
    <t> 20.11.2003 00:58 </t>
  </si>
  <si>
    <t> -0.0019 </t>
  </si>
  <si>
    <t>2453227.547 </t>
  </si>
  <si>
    <t> 10.08.2004 01:07 </t>
  </si>
  <si>
    <t>OEJV 0003 </t>
  </si>
  <si>
    <t>2453238.7568 </t>
  </si>
  <si>
    <t> 21.08.2004 06:09 </t>
  </si>
  <si>
    <t> -0.0033 </t>
  </si>
  <si>
    <t>2453314.6791 </t>
  </si>
  <si>
    <t> 05.11.2004 04:17 </t>
  </si>
  <si>
    <t> -0.0032 </t>
  </si>
  <si>
    <t>2453426.40785 </t>
  </si>
  <si>
    <t> 24.02.2005 21:47 </t>
  </si>
  <si>
    <t> -0.00080 </t>
  </si>
  <si>
    <t>2453426.83663 </t>
  </si>
  <si>
    <t> 25.02.2005 08:04 </t>
  </si>
  <si>
    <t> -0.00339 </t>
  </si>
  <si>
    <t>2453592.493 </t>
  </si>
  <si>
    <t> 09.08.2005 23:49 </t>
  </si>
  <si>
    <t>2453634.7595 </t>
  </si>
  <si>
    <t> 21.09.2005 06:13 </t>
  </si>
  <si>
    <t> -0.0038 </t>
  </si>
  <si>
    <t> J.Bialozynski </t>
  </si>
  <si>
    <t>2453653.742 </t>
  </si>
  <si>
    <t> 10.10.2005 05:48 </t>
  </si>
  <si>
    <t> C.Stephan </t>
  </si>
  <si>
    <t>2453673.5830 </t>
  </si>
  <si>
    <t> 30.10.2005 01:59 </t>
  </si>
  <si>
    <t> -0.0041 </t>
  </si>
  <si>
    <t>2454035.943 </t>
  </si>
  <si>
    <t> 27.10.2006 10:37 </t>
  </si>
  <si>
    <t> K. Nagai et al. </t>
  </si>
  <si>
    <t>VSB 45 </t>
  </si>
  <si>
    <t>2454063.9739 </t>
  </si>
  <si>
    <t> 24.11.2006 11:22 </t>
  </si>
  <si>
    <t> -0.0085 </t>
  </si>
  <si>
    <t>2454075.6230 </t>
  </si>
  <si>
    <t> 06.12.2006 02:57 </t>
  </si>
  <si>
    <t> -0.0066 </t>
  </si>
  <si>
    <t> AOEB 12 </t>
  </si>
  <si>
    <t>2454094.6033 </t>
  </si>
  <si>
    <t> 25.12.2006 02:28 </t>
  </si>
  <si>
    <t> -0.0068 </t>
  </si>
  <si>
    <t>2454161.46574 </t>
  </si>
  <si>
    <t> 01.03.2007 23:10 </t>
  </si>
  <si>
    <t> -0.00769 </t>
  </si>
  <si>
    <t>2454161.89728 </t>
  </si>
  <si>
    <t> 02.03.2007 09:32 </t>
  </si>
  <si>
    <t> -0.00753 </t>
  </si>
  <si>
    <t>2454317.1916 </t>
  </si>
  <si>
    <t> 04.08.2007 16:35 </t>
  </si>
  <si>
    <t> -0.0086 </t>
  </si>
  <si>
    <t> K.Nakajima </t>
  </si>
  <si>
    <t>VSB 46 </t>
  </si>
  <si>
    <t>2454452.6427 </t>
  </si>
  <si>
    <t> 18.12.2007 03:25 </t>
  </si>
  <si>
    <t> -0.0096 </t>
  </si>
  <si>
    <t>JAAVSO 36(2);171 </t>
  </si>
  <si>
    <t>2454702.839 </t>
  </si>
  <si>
    <t> 24.08.2008 08:08 </t>
  </si>
  <si>
    <t> -0.011 </t>
  </si>
  <si>
    <t>o</t>
  </si>
  <si>
    <t>JAAVSO 36(2);186 </t>
  </si>
  <si>
    <t>2454710.17341 </t>
  </si>
  <si>
    <t> 31.08.2008 16:09 </t>
  </si>
  <si>
    <t> -0.01035 </t>
  </si>
  <si>
    <t>2454710.60306 </t>
  </si>
  <si>
    <t> 01.09.2008 02:28 </t>
  </si>
  <si>
    <t> -0.01207 </t>
  </si>
  <si>
    <t>2454792.5648 </t>
  </si>
  <si>
    <t> 22.11.2008 01:33 </t>
  </si>
  <si>
    <t> -0.0118 </t>
  </si>
  <si>
    <t>JAAVSO 37(1);44 </t>
  </si>
  <si>
    <t>2455056.99203 </t>
  </si>
  <si>
    <t> 13.08.2009 11:48 </t>
  </si>
  <si>
    <t> -0.01807 </t>
  </si>
  <si>
    <t>2455057.42720 </t>
  </si>
  <si>
    <t> 13.08.2009 22:15 </t>
  </si>
  <si>
    <t> -0.01427 </t>
  </si>
  <si>
    <t>2455086.7622 </t>
  </si>
  <si>
    <t> 12.09.2009 06:17 </t>
  </si>
  <si>
    <t> -0.0128 </t>
  </si>
  <si>
    <t> JAAVSO 38;120 </t>
  </si>
  <si>
    <t>2455504.3318 </t>
  </si>
  <si>
    <t> 03.11.2010 19:57 </t>
  </si>
  <si>
    <t> -0.0153 </t>
  </si>
  <si>
    <t> A.Liakos &amp; P.Niarchos </t>
  </si>
  <si>
    <t>IBVS 5958 </t>
  </si>
  <si>
    <t>2455505.1932 </t>
  </si>
  <si>
    <t> 04.11.2010 16:38 </t>
  </si>
  <si>
    <t> -0.0166 </t>
  </si>
  <si>
    <t>2455508.6457 </t>
  </si>
  <si>
    <t> 08.11.2010 03:29 </t>
  </si>
  <si>
    <t> -0.0151 </t>
  </si>
  <si>
    <t>IBVS 5960 </t>
  </si>
  <si>
    <t>2455536.2532 </t>
  </si>
  <si>
    <t> 05.12.2010 18:04 </t>
  </si>
  <si>
    <t> -0.0157 </t>
  </si>
  <si>
    <t>2455539.2757 </t>
  </si>
  <si>
    <t> 08.12.2010 18:37 </t>
  </si>
  <si>
    <t>2455854.6058 </t>
  </si>
  <si>
    <t> 20.10.2011 02:32 </t>
  </si>
  <si>
    <t> -0.0186 </t>
  </si>
  <si>
    <t> J.A.Howell </t>
  </si>
  <si>
    <t> JAAVSO 41;122 </t>
  </si>
  <si>
    <t>2456193.6656 </t>
  </si>
  <si>
    <t> 23.09.2012 03:58 </t>
  </si>
  <si>
    <t> -0.0204 </t>
  </si>
  <si>
    <t>2456512.8830 </t>
  </si>
  <si>
    <t> 08.08.2013 09:11 </t>
  </si>
  <si>
    <t> -0.0213 </t>
  </si>
  <si>
    <t> R.Sabo </t>
  </si>
  <si>
    <t> JAAVSO 41;328 </t>
  </si>
  <si>
    <t>s5</t>
  </si>
  <si>
    <t>s6</t>
  </si>
  <si>
    <t>s7</t>
  </si>
  <si>
    <t>JAVSO..46..184</t>
  </si>
  <si>
    <t>JAVSO..48…87</t>
  </si>
  <si>
    <t>JAVSO..48..256</t>
  </si>
  <si>
    <t>JAVSO 49, 108</t>
  </si>
  <si>
    <t>JAVSO, 48, 87</t>
  </si>
  <si>
    <t>JAVSO, 48, 256</t>
  </si>
  <si>
    <t>JAVSO, 49, 108</t>
  </si>
  <si>
    <t>JAVSO, 50, 133</t>
  </si>
  <si>
    <t>JAAVSO 51, 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</si>
</sst>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37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sz val="16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9">
    <xf numFmtId="0" fontId="0" fillId="0" borderId="0">
      <alignment vertical="top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8" fillId="7" borderId="1" applyNumberFormat="0" applyAlignment="0" applyProtection="0"/>
    <xf numFmtId="0" fontId="29" fillId="0" borderId="4" applyNumberFormat="0" applyFill="0" applyAlignment="0" applyProtection="0"/>
    <xf numFmtId="0" fontId="30" fillId="22" borderId="0" applyNumberFormat="0" applyBorder="0" applyAlignment="0" applyProtection="0"/>
    <xf numFmtId="0" fontId="6" fillId="0" borderId="0"/>
    <xf numFmtId="0" fontId="18" fillId="0" borderId="0"/>
    <xf numFmtId="0" fontId="18" fillId="23" borderId="5" applyNumberFormat="0" applyFont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6" fillId="0" borderId="7" applyNumberFormat="0" applyFont="0" applyFill="0" applyAlignment="0" applyProtection="0"/>
    <xf numFmtId="0" fontId="33" fillId="0" borderId="0" applyNumberFormat="0" applyFill="0" applyBorder="0" applyAlignment="0" applyProtection="0"/>
  </cellStyleXfs>
  <cellXfs count="80">
    <xf numFmtId="0" fontId="0" fillId="0" borderId="0" xfId="0" applyAlignment="1"/>
    <xf numFmtId="0" fontId="3" fillId="0" borderId="0" xfId="0" applyFont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>
      <alignment horizontal="center"/>
    </xf>
    <xf numFmtId="0" fontId="7" fillId="0" borderId="0" xfId="0" applyFont="1" applyAlignment="1"/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>
      <alignment vertical="top"/>
    </xf>
    <xf numFmtId="0" fontId="0" fillId="0" borderId="0" xfId="0" applyAlignment="1">
      <alignment horizontal="center"/>
    </xf>
    <xf numFmtId="0" fontId="9" fillId="0" borderId="0" xfId="0" applyFont="1" applyAlignment="1"/>
    <xf numFmtId="0" fontId="11" fillId="0" borderId="11" xfId="0" applyFont="1" applyBorder="1" applyAlignment="1">
      <alignment vertical="center"/>
    </xf>
    <xf numFmtId="0" fontId="3" fillId="0" borderId="0" xfId="0" quotePrefix="1" applyFont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>
      <alignment vertical="top"/>
    </xf>
    <xf numFmtId="0" fontId="15" fillId="0" borderId="0" xfId="0" applyFont="1">
      <alignment vertical="top"/>
    </xf>
    <xf numFmtId="0" fontId="16" fillId="0" borderId="0" xfId="0" applyFont="1">
      <alignment vertical="top"/>
    </xf>
    <xf numFmtId="0" fontId="12" fillId="0" borderId="0" xfId="0" applyFont="1">
      <alignment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/>
    <xf numFmtId="0" fontId="4" fillId="0" borderId="0" xfId="0" applyFont="1">
      <alignment vertical="top"/>
    </xf>
    <xf numFmtId="0" fontId="12" fillId="0" borderId="0" xfId="0" applyFont="1" applyAlignment="1">
      <alignment horizontal="center"/>
    </xf>
    <xf numFmtId="0" fontId="14" fillId="0" borderId="0" xfId="0" applyFont="1">
      <alignment vertical="top"/>
    </xf>
    <xf numFmtId="0" fontId="13" fillId="0" borderId="0" xfId="0" applyFont="1">
      <alignment vertical="top"/>
    </xf>
    <xf numFmtId="0" fontId="7" fillId="0" borderId="0" xfId="0" applyFont="1">
      <alignment vertical="top"/>
    </xf>
    <xf numFmtId="0" fontId="13" fillId="0" borderId="0" xfId="0" applyFont="1" applyAlignment="1">
      <alignment horizontal="center"/>
    </xf>
    <xf numFmtId="22" fontId="12" fillId="0" borderId="0" xfId="0" applyNumberFormat="1" applyFont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17" fillId="0" borderId="0" xfId="0" applyFont="1">
      <alignment vertical="top"/>
    </xf>
    <xf numFmtId="0" fontId="16" fillId="0" borderId="0" xfId="0" applyFont="1" applyAlignment="1">
      <alignment horizontal="left"/>
    </xf>
    <xf numFmtId="0" fontId="18" fillId="0" borderId="0" xfId="0" applyFont="1" applyAlignment="1"/>
    <xf numFmtId="0" fontId="18" fillId="0" borderId="0" xfId="0" applyFont="1" applyAlignment="1">
      <alignment horizontal="left"/>
    </xf>
    <xf numFmtId="14" fontId="18" fillId="0" borderId="0" xfId="0" applyNumberFormat="1" applyFont="1" applyAlignment="1"/>
    <xf numFmtId="0" fontId="5" fillId="0" borderId="0" xfId="0" applyFont="1" applyAlignme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>
      <alignment vertical="top"/>
    </xf>
    <xf numFmtId="0" fontId="10" fillId="0" borderId="0" xfId="38" applyAlignment="1" applyProtection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>
      <alignment vertical="top"/>
    </xf>
    <xf numFmtId="0" fontId="0" fillId="0" borderId="0" xfId="0" quotePrefix="1">
      <alignment vertical="top"/>
    </xf>
    <xf numFmtId="0" fontId="5" fillId="24" borderId="18" xfId="0" applyFont="1" applyFill="1" applyBorder="1" applyAlignment="1">
      <alignment horizontal="left" vertical="top" wrapText="1" indent="1"/>
    </xf>
    <xf numFmtId="0" fontId="5" fillId="24" borderId="18" xfId="0" applyFont="1" applyFill="1" applyBorder="1" applyAlignment="1">
      <alignment horizontal="center" vertical="top" wrapText="1"/>
    </xf>
    <xf numFmtId="0" fontId="5" fillId="24" borderId="18" xfId="0" applyFont="1" applyFill="1" applyBorder="1" applyAlignment="1">
      <alignment horizontal="right" vertical="top" wrapText="1"/>
    </xf>
    <xf numFmtId="0" fontId="10" fillId="24" borderId="18" xfId="38" applyFill="1" applyBorder="1" applyAlignment="1" applyProtection="1">
      <alignment horizontal="right" vertical="top" wrapText="1"/>
    </xf>
    <xf numFmtId="0" fontId="13" fillId="0" borderId="0" xfId="0" applyFont="1" applyAlignment="1"/>
    <xf numFmtId="0" fontId="18" fillId="0" borderId="0" xfId="0" applyFont="1" applyAlignment="1">
      <alignment horizontal="center"/>
    </xf>
    <xf numFmtId="0" fontId="34" fillId="0" borderId="0" xfId="0" applyFont="1">
      <alignment vertical="top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4" fillId="0" borderId="0" xfId="42" applyFont="1"/>
    <xf numFmtId="0" fontId="34" fillId="0" borderId="0" xfId="42" applyFont="1" applyAlignment="1">
      <alignment horizontal="center"/>
    </xf>
    <xf numFmtId="0" fontId="34" fillId="0" borderId="0" xfId="42" applyFont="1" applyAlignment="1">
      <alignment horizontal="left" vertical="center"/>
    </xf>
    <xf numFmtId="0" fontId="34" fillId="0" borderId="0" xfId="43" applyFont="1"/>
    <xf numFmtId="0" fontId="34" fillId="0" borderId="0" xfId="43" applyFont="1" applyAlignment="1">
      <alignment horizontal="center"/>
    </xf>
    <xf numFmtId="0" fontId="34" fillId="0" borderId="0" xfId="43" applyFont="1" applyAlignment="1">
      <alignment horizontal="left" vertical="center"/>
    </xf>
    <xf numFmtId="0" fontId="35" fillId="0" borderId="0" xfId="0" applyFont="1">
      <alignment vertical="top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5" fillId="0" borderId="0" xfId="42" applyFont="1"/>
    <xf numFmtId="0" fontId="35" fillId="0" borderId="0" xfId="42" applyFont="1" applyAlignment="1">
      <alignment horizontal="center"/>
    </xf>
    <xf numFmtId="0" fontId="35" fillId="0" borderId="0" xfId="42" applyFont="1" applyAlignment="1">
      <alignment horizontal="left"/>
    </xf>
    <xf numFmtId="0" fontId="35" fillId="0" borderId="0" xfId="0" applyFont="1" applyAlignment="1"/>
    <xf numFmtId="0" fontId="36" fillId="0" borderId="0" xfId="0" applyFont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36" fillId="0" borderId="0" xfId="0" applyFont="1" applyAlignment="1" applyProtection="1">
      <alignment horizontal="center" vertical="center" wrapText="1"/>
      <protection locked="0"/>
    </xf>
    <xf numFmtId="0" fontId="36" fillId="0" borderId="0" xfId="0" applyFont="1" applyAlignment="1" applyProtection="1">
      <alignment horizontal="left" vertical="center" wrapText="1"/>
      <protection locked="0"/>
    </xf>
    <xf numFmtId="165" fontId="36" fillId="0" borderId="0" xfId="0" applyNumberFormat="1" applyFont="1" applyAlignment="1">
      <alignment horizontal="left" vertical="center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rmal_A_1" xfId="43" xr:uid="{00000000-0005-0000-0000-00002B000000}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CZ Aqr - O-C Diagr.</a:t>
            </a:r>
          </a:p>
        </c:rich>
      </c:tx>
      <c:layout>
        <c:manualLayout>
          <c:xMode val="edge"/>
          <c:yMode val="edge"/>
          <c:x val="0.37729549248747912"/>
          <c:y val="3.39506172839506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24207011686144"/>
          <c:y val="0.14814859468012961"/>
          <c:w val="0.80300500834724542"/>
          <c:h val="0.657409388893075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Active!$F$21:$F$992</c:f>
              <c:numCache>
                <c:formatCode>General</c:formatCode>
                <c:ptCount val="972"/>
                <c:pt idx="0">
                  <c:v>-26193</c:v>
                </c:pt>
                <c:pt idx="1">
                  <c:v>-26193</c:v>
                </c:pt>
                <c:pt idx="2">
                  <c:v>-26178</c:v>
                </c:pt>
                <c:pt idx="3">
                  <c:v>-26178</c:v>
                </c:pt>
                <c:pt idx="4">
                  <c:v>-20707</c:v>
                </c:pt>
                <c:pt idx="5">
                  <c:v>-20700</c:v>
                </c:pt>
                <c:pt idx="6">
                  <c:v>-20292</c:v>
                </c:pt>
                <c:pt idx="7">
                  <c:v>-20270</c:v>
                </c:pt>
                <c:pt idx="8">
                  <c:v>-20240</c:v>
                </c:pt>
                <c:pt idx="9">
                  <c:v>-19890</c:v>
                </c:pt>
                <c:pt idx="10">
                  <c:v>-19854</c:v>
                </c:pt>
                <c:pt idx="11">
                  <c:v>-19825</c:v>
                </c:pt>
                <c:pt idx="12">
                  <c:v>-19410</c:v>
                </c:pt>
                <c:pt idx="13">
                  <c:v>-19380</c:v>
                </c:pt>
                <c:pt idx="14">
                  <c:v>-18496</c:v>
                </c:pt>
                <c:pt idx="15">
                  <c:v>-18117</c:v>
                </c:pt>
                <c:pt idx="16">
                  <c:v>-15495</c:v>
                </c:pt>
                <c:pt idx="17">
                  <c:v>-14375</c:v>
                </c:pt>
                <c:pt idx="18">
                  <c:v>-14367</c:v>
                </c:pt>
                <c:pt idx="19">
                  <c:v>-14338</c:v>
                </c:pt>
                <c:pt idx="20">
                  <c:v>-12226</c:v>
                </c:pt>
                <c:pt idx="21">
                  <c:v>-11425</c:v>
                </c:pt>
                <c:pt idx="22">
                  <c:v>-11396</c:v>
                </c:pt>
                <c:pt idx="23">
                  <c:v>-11010</c:v>
                </c:pt>
                <c:pt idx="24">
                  <c:v>-10194</c:v>
                </c:pt>
                <c:pt idx="25">
                  <c:v>-9690</c:v>
                </c:pt>
                <c:pt idx="26">
                  <c:v>-9238</c:v>
                </c:pt>
                <c:pt idx="27">
                  <c:v>-8867</c:v>
                </c:pt>
                <c:pt idx="28">
                  <c:v>-8801</c:v>
                </c:pt>
                <c:pt idx="29">
                  <c:v>-7562</c:v>
                </c:pt>
                <c:pt idx="30">
                  <c:v>-3678</c:v>
                </c:pt>
                <c:pt idx="31">
                  <c:v>-3285</c:v>
                </c:pt>
                <c:pt idx="32">
                  <c:v>-2981</c:v>
                </c:pt>
                <c:pt idx="33">
                  <c:v>-2840</c:v>
                </c:pt>
                <c:pt idx="34">
                  <c:v>-2469</c:v>
                </c:pt>
                <c:pt idx="35">
                  <c:v>-2143</c:v>
                </c:pt>
                <c:pt idx="36">
                  <c:v>-2128</c:v>
                </c:pt>
                <c:pt idx="37">
                  <c:v>-2047</c:v>
                </c:pt>
                <c:pt idx="38">
                  <c:v>-2017</c:v>
                </c:pt>
                <c:pt idx="39">
                  <c:v>-2010</c:v>
                </c:pt>
                <c:pt idx="40">
                  <c:v>-1995</c:v>
                </c:pt>
                <c:pt idx="41">
                  <c:v>-1735</c:v>
                </c:pt>
                <c:pt idx="42">
                  <c:v>-1705</c:v>
                </c:pt>
                <c:pt idx="43">
                  <c:v>-1617</c:v>
                </c:pt>
                <c:pt idx="44">
                  <c:v>-1602</c:v>
                </c:pt>
                <c:pt idx="45">
                  <c:v>-1580</c:v>
                </c:pt>
                <c:pt idx="46">
                  <c:v>-1290</c:v>
                </c:pt>
                <c:pt idx="47">
                  <c:v>-1254</c:v>
                </c:pt>
                <c:pt idx="48">
                  <c:v>-1254</c:v>
                </c:pt>
                <c:pt idx="49">
                  <c:v>-1246</c:v>
                </c:pt>
                <c:pt idx="50">
                  <c:v>-1238</c:v>
                </c:pt>
                <c:pt idx="51">
                  <c:v>-1164</c:v>
                </c:pt>
                <c:pt idx="52">
                  <c:v>-1143</c:v>
                </c:pt>
                <c:pt idx="53">
                  <c:v>-1128</c:v>
                </c:pt>
                <c:pt idx="54">
                  <c:v>-1121</c:v>
                </c:pt>
                <c:pt idx="55">
                  <c:v>-1106</c:v>
                </c:pt>
                <c:pt idx="56">
                  <c:v>-1106</c:v>
                </c:pt>
                <c:pt idx="57">
                  <c:v>-764</c:v>
                </c:pt>
                <c:pt idx="58">
                  <c:v>-683</c:v>
                </c:pt>
                <c:pt idx="59">
                  <c:v>-474</c:v>
                </c:pt>
                <c:pt idx="60">
                  <c:v>-445</c:v>
                </c:pt>
                <c:pt idx="61">
                  <c:v>-438</c:v>
                </c:pt>
                <c:pt idx="62">
                  <c:v>-314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57</c:v>
                </c:pt>
                <c:pt idx="67">
                  <c:v>422</c:v>
                </c:pt>
                <c:pt idx="68">
                  <c:v>472</c:v>
                </c:pt>
                <c:pt idx="69">
                  <c:v>504</c:v>
                </c:pt>
                <c:pt idx="70">
                  <c:v>504</c:v>
                </c:pt>
                <c:pt idx="71">
                  <c:v>504</c:v>
                </c:pt>
                <c:pt idx="72">
                  <c:v>533</c:v>
                </c:pt>
                <c:pt idx="73">
                  <c:v>540</c:v>
                </c:pt>
                <c:pt idx="74">
                  <c:v>541</c:v>
                </c:pt>
                <c:pt idx="75">
                  <c:v>570</c:v>
                </c:pt>
                <c:pt idx="76">
                  <c:v>599</c:v>
                </c:pt>
                <c:pt idx="77">
                  <c:v>830</c:v>
                </c:pt>
                <c:pt idx="78">
                  <c:v>895</c:v>
                </c:pt>
                <c:pt idx="79">
                  <c:v>919</c:v>
                </c:pt>
                <c:pt idx="80">
                  <c:v>970</c:v>
                </c:pt>
                <c:pt idx="81">
                  <c:v>1260</c:v>
                </c:pt>
                <c:pt idx="82">
                  <c:v>1272</c:v>
                </c:pt>
                <c:pt idx="83">
                  <c:v>1290</c:v>
                </c:pt>
                <c:pt idx="84">
                  <c:v>1296</c:v>
                </c:pt>
                <c:pt idx="85">
                  <c:v>1305</c:v>
                </c:pt>
                <c:pt idx="86">
                  <c:v>1332</c:v>
                </c:pt>
                <c:pt idx="87">
                  <c:v>1341</c:v>
                </c:pt>
                <c:pt idx="88">
                  <c:v>1385</c:v>
                </c:pt>
                <c:pt idx="89">
                  <c:v>1408</c:v>
                </c:pt>
                <c:pt idx="90">
                  <c:v>1422</c:v>
                </c:pt>
                <c:pt idx="91">
                  <c:v>1668</c:v>
                </c:pt>
                <c:pt idx="92">
                  <c:v>1668</c:v>
                </c:pt>
                <c:pt idx="93">
                  <c:v>1668</c:v>
                </c:pt>
                <c:pt idx="94">
                  <c:v>1755</c:v>
                </c:pt>
                <c:pt idx="95">
                  <c:v>1801</c:v>
                </c:pt>
                <c:pt idx="96">
                  <c:v>2112</c:v>
                </c:pt>
                <c:pt idx="97">
                  <c:v>2113</c:v>
                </c:pt>
                <c:pt idx="98">
                  <c:v>2157</c:v>
                </c:pt>
                <c:pt idx="99">
                  <c:v>2164</c:v>
                </c:pt>
                <c:pt idx="100">
                  <c:v>2179</c:v>
                </c:pt>
                <c:pt idx="101">
                  <c:v>2179</c:v>
                </c:pt>
                <c:pt idx="102">
                  <c:v>2208</c:v>
                </c:pt>
                <c:pt idx="103">
                  <c:v>2209</c:v>
                </c:pt>
                <c:pt idx="104">
                  <c:v>2268</c:v>
                </c:pt>
                <c:pt idx="105">
                  <c:v>2609</c:v>
                </c:pt>
                <c:pt idx="106">
                  <c:v>2624</c:v>
                </c:pt>
                <c:pt idx="107">
                  <c:v>2624</c:v>
                </c:pt>
                <c:pt idx="108">
                  <c:v>2705</c:v>
                </c:pt>
                <c:pt idx="109">
                  <c:v>2936</c:v>
                </c:pt>
                <c:pt idx="110">
                  <c:v>2936</c:v>
                </c:pt>
                <c:pt idx="111">
                  <c:v>2950</c:v>
                </c:pt>
                <c:pt idx="112">
                  <c:v>2983</c:v>
                </c:pt>
                <c:pt idx="113">
                  <c:v>3000</c:v>
                </c:pt>
                <c:pt idx="114">
                  <c:v>3032</c:v>
                </c:pt>
                <c:pt idx="115">
                  <c:v>3052</c:v>
                </c:pt>
                <c:pt idx="116">
                  <c:v>3059</c:v>
                </c:pt>
                <c:pt idx="117">
                  <c:v>3351</c:v>
                </c:pt>
                <c:pt idx="118">
                  <c:v>3358</c:v>
                </c:pt>
                <c:pt idx="119">
                  <c:v>3417</c:v>
                </c:pt>
                <c:pt idx="120">
                  <c:v>3475</c:v>
                </c:pt>
                <c:pt idx="121">
                  <c:v>3484</c:v>
                </c:pt>
                <c:pt idx="122">
                  <c:v>3543</c:v>
                </c:pt>
                <c:pt idx="123">
                  <c:v>3774</c:v>
                </c:pt>
                <c:pt idx="124">
                  <c:v>3796</c:v>
                </c:pt>
                <c:pt idx="125">
                  <c:v>3875</c:v>
                </c:pt>
                <c:pt idx="126">
                  <c:v>3907</c:v>
                </c:pt>
                <c:pt idx="127">
                  <c:v>4218</c:v>
                </c:pt>
                <c:pt idx="128">
                  <c:v>4240</c:v>
                </c:pt>
                <c:pt idx="129">
                  <c:v>4388</c:v>
                </c:pt>
                <c:pt idx="130">
                  <c:v>4752</c:v>
                </c:pt>
                <c:pt idx="131">
                  <c:v>5063</c:v>
                </c:pt>
                <c:pt idx="132">
                  <c:v>5069</c:v>
                </c:pt>
                <c:pt idx="133">
                  <c:v>5159</c:v>
                </c:pt>
                <c:pt idx="134">
                  <c:v>5479</c:v>
                </c:pt>
                <c:pt idx="135">
                  <c:v>5567</c:v>
                </c:pt>
                <c:pt idx="136">
                  <c:v>5931</c:v>
                </c:pt>
                <c:pt idx="137">
                  <c:v>5988</c:v>
                </c:pt>
                <c:pt idx="138">
                  <c:v>6019</c:v>
                </c:pt>
                <c:pt idx="139">
                  <c:v>6019</c:v>
                </c:pt>
                <c:pt idx="140">
                  <c:v>6361</c:v>
                </c:pt>
                <c:pt idx="141">
                  <c:v>6775</c:v>
                </c:pt>
                <c:pt idx="142">
                  <c:v>6841</c:v>
                </c:pt>
                <c:pt idx="143">
                  <c:v>7220</c:v>
                </c:pt>
                <c:pt idx="144">
                  <c:v>7258</c:v>
                </c:pt>
                <c:pt idx="145">
                  <c:v>7351</c:v>
                </c:pt>
                <c:pt idx="146">
                  <c:v>7664</c:v>
                </c:pt>
                <c:pt idx="147">
                  <c:v>7665</c:v>
                </c:pt>
                <c:pt idx="148">
                  <c:v>7686</c:v>
                </c:pt>
                <c:pt idx="149">
                  <c:v>8021</c:v>
                </c:pt>
                <c:pt idx="150">
                  <c:v>8073</c:v>
                </c:pt>
                <c:pt idx="151">
                  <c:v>8176</c:v>
                </c:pt>
                <c:pt idx="152">
                  <c:v>8495</c:v>
                </c:pt>
                <c:pt idx="153">
                  <c:v>8830</c:v>
                </c:pt>
                <c:pt idx="154">
                  <c:v>8985</c:v>
                </c:pt>
                <c:pt idx="155">
                  <c:v>9348</c:v>
                </c:pt>
                <c:pt idx="156">
                  <c:v>9369</c:v>
                </c:pt>
                <c:pt idx="157">
                  <c:v>9719</c:v>
                </c:pt>
                <c:pt idx="158">
                  <c:v>9815</c:v>
                </c:pt>
                <c:pt idx="159">
                  <c:v>9827</c:v>
                </c:pt>
                <c:pt idx="160">
                  <c:v>10076.5</c:v>
                </c:pt>
                <c:pt idx="161">
                  <c:v>10077</c:v>
                </c:pt>
                <c:pt idx="162">
                  <c:v>10193</c:v>
                </c:pt>
                <c:pt idx="163">
                  <c:v>10221</c:v>
                </c:pt>
                <c:pt idx="164">
                  <c:v>10267</c:v>
                </c:pt>
                <c:pt idx="165">
                  <c:v>10305.5</c:v>
                </c:pt>
                <c:pt idx="166">
                  <c:v>10535</c:v>
                </c:pt>
                <c:pt idx="167">
                  <c:v>10616</c:v>
                </c:pt>
                <c:pt idx="168">
                  <c:v>10638.5</c:v>
                </c:pt>
                <c:pt idx="169">
                  <c:v>10639</c:v>
                </c:pt>
                <c:pt idx="170">
                  <c:v>10987</c:v>
                </c:pt>
                <c:pt idx="171">
                  <c:v>11029.5</c:v>
                </c:pt>
                <c:pt idx="172">
                  <c:v>11030</c:v>
                </c:pt>
                <c:pt idx="173">
                  <c:v>11081</c:v>
                </c:pt>
                <c:pt idx="174">
                  <c:v>11105</c:v>
                </c:pt>
                <c:pt idx="175">
                  <c:v>11118</c:v>
                </c:pt>
                <c:pt idx="176">
                  <c:v>11424</c:v>
                </c:pt>
                <c:pt idx="177">
                  <c:v>11437</c:v>
                </c:pt>
                <c:pt idx="178">
                  <c:v>11525</c:v>
                </c:pt>
                <c:pt idx="179">
                  <c:v>11654.5</c:v>
                </c:pt>
                <c:pt idx="180">
                  <c:v>11655</c:v>
                </c:pt>
                <c:pt idx="181">
                  <c:v>11847</c:v>
                </c:pt>
                <c:pt idx="182">
                  <c:v>11896</c:v>
                </c:pt>
                <c:pt idx="183">
                  <c:v>11918</c:v>
                </c:pt>
                <c:pt idx="184">
                  <c:v>11941</c:v>
                </c:pt>
                <c:pt idx="185">
                  <c:v>12361</c:v>
                </c:pt>
                <c:pt idx="186">
                  <c:v>12393.5</c:v>
                </c:pt>
                <c:pt idx="187">
                  <c:v>12407</c:v>
                </c:pt>
                <c:pt idx="188">
                  <c:v>12429</c:v>
                </c:pt>
                <c:pt idx="189">
                  <c:v>12506.5</c:v>
                </c:pt>
                <c:pt idx="190">
                  <c:v>12507</c:v>
                </c:pt>
                <c:pt idx="191">
                  <c:v>12687</c:v>
                </c:pt>
                <c:pt idx="192">
                  <c:v>12844</c:v>
                </c:pt>
                <c:pt idx="193">
                  <c:v>13134</c:v>
                </c:pt>
                <c:pt idx="194">
                  <c:v>13142.5</c:v>
                </c:pt>
                <c:pt idx="195">
                  <c:v>13143</c:v>
                </c:pt>
                <c:pt idx="196">
                  <c:v>13238</c:v>
                </c:pt>
                <c:pt idx="197">
                  <c:v>13544.5</c:v>
                </c:pt>
                <c:pt idx="198">
                  <c:v>13545</c:v>
                </c:pt>
                <c:pt idx="199">
                  <c:v>13579</c:v>
                </c:pt>
                <c:pt idx="200">
                  <c:v>14063</c:v>
                </c:pt>
                <c:pt idx="201">
                  <c:v>14064</c:v>
                </c:pt>
                <c:pt idx="202">
                  <c:v>14068</c:v>
                </c:pt>
                <c:pt idx="203">
                  <c:v>14100</c:v>
                </c:pt>
                <c:pt idx="204">
                  <c:v>14103.5</c:v>
                </c:pt>
                <c:pt idx="205">
                  <c:v>14469</c:v>
                </c:pt>
                <c:pt idx="206">
                  <c:v>14469</c:v>
                </c:pt>
                <c:pt idx="207">
                  <c:v>14862</c:v>
                </c:pt>
                <c:pt idx="208">
                  <c:v>15232</c:v>
                </c:pt>
                <c:pt idx="209">
                  <c:v>16070</c:v>
                </c:pt>
                <c:pt idx="210">
                  <c:v>16500</c:v>
                </c:pt>
                <c:pt idx="211">
                  <c:v>16567</c:v>
                </c:pt>
                <c:pt idx="212">
                  <c:v>17034</c:v>
                </c:pt>
                <c:pt idx="213">
                  <c:v>17085</c:v>
                </c:pt>
                <c:pt idx="214">
                  <c:v>17375</c:v>
                </c:pt>
                <c:pt idx="215">
                  <c:v>17790</c:v>
                </c:pt>
                <c:pt idx="216">
                  <c:v>17790</c:v>
                </c:pt>
                <c:pt idx="217">
                  <c:v>18183</c:v>
                </c:pt>
                <c:pt idx="218">
                  <c:v>18183</c:v>
                </c:pt>
                <c:pt idx="219">
                  <c:v>18309</c:v>
                </c:pt>
                <c:pt idx="220">
                  <c:v>18309</c:v>
                </c:pt>
                <c:pt idx="221">
                  <c:v>18702</c:v>
                </c:pt>
                <c:pt idx="222">
                  <c:v>18748</c:v>
                </c:pt>
                <c:pt idx="223">
                  <c:v>19102</c:v>
                </c:pt>
              </c:numCache>
            </c:numRef>
          </c:xVal>
          <c:yVal>
            <c:numRef>
              <c:f>Active!$H$21:$H$992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81-4DAA-8782-E3FE9CA020F3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Active!$D$21:$D$992</c:f>
                <c:numCache>
                  <c:formatCode>General</c:formatCode>
                  <c:ptCount val="972"/>
                  <c:pt idx="0">
                    <c:v>0</c:v>
                  </c:pt>
                  <c:pt idx="2">
                    <c:v>0</c:v>
                  </c:pt>
                  <c:pt idx="9">
                    <c:v>0</c:v>
                  </c:pt>
                  <c:pt idx="15">
                    <c:v>0</c:v>
                  </c:pt>
                  <c:pt idx="29">
                    <c:v>0</c:v>
                  </c:pt>
                  <c:pt idx="63">
                    <c:v>0</c:v>
                  </c:pt>
                  <c:pt idx="75">
                    <c:v>0</c:v>
                  </c:pt>
                  <c:pt idx="76">
                    <c:v>0</c:v>
                  </c:pt>
                  <c:pt idx="82">
                    <c:v>0</c:v>
                  </c:pt>
                  <c:pt idx="135">
                    <c:v>6.0000000000000001E-3</c:v>
                  </c:pt>
                  <c:pt idx="136">
                    <c:v>3.0000000000000001E-3</c:v>
                  </c:pt>
                  <c:pt idx="138">
                    <c:v>3.0000000000000001E-3</c:v>
                  </c:pt>
                  <c:pt idx="140">
                    <c:v>5.0000000000000001E-3</c:v>
                  </c:pt>
                  <c:pt idx="141">
                    <c:v>3.0000000000000001E-3</c:v>
                  </c:pt>
                  <c:pt idx="143">
                    <c:v>5.0000000000000001E-3</c:v>
                  </c:pt>
                  <c:pt idx="144">
                    <c:v>4.0000000000000001E-3</c:v>
                  </c:pt>
                  <c:pt idx="147">
                    <c:v>4.0000000000000001E-3</c:v>
                  </c:pt>
                  <c:pt idx="149">
                    <c:v>4.0000000000000001E-3</c:v>
                  </c:pt>
                  <c:pt idx="150">
                    <c:v>5.0000000000000001E-3</c:v>
                  </c:pt>
                  <c:pt idx="151">
                    <c:v>4.0000000000000001E-3</c:v>
                  </c:pt>
                  <c:pt idx="152">
                    <c:v>3.0000000000000001E-3</c:v>
                  </c:pt>
                  <c:pt idx="153">
                    <c:v>6.0000000000000001E-3</c:v>
                  </c:pt>
                  <c:pt idx="154">
                    <c:v>4.0000000000000001E-3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2.1700000000000001E-3</c:v>
                  </c:pt>
                  <c:pt idx="161">
                    <c:v>1.7799999999999999E-3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3.0000000000000001E-3</c:v>
                  </c:pt>
                  <c:pt idx="168">
                    <c:v>2.2899999999999999E-3</c:v>
                  </c:pt>
                  <c:pt idx="169">
                    <c:v>5.9999999999999995E-4</c:v>
                  </c:pt>
                  <c:pt idx="170">
                    <c:v>4.0000000000000001E-3</c:v>
                  </c:pt>
                  <c:pt idx="171">
                    <c:v>1.9599999999999999E-3</c:v>
                  </c:pt>
                  <c:pt idx="172">
                    <c:v>5.0000000000000001E-4</c:v>
                  </c:pt>
                  <c:pt idx="173">
                    <c:v>0</c:v>
                  </c:pt>
                  <c:pt idx="174">
                    <c:v>2.9999999999999997E-4</c:v>
                  </c:pt>
                  <c:pt idx="175">
                    <c:v>0</c:v>
                  </c:pt>
                  <c:pt idx="176">
                    <c:v>3.0000000000000001E-3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1.9499999999999999E-3</c:v>
                  </c:pt>
                  <c:pt idx="180">
                    <c:v>1.15E-3</c:v>
                  </c:pt>
                  <c:pt idx="181">
                    <c:v>2E-3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2.48E-3</c:v>
                  </c:pt>
                  <c:pt idx="190">
                    <c:v>8.4000000000000003E-4</c:v>
                  </c:pt>
                  <c:pt idx="191">
                    <c:v>0</c:v>
                  </c:pt>
                  <c:pt idx="192">
                    <c:v>1E-4</c:v>
                  </c:pt>
                  <c:pt idx="193">
                    <c:v>1E-4</c:v>
                  </c:pt>
                  <c:pt idx="194">
                    <c:v>2.5999999999999999E-3</c:v>
                  </c:pt>
                  <c:pt idx="195">
                    <c:v>4.4999999999999999E-4</c:v>
                  </c:pt>
                  <c:pt idx="196">
                    <c:v>1E-4</c:v>
                  </c:pt>
                  <c:pt idx="197">
                    <c:v>3.0000000000000001E-3</c:v>
                  </c:pt>
                  <c:pt idx="198">
                    <c:v>9.1E-4</c:v>
                  </c:pt>
                  <c:pt idx="199">
                    <c:v>2.0000000000000001E-4</c:v>
                  </c:pt>
                  <c:pt idx="200">
                    <c:v>2.0000000000000001E-4</c:v>
                  </c:pt>
                  <c:pt idx="201">
                    <c:v>2.9999999999999997E-4</c:v>
                  </c:pt>
                  <c:pt idx="202">
                    <c:v>2.0000000000000001E-4</c:v>
                  </c:pt>
                  <c:pt idx="203">
                    <c:v>0</c:v>
                  </c:pt>
                  <c:pt idx="204">
                    <c:v>4.0000000000000002E-4</c:v>
                  </c:pt>
                  <c:pt idx="205">
                    <c:v>0</c:v>
                  </c:pt>
                  <c:pt idx="206">
                    <c:v>1E-4</c:v>
                  </c:pt>
                  <c:pt idx="207">
                    <c:v>1E-4</c:v>
                  </c:pt>
                  <c:pt idx="208">
                    <c:v>1E-4</c:v>
                  </c:pt>
                  <c:pt idx="209">
                    <c:v>1E-4</c:v>
                  </c:pt>
                  <c:pt idx="210">
                    <c:v>1E-4</c:v>
                  </c:pt>
                  <c:pt idx="211">
                    <c:v>1E-4</c:v>
                  </c:pt>
                  <c:pt idx="212">
                    <c:v>1E-4</c:v>
                  </c:pt>
                  <c:pt idx="213">
                    <c:v>1E-4</c:v>
                  </c:pt>
                  <c:pt idx="214">
                    <c:v>1E-4</c:v>
                  </c:pt>
                  <c:pt idx="215">
                    <c:v>1E-4</c:v>
                  </c:pt>
                  <c:pt idx="216">
                    <c:v>1E-4</c:v>
                  </c:pt>
                  <c:pt idx="217">
                    <c:v>1E-4</c:v>
                  </c:pt>
                  <c:pt idx="218">
                    <c:v>1E-4</c:v>
                  </c:pt>
                  <c:pt idx="219">
                    <c:v>1E-4</c:v>
                  </c:pt>
                  <c:pt idx="220">
                    <c:v>1E-4</c:v>
                  </c:pt>
                  <c:pt idx="221">
                    <c:v>2.0000000000000001E-4</c:v>
                  </c:pt>
                  <c:pt idx="222">
                    <c:v>1E-4</c:v>
                  </c:pt>
                  <c:pt idx="223">
                    <c:v>1E-4</c:v>
                  </c:pt>
                </c:numCache>
              </c:numRef>
            </c:plus>
            <c:minus>
              <c:numRef>
                <c:f>Active!$D$21:$D$992</c:f>
                <c:numCache>
                  <c:formatCode>General</c:formatCode>
                  <c:ptCount val="972"/>
                  <c:pt idx="0">
                    <c:v>0</c:v>
                  </c:pt>
                  <c:pt idx="2">
                    <c:v>0</c:v>
                  </c:pt>
                  <c:pt idx="9">
                    <c:v>0</c:v>
                  </c:pt>
                  <c:pt idx="15">
                    <c:v>0</c:v>
                  </c:pt>
                  <c:pt idx="29">
                    <c:v>0</c:v>
                  </c:pt>
                  <c:pt idx="63">
                    <c:v>0</c:v>
                  </c:pt>
                  <c:pt idx="75">
                    <c:v>0</c:v>
                  </c:pt>
                  <c:pt idx="76">
                    <c:v>0</c:v>
                  </c:pt>
                  <c:pt idx="82">
                    <c:v>0</c:v>
                  </c:pt>
                  <c:pt idx="135">
                    <c:v>6.0000000000000001E-3</c:v>
                  </c:pt>
                  <c:pt idx="136">
                    <c:v>3.0000000000000001E-3</c:v>
                  </c:pt>
                  <c:pt idx="138">
                    <c:v>3.0000000000000001E-3</c:v>
                  </c:pt>
                  <c:pt idx="140">
                    <c:v>5.0000000000000001E-3</c:v>
                  </c:pt>
                  <c:pt idx="141">
                    <c:v>3.0000000000000001E-3</c:v>
                  </c:pt>
                  <c:pt idx="143">
                    <c:v>5.0000000000000001E-3</c:v>
                  </c:pt>
                  <c:pt idx="144">
                    <c:v>4.0000000000000001E-3</c:v>
                  </c:pt>
                  <c:pt idx="147">
                    <c:v>4.0000000000000001E-3</c:v>
                  </c:pt>
                  <c:pt idx="149">
                    <c:v>4.0000000000000001E-3</c:v>
                  </c:pt>
                  <c:pt idx="150">
                    <c:v>5.0000000000000001E-3</c:v>
                  </c:pt>
                  <c:pt idx="151">
                    <c:v>4.0000000000000001E-3</c:v>
                  </c:pt>
                  <c:pt idx="152">
                    <c:v>3.0000000000000001E-3</c:v>
                  </c:pt>
                  <c:pt idx="153">
                    <c:v>6.0000000000000001E-3</c:v>
                  </c:pt>
                  <c:pt idx="154">
                    <c:v>4.0000000000000001E-3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2.1700000000000001E-3</c:v>
                  </c:pt>
                  <c:pt idx="161">
                    <c:v>1.7799999999999999E-3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3.0000000000000001E-3</c:v>
                  </c:pt>
                  <c:pt idx="168">
                    <c:v>2.2899999999999999E-3</c:v>
                  </c:pt>
                  <c:pt idx="169">
                    <c:v>5.9999999999999995E-4</c:v>
                  </c:pt>
                  <c:pt idx="170">
                    <c:v>4.0000000000000001E-3</c:v>
                  </c:pt>
                  <c:pt idx="171">
                    <c:v>1.9599999999999999E-3</c:v>
                  </c:pt>
                  <c:pt idx="172">
                    <c:v>5.0000000000000001E-4</c:v>
                  </c:pt>
                  <c:pt idx="173">
                    <c:v>0</c:v>
                  </c:pt>
                  <c:pt idx="174">
                    <c:v>2.9999999999999997E-4</c:v>
                  </c:pt>
                  <c:pt idx="175">
                    <c:v>0</c:v>
                  </c:pt>
                  <c:pt idx="176">
                    <c:v>3.0000000000000001E-3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1.9499999999999999E-3</c:v>
                  </c:pt>
                  <c:pt idx="180">
                    <c:v>1.15E-3</c:v>
                  </c:pt>
                  <c:pt idx="181">
                    <c:v>2E-3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2.48E-3</c:v>
                  </c:pt>
                  <c:pt idx="190">
                    <c:v>8.4000000000000003E-4</c:v>
                  </c:pt>
                  <c:pt idx="191">
                    <c:v>0</c:v>
                  </c:pt>
                  <c:pt idx="192">
                    <c:v>1E-4</c:v>
                  </c:pt>
                  <c:pt idx="193">
                    <c:v>1E-4</c:v>
                  </c:pt>
                  <c:pt idx="194">
                    <c:v>2.5999999999999999E-3</c:v>
                  </c:pt>
                  <c:pt idx="195">
                    <c:v>4.4999999999999999E-4</c:v>
                  </c:pt>
                  <c:pt idx="196">
                    <c:v>1E-4</c:v>
                  </c:pt>
                  <c:pt idx="197">
                    <c:v>3.0000000000000001E-3</c:v>
                  </c:pt>
                  <c:pt idx="198">
                    <c:v>9.1E-4</c:v>
                  </c:pt>
                  <c:pt idx="199">
                    <c:v>2.0000000000000001E-4</c:v>
                  </c:pt>
                  <c:pt idx="200">
                    <c:v>2.0000000000000001E-4</c:v>
                  </c:pt>
                  <c:pt idx="201">
                    <c:v>2.9999999999999997E-4</c:v>
                  </c:pt>
                  <c:pt idx="202">
                    <c:v>2.0000000000000001E-4</c:v>
                  </c:pt>
                  <c:pt idx="203">
                    <c:v>0</c:v>
                  </c:pt>
                  <c:pt idx="204">
                    <c:v>4.0000000000000002E-4</c:v>
                  </c:pt>
                  <c:pt idx="205">
                    <c:v>0</c:v>
                  </c:pt>
                  <c:pt idx="206">
                    <c:v>1E-4</c:v>
                  </c:pt>
                  <c:pt idx="207">
                    <c:v>1E-4</c:v>
                  </c:pt>
                  <c:pt idx="208">
                    <c:v>1E-4</c:v>
                  </c:pt>
                  <c:pt idx="209">
                    <c:v>1E-4</c:v>
                  </c:pt>
                  <c:pt idx="210">
                    <c:v>1E-4</c:v>
                  </c:pt>
                  <c:pt idx="211">
                    <c:v>1E-4</c:v>
                  </c:pt>
                  <c:pt idx="212">
                    <c:v>1E-4</c:v>
                  </c:pt>
                  <c:pt idx="213">
                    <c:v>1E-4</c:v>
                  </c:pt>
                  <c:pt idx="214">
                    <c:v>1E-4</c:v>
                  </c:pt>
                  <c:pt idx="215">
                    <c:v>1E-4</c:v>
                  </c:pt>
                  <c:pt idx="216">
                    <c:v>1E-4</c:v>
                  </c:pt>
                  <c:pt idx="217">
                    <c:v>1E-4</c:v>
                  </c:pt>
                  <c:pt idx="218">
                    <c:v>1E-4</c:v>
                  </c:pt>
                  <c:pt idx="219">
                    <c:v>1E-4</c:v>
                  </c:pt>
                  <c:pt idx="220">
                    <c:v>1E-4</c:v>
                  </c:pt>
                  <c:pt idx="221">
                    <c:v>2.0000000000000001E-4</c:v>
                  </c:pt>
                  <c:pt idx="222">
                    <c:v>1E-4</c:v>
                  </c:pt>
                  <c:pt idx="223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-26193</c:v>
                </c:pt>
                <c:pt idx="1">
                  <c:v>-26193</c:v>
                </c:pt>
                <c:pt idx="2">
                  <c:v>-26178</c:v>
                </c:pt>
                <c:pt idx="3">
                  <c:v>-26178</c:v>
                </c:pt>
                <c:pt idx="4">
                  <c:v>-20707</c:v>
                </c:pt>
                <c:pt idx="5">
                  <c:v>-20700</c:v>
                </c:pt>
                <c:pt idx="6">
                  <c:v>-20292</c:v>
                </c:pt>
                <c:pt idx="7">
                  <c:v>-20270</c:v>
                </c:pt>
                <c:pt idx="8">
                  <c:v>-20240</c:v>
                </c:pt>
                <c:pt idx="9">
                  <c:v>-19890</c:v>
                </c:pt>
                <c:pt idx="10">
                  <c:v>-19854</c:v>
                </c:pt>
                <c:pt idx="11">
                  <c:v>-19825</c:v>
                </c:pt>
                <c:pt idx="12">
                  <c:v>-19410</c:v>
                </c:pt>
                <c:pt idx="13">
                  <c:v>-19380</c:v>
                </c:pt>
                <c:pt idx="14">
                  <c:v>-18496</c:v>
                </c:pt>
                <c:pt idx="15">
                  <c:v>-18117</c:v>
                </c:pt>
                <c:pt idx="16">
                  <c:v>-15495</c:v>
                </c:pt>
                <c:pt idx="17">
                  <c:v>-14375</c:v>
                </c:pt>
                <c:pt idx="18">
                  <c:v>-14367</c:v>
                </c:pt>
                <c:pt idx="19">
                  <c:v>-14338</c:v>
                </c:pt>
                <c:pt idx="20">
                  <c:v>-12226</c:v>
                </c:pt>
                <c:pt idx="21">
                  <c:v>-11425</c:v>
                </c:pt>
                <c:pt idx="22">
                  <c:v>-11396</c:v>
                </c:pt>
                <c:pt idx="23">
                  <c:v>-11010</c:v>
                </c:pt>
                <c:pt idx="24">
                  <c:v>-10194</c:v>
                </c:pt>
                <c:pt idx="25">
                  <c:v>-9690</c:v>
                </c:pt>
                <c:pt idx="26">
                  <c:v>-9238</c:v>
                </c:pt>
                <c:pt idx="27">
                  <c:v>-8867</c:v>
                </c:pt>
                <c:pt idx="28">
                  <c:v>-8801</c:v>
                </c:pt>
                <c:pt idx="29">
                  <c:v>-7562</c:v>
                </c:pt>
                <c:pt idx="30">
                  <c:v>-3678</c:v>
                </c:pt>
                <c:pt idx="31">
                  <c:v>-3285</c:v>
                </c:pt>
                <c:pt idx="32">
                  <c:v>-2981</c:v>
                </c:pt>
                <c:pt idx="33">
                  <c:v>-2840</c:v>
                </c:pt>
                <c:pt idx="34">
                  <c:v>-2469</c:v>
                </c:pt>
                <c:pt idx="35">
                  <c:v>-2143</c:v>
                </c:pt>
                <c:pt idx="36">
                  <c:v>-2128</c:v>
                </c:pt>
                <c:pt idx="37">
                  <c:v>-2047</c:v>
                </c:pt>
                <c:pt idx="38">
                  <c:v>-2017</c:v>
                </c:pt>
                <c:pt idx="39">
                  <c:v>-2010</c:v>
                </c:pt>
                <c:pt idx="40">
                  <c:v>-1995</c:v>
                </c:pt>
                <c:pt idx="41">
                  <c:v>-1735</c:v>
                </c:pt>
                <c:pt idx="42">
                  <c:v>-1705</c:v>
                </c:pt>
                <c:pt idx="43">
                  <c:v>-1617</c:v>
                </c:pt>
                <c:pt idx="44">
                  <c:v>-1602</c:v>
                </c:pt>
                <c:pt idx="45">
                  <c:v>-1580</c:v>
                </c:pt>
                <c:pt idx="46">
                  <c:v>-1290</c:v>
                </c:pt>
                <c:pt idx="47">
                  <c:v>-1254</c:v>
                </c:pt>
                <c:pt idx="48">
                  <c:v>-1254</c:v>
                </c:pt>
                <c:pt idx="49">
                  <c:v>-1246</c:v>
                </c:pt>
                <c:pt idx="50">
                  <c:v>-1238</c:v>
                </c:pt>
                <c:pt idx="51">
                  <c:v>-1164</c:v>
                </c:pt>
                <c:pt idx="52">
                  <c:v>-1143</c:v>
                </c:pt>
                <c:pt idx="53">
                  <c:v>-1128</c:v>
                </c:pt>
                <c:pt idx="54">
                  <c:v>-1121</c:v>
                </c:pt>
                <c:pt idx="55">
                  <c:v>-1106</c:v>
                </c:pt>
                <c:pt idx="56">
                  <c:v>-1106</c:v>
                </c:pt>
                <c:pt idx="57">
                  <c:v>-764</c:v>
                </c:pt>
                <c:pt idx="58">
                  <c:v>-683</c:v>
                </c:pt>
                <c:pt idx="59">
                  <c:v>-474</c:v>
                </c:pt>
                <c:pt idx="60">
                  <c:v>-445</c:v>
                </c:pt>
                <c:pt idx="61">
                  <c:v>-438</c:v>
                </c:pt>
                <c:pt idx="62">
                  <c:v>-314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57</c:v>
                </c:pt>
                <c:pt idx="67">
                  <c:v>422</c:v>
                </c:pt>
                <c:pt idx="68">
                  <c:v>472</c:v>
                </c:pt>
                <c:pt idx="69">
                  <c:v>504</c:v>
                </c:pt>
                <c:pt idx="70">
                  <c:v>504</c:v>
                </c:pt>
                <c:pt idx="71">
                  <c:v>504</c:v>
                </c:pt>
                <c:pt idx="72">
                  <c:v>533</c:v>
                </c:pt>
                <c:pt idx="73">
                  <c:v>540</c:v>
                </c:pt>
                <c:pt idx="74">
                  <c:v>541</c:v>
                </c:pt>
                <c:pt idx="75">
                  <c:v>570</c:v>
                </c:pt>
                <c:pt idx="76">
                  <c:v>599</c:v>
                </c:pt>
                <c:pt idx="77">
                  <c:v>830</c:v>
                </c:pt>
                <c:pt idx="78">
                  <c:v>895</c:v>
                </c:pt>
                <c:pt idx="79">
                  <c:v>919</c:v>
                </c:pt>
                <c:pt idx="80">
                  <c:v>970</c:v>
                </c:pt>
                <c:pt idx="81">
                  <c:v>1260</c:v>
                </c:pt>
                <c:pt idx="82">
                  <c:v>1272</c:v>
                </c:pt>
                <c:pt idx="83">
                  <c:v>1290</c:v>
                </c:pt>
                <c:pt idx="84">
                  <c:v>1296</c:v>
                </c:pt>
                <c:pt idx="85">
                  <c:v>1305</c:v>
                </c:pt>
                <c:pt idx="86">
                  <c:v>1332</c:v>
                </c:pt>
                <c:pt idx="87">
                  <c:v>1341</c:v>
                </c:pt>
                <c:pt idx="88">
                  <c:v>1385</c:v>
                </c:pt>
                <c:pt idx="89">
                  <c:v>1408</c:v>
                </c:pt>
                <c:pt idx="90">
                  <c:v>1422</c:v>
                </c:pt>
                <c:pt idx="91">
                  <c:v>1668</c:v>
                </c:pt>
                <c:pt idx="92">
                  <c:v>1668</c:v>
                </c:pt>
                <c:pt idx="93">
                  <c:v>1668</c:v>
                </c:pt>
                <c:pt idx="94">
                  <c:v>1755</c:v>
                </c:pt>
                <c:pt idx="95">
                  <c:v>1801</c:v>
                </c:pt>
                <c:pt idx="96">
                  <c:v>2112</c:v>
                </c:pt>
                <c:pt idx="97">
                  <c:v>2113</c:v>
                </c:pt>
                <c:pt idx="98">
                  <c:v>2157</c:v>
                </c:pt>
                <c:pt idx="99">
                  <c:v>2164</c:v>
                </c:pt>
                <c:pt idx="100">
                  <c:v>2179</c:v>
                </c:pt>
                <c:pt idx="101">
                  <c:v>2179</c:v>
                </c:pt>
                <c:pt idx="102">
                  <c:v>2208</c:v>
                </c:pt>
                <c:pt idx="103">
                  <c:v>2209</c:v>
                </c:pt>
                <c:pt idx="104">
                  <c:v>2268</c:v>
                </c:pt>
                <c:pt idx="105">
                  <c:v>2609</c:v>
                </c:pt>
                <c:pt idx="106">
                  <c:v>2624</c:v>
                </c:pt>
                <c:pt idx="107">
                  <c:v>2624</c:v>
                </c:pt>
                <c:pt idx="108">
                  <c:v>2705</c:v>
                </c:pt>
                <c:pt idx="109">
                  <c:v>2936</c:v>
                </c:pt>
                <c:pt idx="110">
                  <c:v>2936</c:v>
                </c:pt>
                <c:pt idx="111">
                  <c:v>2950</c:v>
                </c:pt>
                <c:pt idx="112">
                  <c:v>2983</c:v>
                </c:pt>
                <c:pt idx="113">
                  <c:v>3000</c:v>
                </c:pt>
                <c:pt idx="114">
                  <c:v>3032</c:v>
                </c:pt>
                <c:pt idx="115">
                  <c:v>3052</c:v>
                </c:pt>
                <c:pt idx="116">
                  <c:v>3059</c:v>
                </c:pt>
                <c:pt idx="117">
                  <c:v>3351</c:v>
                </c:pt>
                <c:pt idx="118">
                  <c:v>3358</c:v>
                </c:pt>
                <c:pt idx="119">
                  <c:v>3417</c:v>
                </c:pt>
                <c:pt idx="120">
                  <c:v>3475</c:v>
                </c:pt>
                <c:pt idx="121">
                  <c:v>3484</c:v>
                </c:pt>
                <c:pt idx="122">
                  <c:v>3543</c:v>
                </c:pt>
                <c:pt idx="123">
                  <c:v>3774</c:v>
                </c:pt>
                <c:pt idx="124">
                  <c:v>3796</c:v>
                </c:pt>
                <c:pt idx="125">
                  <c:v>3875</c:v>
                </c:pt>
                <c:pt idx="126">
                  <c:v>3907</c:v>
                </c:pt>
                <c:pt idx="127">
                  <c:v>4218</c:v>
                </c:pt>
                <c:pt idx="128">
                  <c:v>4240</c:v>
                </c:pt>
                <c:pt idx="129">
                  <c:v>4388</c:v>
                </c:pt>
                <c:pt idx="130">
                  <c:v>4752</c:v>
                </c:pt>
                <c:pt idx="131">
                  <c:v>5063</c:v>
                </c:pt>
                <c:pt idx="132">
                  <c:v>5069</c:v>
                </c:pt>
                <c:pt idx="133">
                  <c:v>5159</c:v>
                </c:pt>
                <c:pt idx="134">
                  <c:v>5479</c:v>
                </c:pt>
                <c:pt idx="135">
                  <c:v>5567</c:v>
                </c:pt>
                <c:pt idx="136">
                  <c:v>5931</c:v>
                </c:pt>
                <c:pt idx="137">
                  <c:v>5988</c:v>
                </c:pt>
                <c:pt idx="138">
                  <c:v>6019</c:v>
                </c:pt>
                <c:pt idx="139">
                  <c:v>6019</c:v>
                </c:pt>
                <c:pt idx="140">
                  <c:v>6361</c:v>
                </c:pt>
                <c:pt idx="141">
                  <c:v>6775</c:v>
                </c:pt>
                <c:pt idx="142">
                  <c:v>6841</c:v>
                </c:pt>
                <c:pt idx="143">
                  <c:v>7220</c:v>
                </c:pt>
                <c:pt idx="144">
                  <c:v>7258</c:v>
                </c:pt>
                <c:pt idx="145">
                  <c:v>7351</c:v>
                </c:pt>
                <c:pt idx="146">
                  <c:v>7664</c:v>
                </c:pt>
                <c:pt idx="147">
                  <c:v>7665</c:v>
                </c:pt>
                <c:pt idx="148">
                  <c:v>7686</c:v>
                </c:pt>
                <c:pt idx="149">
                  <c:v>8021</c:v>
                </c:pt>
                <c:pt idx="150">
                  <c:v>8073</c:v>
                </c:pt>
                <c:pt idx="151">
                  <c:v>8176</c:v>
                </c:pt>
                <c:pt idx="152">
                  <c:v>8495</c:v>
                </c:pt>
                <c:pt idx="153">
                  <c:v>8830</c:v>
                </c:pt>
                <c:pt idx="154">
                  <c:v>8985</c:v>
                </c:pt>
                <c:pt idx="155">
                  <c:v>9348</c:v>
                </c:pt>
                <c:pt idx="156">
                  <c:v>9369</c:v>
                </c:pt>
                <c:pt idx="157">
                  <c:v>9719</c:v>
                </c:pt>
                <c:pt idx="158">
                  <c:v>9815</c:v>
                </c:pt>
                <c:pt idx="159">
                  <c:v>9827</c:v>
                </c:pt>
                <c:pt idx="160">
                  <c:v>10076.5</c:v>
                </c:pt>
                <c:pt idx="161">
                  <c:v>10077</c:v>
                </c:pt>
                <c:pt idx="162">
                  <c:v>10193</c:v>
                </c:pt>
                <c:pt idx="163">
                  <c:v>10221</c:v>
                </c:pt>
                <c:pt idx="164">
                  <c:v>10267</c:v>
                </c:pt>
                <c:pt idx="165">
                  <c:v>10305.5</c:v>
                </c:pt>
                <c:pt idx="166">
                  <c:v>10535</c:v>
                </c:pt>
                <c:pt idx="167">
                  <c:v>10616</c:v>
                </c:pt>
                <c:pt idx="168">
                  <c:v>10638.5</c:v>
                </c:pt>
                <c:pt idx="169">
                  <c:v>10639</c:v>
                </c:pt>
                <c:pt idx="170">
                  <c:v>10987</c:v>
                </c:pt>
                <c:pt idx="171">
                  <c:v>11029.5</c:v>
                </c:pt>
                <c:pt idx="172">
                  <c:v>11030</c:v>
                </c:pt>
                <c:pt idx="173">
                  <c:v>11081</c:v>
                </c:pt>
                <c:pt idx="174">
                  <c:v>11105</c:v>
                </c:pt>
                <c:pt idx="175">
                  <c:v>11118</c:v>
                </c:pt>
                <c:pt idx="176">
                  <c:v>11424</c:v>
                </c:pt>
                <c:pt idx="177">
                  <c:v>11437</c:v>
                </c:pt>
                <c:pt idx="178">
                  <c:v>11525</c:v>
                </c:pt>
                <c:pt idx="179">
                  <c:v>11654.5</c:v>
                </c:pt>
                <c:pt idx="180">
                  <c:v>11655</c:v>
                </c:pt>
                <c:pt idx="181">
                  <c:v>11847</c:v>
                </c:pt>
                <c:pt idx="182">
                  <c:v>11896</c:v>
                </c:pt>
                <c:pt idx="183">
                  <c:v>11918</c:v>
                </c:pt>
                <c:pt idx="184">
                  <c:v>11941</c:v>
                </c:pt>
                <c:pt idx="185">
                  <c:v>12361</c:v>
                </c:pt>
                <c:pt idx="186">
                  <c:v>12393.5</c:v>
                </c:pt>
                <c:pt idx="187">
                  <c:v>12407</c:v>
                </c:pt>
                <c:pt idx="188">
                  <c:v>12429</c:v>
                </c:pt>
                <c:pt idx="189">
                  <c:v>12506.5</c:v>
                </c:pt>
                <c:pt idx="190">
                  <c:v>12507</c:v>
                </c:pt>
                <c:pt idx="191">
                  <c:v>12687</c:v>
                </c:pt>
                <c:pt idx="192">
                  <c:v>12844</c:v>
                </c:pt>
                <c:pt idx="193">
                  <c:v>13134</c:v>
                </c:pt>
                <c:pt idx="194">
                  <c:v>13142.5</c:v>
                </c:pt>
                <c:pt idx="195">
                  <c:v>13143</c:v>
                </c:pt>
                <c:pt idx="196">
                  <c:v>13238</c:v>
                </c:pt>
                <c:pt idx="197">
                  <c:v>13544.5</c:v>
                </c:pt>
                <c:pt idx="198">
                  <c:v>13545</c:v>
                </c:pt>
                <c:pt idx="199">
                  <c:v>13579</c:v>
                </c:pt>
                <c:pt idx="200">
                  <c:v>14063</c:v>
                </c:pt>
                <c:pt idx="201">
                  <c:v>14064</c:v>
                </c:pt>
                <c:pt idx="202">
                  <c:v>14068</c:v>
                </c:pt>
                <c:pt idx="203">
                  <c:v>14100</c:v>
                </c:pt>
                <c:pt idx="204">
                  <c:v>14103.5</c:v>
                </c:pt>
                <c:pt idx="205">
                  <c:v>14469</c:v>
                </c:pt>
                <c:pt idx="206">
                  <c:v>14469</c:v>
                </c:pt>
                <c:pt idx="207">
                  <c:v>14862</c:v>
                </c:pt>
                <c:pt idx="208">
                  <c:v>15232</c:v>
                </c:pt>
                <c:pt idx="209">
                  <c:v>16070</c:v>
                </c:pt>
                <c:pt idx="210">
                  <c:v>16500</c:v>
                </c:pt>
                <c:pt idx="211">
                  <c:v>16567</c:v>
                </c:pt>
                <c:pt idx="212">
                  <c:v>17034</c:v>
                </c:pt>
                <c:pt idx="213">
                  <c:v>17085</c:v>
                </c:pt>
                <c:pt idx="214">
                  <c:v>17375</c:v>
                </c:pt>
                <c:pt idx="215">
                  <c:v>17790</c:v>
                </c:pt>
                <c:pt idx="216">
                  <c:v>17790</c:v>
                </c:pt>
                <c:pt idx="217">
                  <c:v>18183</c:v>
                </c:pt>
                <c:pt idx="218">
                  <c:v>18183</c:v>
                </c:pt>
                <c:pt idx="219">
                  <c:v>18309</c:v>
                </c:pt>
                <c:pt idx="220">
                  <c:v>18309</c:v>
                </c:pt>
                <c:pt idx="221">
                  <c:v>18702</c:v>
                </c:pt>
                <c:pt idx="222">
                  <c:v>18748</c:v>
                </c:pt>
                <c:pt idx="223">
                  <c:v>19102</c:v>
                </c:pt>
              </c:numCache>
            </c:numRef>
          </c:xVal>
          <c:yVal>
            <c:numRef>
              <c:f>Active!$I$21:$I$992</c:f>
              <c:numCache>
                <c:formatCode>General</c:formatCode>
                <c:ptCount val="972"/>
                <c:pt idx="0">
                  <c:v>-3.4779999987222254E-3</c:v>
                </c:pt>
                <c:pt idx="2">
                  <c:v>3.5212000006140443E-2</c:v>
                </c:pt>
                <c:pt idx="9">
                  <c:v>3.8060000006225891E-2</c:v>
                </c:pt>
                <c:pt idx="15">
                  <c:v>-8.7819999971543439E-3</c:v>
                </c:pt>
                <c:pt idx="29">
                  <c:v>2.2748000003048219E-2</c:v>
                </c:pt>
                <c:pt idx="30">
                  <c:v>-1.3787999996566214E-2</c:v>
                </c:pt>
                <c:pt idx="31">
                  <c:v>-2.3109999994630925E-2</c:v>
                </c:pt>
                <c:pt idx="32">
                  <c:v>-1.5325999993365258E-2</c:v>
                </c:pt>
                <c:pt idx="33">
                  <c:v>5.3600000028382055E-3</c:v>
                </c:pt>
                <c:pt idx="34">
                  <c:v>3.6260000051697716E-3</c:v>
                </c:pt>
                <c:pt idx="35">
                  <c:v>1.8220000056317076E-3</c:v>
                </c:pt>
                <c:pt idx="36">
                  <c:v>8.5120000003371388E-3</c:v>
                </c:pt>
                <c:pt idx="37">
                  <c:v>1.4380000066012144E-3</c:v>
                </c:pt>
                <c:pt idx="38">
                  <c:v>-1.1819999999715947E-3</c:v>
                </c:pt>
                <c:pt idx="39">
                  <c:v>-7.4599999934434891E-3</c:v>
                </c:pt>
                <c:pt idx="40">
                  <c:v>1.2300000016693957E-3</c:v>
                </c:pt>
                <c:pt idx="41">
                  <c:v>-5.8099999951082282E-3</c:v>
                </c:pt>
                <c:pt idx="42">
                  <c:v>-5.429999997431878E-3</c:v>
                </c:pt>
                <c:pt idx="43">
                  <c:v>2.1800000104121864E-4</c:v>
                </c:pt>
                <c:pt idx="44">
                  <c:v>-5.0919999921461567E-3</c:v>
                </c:pt>
                <c:pt idx="45">
                  <c:v>-6.7999999737367034E-4</c:v>
                </c:pt>
                <c:pt idx="46">
                  <c:v>-3.3999999141087756E-4</c:v>
                </c:pt>
                <c:pt idx="47">
                  <c:v>-2.484000004187692E-3</c:v>
                </c:pt>
                <c:pt idx="48">
                  <c:v>-4.8400000378023833E-4</c:v>
                </c:pt>
                <c:pt idx="49">
                  <c:v>3.48400000075344E-3</c:v>
                </c:pt>
                <c:pt idx="50">
                  <c:v>-5.4799999634269625E-4</c:v>
                </c:pt>
                <c:pt idx="51">
                  <c:v>1.6560000003664754E-3</c:v>
                </c:pt>
                <c:pt idx="52">
                  <c:v>5.8220000064466149E-3</c:v>
                </c:pt>
                <c:pt idx="53">
                  <c:v>-2.4879999982658774E-3</c:v>
                </c:pt>
                <c:pt idx="54">
                  <c:v>-7.6599999010795727E-4</c:v>
                </c:pt>
                <c:pt idx="55">
                  <c:v>-5.0759999940055422E-3</c:v>
                </c:pt>
                <c:pt idx="56">
                  <c:v>-4.0759999974397942E-3</c:v>
                </c:pt>
                <c:pt idx="57">
                  <c:v>-9.4399999943561852E-4</c:v>
                </c:pt>
                <c:pt idx="58">
                  <c:v>3.9820000019972213E-3</c:v>
                </c:pt>
                <c:pt idx="59">
                  <c:v>4.3960000039078295E-3</c:v>
                </c:pt>
                <c:pt idx="60">
                  <c:v>1.2529999999969732E-2</c:v>
                </c:pt>
                <c:pt idx="61">
                  <c:v>-1.5747999997984152E-2</c:v>
                </c:pt>
                <c:pt idx="62">
                  <c:v>-4.2439999961061403E-3</c:v>
                </c:pt>
                <c:pt idx="63">
                  <c:v>0</c:v>
                </c:pt>
                <c:pt idx="64">
                  <c:v>3.0000000042491592E-3</c:v>
                </c:pt>
                <c:pt idx="66">
                  <c:v>-3.9780000006430782E-3</c:v>
                </c:pt>
                <c:pt idx="67">
                  <c:v>4.8119999992195517E-3</c:v>
                </c:pt>
                <c:pt idx="68">
                  <c:v>-3.8879999992786907E-3</c:v>
                </c:pt>
                <c:pt idx="69">
                  <c:v>-5.0159999955212697E-3</c:v>
                </c:pt>
                <c:pt idx="70">
                  <c:v>-1.599999814061448E-5</c:v>
                </c:pt>
                <c:pt idx="71">
                  <c:v>3.9840000026742928E-3</c:v>
                </c:pt>
                <c:pt idx="72">
                  <c:v>-2.8820000006817281E-3</c:v>
                </c:pt>
                <c:pt idx="73">
                  <c:v>-3.1599999929312617E-3</c:v>
                </c:pt>
                <c:pt idx="74">
                  <c:v>5.0860000046668574E-3</c:v>
                </c:pt>
                <c:pt idx="75">
                  <c:v>-3.7799999990966171E-3</c:v>
                </c:pt>
                <c:pt idx="76">
                  <c:v>-6.4599999313941225E-4</c:v>
                </c:pt>
                <c:pt idx="77">
                  <c:v>1.8000000272877514E-4</c:v>
                </c:pt>
                <c:pt idx="78">
                  <c:v>-1.830000001064036E-3</c:v>
                </c:pt>
                <c:pt idx="79">
                  <c:v>-9.2600000061793253E-4</c:v>
                </c:pt>
                <c:pt idx="80">
                  <c:v>-1.0379999992437661E-2</c:v>
                </c:pt>
                <c:pt idx="81">
                  <c:v>-3.0399999959627166E-3</c:v>
                </c:pt>
                <c:pt idx="83">
                  <c:v>-2.6599999982863665E-3</c:v>
                </c:pt>
                <c:pt idx="84">
                  <c:v>-2.1839999972144142E-3</c:v>
                </c:pt>
                <c:pt idx="85">
                  <c:v>-6.9699999949079938E-3</c:v>
                </c:pt>
                <c:pt idx="86">
                  <c:v>-3.3279999915976077E-3</c:v>
                </c:pt>
                <c:pt idx="87">
                  <c:v>-1.140000022132881E-4</c:v>
                </c:pt>
                <c:pt idx="88">
                  <c:v>-3.2900000005611219E-3</c:v>
                </c:pt>
                <c:pt idx="89">
                  <c:v>2.3680000012973323E-3</c:v>
                </c:pt>
                <c:pt idx="90">
                  <c:v>-3.1879999951343052E-3</c:v>
                </c:pt>
                <c:pt idx="91">
                  <c:v>-1.0671999996702652E-2</c:v>
                </c:pt>
                <c:pt idx="92">
                  <c:v>-9.6719999928609468E-3</c:v>
                </c:pt>
                <c:pt idx="93">
                  <c:v>-8.6719999962951988E-3</c:v>
                </c:pt>
                <c:pt idx="94">
                  <c:v>-5.2699999941978604E-3</c:v>
                </c:pt>
                <c:pt idx="95">
                  <c:v>-8.953999997174833E-3</c:v>
                </c:pt>
                <c:pt idx="96">
                  <c:v>5.5200000497279689E-4</c:v>
                </c:pt>
                <c:pt idx="97">
                  <c:v>-4.2019999964395538E-3</c:v>
                </c:pt>
                <c:pt idx="98">
                  <c:v>-1.3780000008409843E-3</c:v>
                </c:pt>
                <c:pt idx="99">
                  <c:v>-1.0655999998562038E-2</c:v>
                </c:pt>
                <c:pt idx="100">
                  <c:v>-1.2966000002052169E-2</c:v>
                </c:pt>
                <c:pt idx="101">
                  <c:v>-8.966000001237262E-3</c:v>
                </c:pt>
                <c:pt idx="102">
                  <c:v>-9.8319999960949644E-3</c:v>
                </c:pt>
                <c:pt idx="103">
                  <c:v>-8.5859999962849542E-3</c:v>
                </c:pt>
                <c:pt idx="104">
                  <c:v>1.4928000004147179E-2</c:v>
                </c:pt>
                <c:pt idx="105">
                  <c:v>-1.3185999996494502E-2</c:v>
                </c:pt>
                <c:pt idx="106">
                  <c:v>-6.4960000017890707E-3</c:v>
                </c:pt>
                <c:pt idx="107">
                  <c:v>-4.496000001381617E-3</c:v>
                </c:pt>
                <c:pt idx="108">
                  <c:v>-5.6999999651452526E-4</c:v>
                </c:pt>
                <c:pt idx="109">
                  <c:v>-6.7439999984344468E-3</c:v>
                </c:pt>
                <c:pt idx="110">
                  <c:v>-7.4399999721208587E-4</c:v>
                </c:pt>
                <c:pt idx="111">
                  <c:v>-5.2999999970779754E-3</c:v>
                </c:pt>
                <c:pt idx="113">
                  <c:v>-1.0000000002037268E-2</c:v>
                </c:pt>
                <c:pt idx="114">
                  <c:v>-6.1280000008991919E-3</c:v>
                </c:pt>
                <c:pt idx="115">
                  <c:v>-4.2079999984707683E-3</c:v>
                </c:pt>
                <c:pt idx="116">
                  <c:v>-4.4859999979962595E-3</c:v>
                </c:pt>
                <c:pt idx="117">
                  <c:v>-1.7653999995673075E-2</c:v>
                </c:pt>
                <c:pt idx="118">
                  <c:v>-1.2931999997817911E-2</c:v>
                </c:pt>
                <c:pt idx="119">
                  <c:v>-9.4180000014603138E-3</c:v>
                </c:pt>
                <c:pt idx="120">
                  <c:v>-3.1499999968218617E-3</c:v>
                </c:pt>
                <c:pt idx="121">
                  <c:v>-9.935999994922895E-3</c:v>
                </c:pt>
                <c:pt idx="122">
                  <c:v>-9.4219999955384992E-3</c:v>
                </c:pt>
                <c:pt idx="123">
                  <c:v>-7.5959999958286062E-3</c:v>
                </c:pt>
                <c:pt idx="124">
                  <c:v>-3.1839999937801622E-3</c:v>
                </c:pt>
                <c:pt idx="125">
                  <c:v>-7.7499999970314093E-3</c:v>
                </c:pt>
                <c:pt idx="126">
                  <c:v>-9.877999997115694E-3</c:v>
                </c:pt>
                <c:pt idx="127">
                  <c:v>-1.2371999997412786E-2</c:v>
                </c:pt>
                <c:pt idx="128">
                  <c:v>-1.1959999996179249E-2</c:v>
                </c:pt>
                <c:pt idx="129">
                  <c:v>-1.1551999996299855E-2</c:v>
                </c:pt>
                <c:pt idx="130">
                  <c:v>-2.0080000031157397E-3</c:v>
                </c:pt>
                <c:pt idx="131">
                  <c:v>8.4980000028735958E-3</c:v>
                </c:pt>
                <c:pt idx="132">
                  <c:v>-1.3025999993260484E-2</c:v>
                </c:pt>
                <c:pt idx="133">
                  <c:v>-1.6885999997612089E-2</c:v>
                </c:pt>
                <c:pt idx="134">
                  <c:v>-7.1659999957773834E-3</c:v>
                </c:pt>
                <c:pt idx="135">
                  <c:v>-1.5518000000156462E-2</c:v>
                </c:pt>
                <c:pt idx="136">
                  <c:v>-1.6973999991023447E-2</c:v>
                </c:pt>
                <c:pt idx="137">
                  <c:v>-1.6951999998127576E-2</c:v>
                </c:pt>
                <c:pt idx="138">
                  <c:v>-1.5325999993365258E-2</c:v>
                </c:pt>
                <c:pt idx="139">
                  <c:v>-1.1325999992550351E-2</c:v>
                </c:pt>
                <c:pt idx="140">
                  <c:v>-1.4194000003044493E-2</c:v>
                </c:pt>
                <c:pt idx="141">
                  <c:v>-1.5349999994214159E-2</c:v>
                </c:pt>
                <c:pt idx="142">
                  <c:v>-8.113999996567145E-3</c:v>
                </c:pt>
                <c:pt idx="143">
                  <c:v>-1.5879999999015126E-2</c:v>
                </c:pt>
                <c:pt idx="144">
                  <c:v>-1.2532000000646804E-2</c:v>
                </c:pt>
                <c:pt idx="145">
                  <c:v>-1.1654000001726672E-2</c:v>
                </c:pt>
                <c:pt idx="146">
                  <c:v>-8.6559999908786267E-3</c:v>
                </c:pt>
                <c:pt idx="147">
                  <c:v>-1.4409999996132683E-2</c:v>
                </c:pt>
                <c:pt idx="148">
                  <c:v>-9.2440000007627532E-3</c:v>
                </c:pt>
                <c:pt idx="149">
                  <c:v>-1.6833999994560145E-2</c:v>
                </c:pt>
                <c:pt idx="150">
                  <c:v>-1.2041999994835351E-2</c:v>
                </c:pt>
                <c:pt idx="151">
                  <c:v>-1.2704000000667293E-2</c:v>
                </c:pt>
                <c:pt idx="152">
                  <c:v>-7.229999995615799E-3</c:v>
                </c:pt>
                <c:pt idx="153">
                  <c:v>-6.8199999950593337E-3</c:v>
                </c:pt>
                <c:pt idx="154">
                  <c:v>-9.6899999989545904E-3</c:v>
                </c:pt>
                <c:pt idx="155">
                  <c:v>-1.5391999993880745E-2</c:v>
                </c:pt>
                <c:pt idx="156">
                  <c:v>-1.3225999995484017E-2</c:v>
                </c:pt>
                <c:pt idx="157">
                  <c:v>-2.6125999997020699E-2</c:v>
                </c:pt>
                <c:pt idx="158">
                  <c:v>-1.3509999997040723E-2</c:v>
                </c:pt>
                <c:pt idx="159">
                  <c:v>-1.7557999999553431E-2</c:v>
                </c:pt>
                <c:pt idx="162">
                  <c:v>-1.9522000002325512E-2</c:v>
                </c:pt>
                <c:pt idx="164">
                  <c:v>-2.131799999915529E-2</c:v>
                </c:pt>
                <c:pt idx="166">
                  <c:v>-1.6389999997045379E-2</c:v>
                </c:pt>
                <c:pt idx="176">
                  <c:v>-2.3695999996562023E-2</c:v>
                </c:pt>
                <c:pt idx="181">
                  <c:v>-2.2637999994913116E-2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481-4DAA-8782-E3FE9CA020F3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Active!$D$21:$D$44</c:f>
                <c:numCache>
                  <c:formatCode>General</c:formatCode>
                  <c:ptCount val="24"/>
                  <c:pt idx="0">
                    <c:v>0</c:v>
                  </c:pt>
                  <c:pt idx="2">
                    <c:v>0</c:v>
                  </c:pt>
                  <c:pt idx="9">
                    <c:v>0</c:v>
                  </c:pt>
                  <c:pt idx="15">
                    <c:v>0</c:v>
                  </c:pt>
                </c:numCache>
              </c:numRef>
            </c:plus>
            <c:minus>
              <c:numRef>
                <c:f>Active!$D$21:$D$44</c:f>
                <c:numCache>
                  <c:formatCode>General</c:formatCode>
                  <c:ptCount val="24"/>
                  <c:pt idx="0">
                    <c:v>0</c:v>
                  </c:pt>
                  <c:pt idx="2">
                    <c:v>0</c:v>
                  </c:pt>
                  <c:pt idx="9">
                    <c:v>0</c:v>
                  </c:pt>
                  <c:pt idx="15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-26193</c:v>
                </c:pt>
                <c:pt idx="1">
                  <c:v>-26193</c:v>
                </c:pt>
                <c:pt idx="2">
                  <c:v>-26178</c:v>
                </c:pt>
                <c:pt idx="3">
                  <c:v>-26178</c:v>
                </c:pt>
                <c:pt idx="4">
                  <c:v>-20707</c:v>
                </c:pt>
                <c:pt idx="5">
                  <c:v>-20700</c:v>
                </c:pt>
                <c:pt idx="6">
                  <c:v>-20292</c:v>
                </c:pt>
                <c:pt idx="7">
                  <c:v>-20270</c:v>
                </c:pt>
                <c:pt idx="8">
                  <c:v>-20240</c:v>
                </c:pt>
                <c:pt idx="9">
                  <c:v>-19890</c:v>
                </c:pt>
                <c:pt idx="10">
                  <c:v>-19854</c:v>
                </c:pt>
                <c:pt idx="11">
                  <c:v>-19825</c:v>
                </c:pt>
                <c:pt idx="12">
                  <c:v>-19410</c:v>
                </c:pt>
                <c:pt idx="13">
                  <c:v>-19380</c:v>
                </c:pt>
                <c:pt idx="14">
                  <c:v>-18496</c:v>
                </c:pt>
                <c:pt idx="15">
                  <c:v>-18117</c:v>
                </c:pt>
                <c:pt idx="16">
                  <c:v>-15495</c:v>
                </c:pt>
                <c:pt idx="17">
                  <c:v>-14375</c:v>
                </c:pt>
                <c:pt idx="18">
                  <c:v>-14367</c:v>
                </c:pt>
                <c:pt idx="19">
                  <c:v>-14338</c:v>
                </c:pt>
                <c:pt idx="20">
                  <c:v>-12226</c:v>
                </c:pt>
                <c:pt idx="21">
                  <c:v>-11425</c:v>
                </c:pt>
                <c:pt idx="22">
                  <c:v>-11396</c:v>
                </c:pt>
                <c:pt idx="23">
                  <c:v>-11010</c:v>
                </c:pt>
                <c:pt idx="24">
                  <c:v>-10194</c:v>
                </c:pt>
                <c:pt idx="25">
                  <c:v>-9690</c:v>
                </c:pt>
                <c:pt idx="26">
                  <c:v>-9238</c:v>
                </c:pt>
                <c:pt idx="27">
                  <c:v>-8867</c:v>
                </c:pt>
                <c:pt idx="28">
                  <c:v>-8801</c:v>
                </c:pt>
                <c:pt idx="29">
                  <c:v>-7562</c:v>
                </c:pt>
                <c:pt idx="30">
                  <c:v>-3678</c:v>
                </c:pt>
                <c:pt idx="31">
                  <c:v>-3285</c:v>
                </c:pt>
                <c:pt idx="32">
                  <c:v>-2981</c:v>
                </c:pt>
                <c:pt idx="33">
                  <c:v>-2840</c:v>
                </c:pt>
                <c:pt idx="34">
                  <c:v>-2469</c:v>
                </c:pt>
                <c:pt idx="35">
                  <c:v>-2143</c:v>
                </c:pt>
                <c:pt idx="36">
                  <c:v>-2128</c:v>
                </c:pt>
                <c:pt idx="37">
                  <c:v>-2047</c:v>
                </c:pt>
                <c:pt idx="38">
                  <c:v>-2017</c:v>
                </c:pt>
                <c:pt idx="39">
                  <c:v>-2010</c:v>
                </c:pt>
                <c:pt idx="40">
                  <c:v>-1995</c:v>
                </c:pt>
                <c:pt idx="41">
                  <c:v>-1735</c:v>
                </c:pt>
                <c:pt idx="42">
                  <c:v>-1705</c:v>
                </c:pt>
                <c:pt idx="43">
                  <c:v>-1617</c:v>
                </c:pt>
                <c:pt idx="44">
                  <c:v>-1602</c:v>
                </c:pt>
                <c:pt idx="45">
                  <c:v>-1580</c:v>
                </c:pt>
                <c:pt idx="46">
                  <c:v>-1290</c:v>
                </c:pt>
                <c:pt idx="47">
                  <c:v>-1254</c:v>
                </c:pt>
                <c:pt idx="48">
                  <c:v>-1254</c:v>
                </c:pt>
                <c:pt idx="49">
                  <c:v>-1246</c:v>
                </c:pt>
                <c:pt idx="50">
                  <c:v>-1238</c:v>
                </c:pt>
                <c:pt idx="51">
                  <c:v>-1164</c:v>
                </c:pt>
                <c:pt idx="52">
                  <c:v>-1143</c:v>
                </c:pt>
                <c:pt idx="53">
                  <c:v>-1128</c:v>
                </c:pt>
                <c:pt idx="54">
                  <c:v>-1121</c:v>
                </c:pt>
                <c:pt idx="55">
                  <c:v>-1106</c:v>
                </c:pt>
                <c:pt idx="56">
                  <c:v>-1106</c:v>
                </c:pt>
                <c:pt idx="57">
                  <c:v>-764</c:v>
                </c:pt>
                <c:pt idx="58">
                  <c:v>-683</c:v>
                </c:pt>
                <c:pt idx="59">
                  <c:v>-474</c:v>
                </c:pt>
                <c:pt idx="60">
                  <c:v>-445</c:v>
                </c:pt>
                <c:pt idx="61">
                  <c:v>-438</c:v>
                </c:pt>
                <c:pt idx="62">
                  <c:v>-314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57</c:v>
                </c:pt>
                <c:pt idx="67">
                  <c:v>422</c:v>
                </c:pt>
                <c:pt idx="68">
                  <c:v>472</c:v>
                </c:pt>
                <c:pt idx="69">
                  <c:v>504</c:v>
                </c:pt>
                <c:pt idx="70">
                  <c:v>504</c:v>
                </c:pt>
                <c:pt idx="71">
                  <c:v>504</c:v>
                </c:pt>
                <c:pt idx="72">
                  <c:v>533</c:v>
                </c:pt>
                <c:pt idx="73">
                  <c:v>540</c:v>
                </c:pt>
                <c:pt idx="74">
                  <c:v>541</c:v>
                </c:pt>
                <c:pt idx="75">
                  <c:v>570</c:v>
                </c:pt>
                <c:pt idx="76">
                  <c:v>599</c:v>
                </c:pt>
                <c:pt idx="77">
                  <c:v>830</c:v>
                </c:pt>
                <c:pt idx="78">
                  <c:v>895</c:v>
                </c:pt>
                <c:pt idx="79">
                  <c:v>919</c:v>
                </c:pt>
                <c:pt idx="80">
                  <c:v>970</c:v>
                </c:pt>
                <c:pt idx="81">
                  <c:v>1260</c:v>
                </c:pt>
                <c:pt idx="82">
                  <c:v>1272</c:v>
                </c:pt>
                <c:pt idx="83">
                  <c:v>1290</c:v>
                </c:pt>
                <c:pt idx="84">
                  <c:v>1296</c:v>
                </c:pt>
                <c:pt idx="85">
                  <c:v>1305</c:v>
                </c:pt>
                <c:pt idx="86">
                  <c:v>1332</c:v>
                </c:pt>
                <c:pt idx="87">
                  <c:v>1341</c:v>
                </c:pt>
                <c:pt idx="88">
                  <c:v>1385</c:v>
                </c:pt>
                <c:pt idx="89">
                  <c:v>1408</c:v>
                </c:pt>
                <c:pt idx="90">
                  <c:v>1422</c:v>
                </c:pt>
                <c:pt idx="91">
                  <c:v>1668</c:v>
                </c:pt>
                <c:pt idx="92">
                  <c:v>1668</c:v>
                </c:pt>
                <c:pt idx="93">
                  <c:v>1668</c:v>
                </c:pt>
                <c:pt idx="94">
                  <c:v>1755</c:v>
                </c:pt>
                <c:pt idx="95">
                  <c:v>1801</c:v>
                </c:pt>
                <c:pt idx="96">
                  <c:v>2112</c:v>
                </c:pt>
                <c:pt idx="97">
                  <c:v>2113</c:v>
                </c:pt>
                <c:pt idx="98">
                  <c:v>2157</c:v>
                </c:pt>
                <c:pt idx="99">
                  <c:v>2164</c:v>
                </c:pt>
                <c:pt idx="100">
                  <c:v>2179</c:v>
                </c:pt>
                <c:pt idx="101">
                  <c:v>2179</c:v>
                </c:pt>
                <c:pt idx="102">
                  <c:v>2208</c:v>
                </c:pt>
                <c:pt idx="103">
                  <c:v>2209</c:v>
                </c:pt>
                <c:pt idx="104">
                  <c:v>2268</c:v>
                </c:pt>
                <c:pt idx="105">
                  <c:v>2609</c:v>
                </c:pt>
                <c:pt idx="106">
                  <c:v>2624</c:v>
                </c:pt>
                <c:pt idx="107">
                  <c:v>2624</c:v>
                </c:pt>
                <c:pt idx="108">
                  <c:v>2705</c:v>
                </c:pt>
                <c:pt idx="109">
                  <c:v>2936</c:v>
                </c:pt>
                <c:pt idx="110">
                  <c:v>2936</c:v>
                </c:pt>
                <c:pt idx="111">
                  <c:v>2950</c:v>
                </c:pt>
                <c:pt idx="112">
                  <c:v>2983</c:v>
                </c:pt>
                <c:pt idx="113">
                  <c:v>3000</c:v>
                </c:pt>
                <c:pt idx="114">
                  <c:v>3032</c:v>
                </c:pt>
                <c:pt idx="115">
                  <c:v>3052</c:v>
                </c:pt>
                <c:pt idx="116">
                  <c:v>3059</c:v>
                </c:pt>
                <c:pt idx="117">
                  <c:v>3351</c:v>
                </c:pt>
                <c:pt idx="118">
                  <c:v>3358</c:v>
                </c:pt>
                <c:pt idx="119">
                  <c:v>3417</c:v>
                </c:pt>
                <c:pt idx="120">
                  <c:v>3475</c:v>
                </c:pt>
                <c:pt idx="121">
                  <c:v>3484</c:v>
                </c:pt>
                <c:pt idx="122">
                  <c:v>3543</c:v>
                </c:pt>
                <c:pt idx="123">
                  <c:v>3774</c:v>
                </c:pt>
                <c:pt idx="124">
                  <c:v>3796</c:v>
                </c:pt>
                <c:pt idx="125">
                  <c:v>3875</c:v>
                </c:pt>
                <c:pt idx="126">
                  <c:v>3907</c:v>
                </c:pt>
                <c:pt idx="127">
                  <c:v>4218</c:v>
                </c:pt>
                <c:pt idx="128">
                  <c:v>4240</c:v>
                </c:pt>
                <c:pt idx="129">
                  <c:v>4388</c:v>
                </c:pt>
                <c:pt idx="130">
                  <c:v>4752</c:v>
                </c:pt>
                <c:pt idx="131">
                  <c:v>5063</c:v>
                </c:pt>
                <c:pt idx="132">
                  <c:v>5069</c:v>
                </c:pt>
                <c:pt idx="133">
                  <c:v>5159</c:v>
                </c:pt>
                <c:pt idx="134">
                  <c:v>5479</c:v>
                </c:pt>
                <c:pt idx="135">
                  <c:v>5567</c:v>
                </c:pt>
                <c:pt idx="136">
                  <c:v>5931</c:v>
                </c:pt>
                <c:pt idx="137">
                  <c:v>5988</c:v>
                </c:pt>
                <c:pt idx="138">
                  <c:v>6019</c:v>
                </c:pt>
                <c:pt idx="139">
                  <c:v>6019</c:v>
                </c:pt>
                <c:pt idx="140">
                  <c:v>6361</c:v>
                </c:pt>
                <c:pt idx="141">
                  <c:v>6775</c:v>
                </c:pt>
                <c:pt idx="142">
                  <c:v>6841</c:v>
                </c:pt>
                <c:pt idx="143">
                  <c:v>7220</c:v>
                </c:pt>
                <c:pt idx="144">
                  <c:v>7258</c:v>
                </c:pt>
                <c:pt idx="145">
                  <c:v>7351</c:v>
                </c:pt>
                <c:pt idx="146">
                  <c:v>7664</c:v>
                </c:pt>
                <c:pt idx="147">
                  <c:v>7665</c:v>
                </c:pt>
                <c:pt idx="148">
                  <c:v>7686</c:v>
                </c:pt>
                <c:pt idx="149">
                  <c:v>8021</c:v>
                </c:pt>
                <c:pt idx="150">
                  <c:v>8073</c:v>
                </c:pt>
                <c:pt idx="151">
                  <c:v>8176</c:v>
                </c:pt>
                <c:pt idx="152">
                  <c:v>8495</c:v>
                </c:pt>
                <c:pt idx="153">
                  <c:v>8830</c:v>
                </c:pt>
                <c:pt idx="154">
                  <c:v>8985</c:v>
                </c:pt>
                <c:pt idx="155">
                  <c:v>9348</c:v>
                </c:pt>
                <c:pt idx="156">
                  <c:v>9369</c:v>
                </c:pt>
                <c:pt idx="157">
                  <c:v>9719</c:v>
                </c:pt>
                <c:pt idx="158">
                  <c:v>9815</c:v>
                </c:pt>
                <c:pt idx="159">
                  <c:v>9827</c:v>
                </c:pt>
                <c:pt idx="160">
                  <c:v>10076.5</c:v>
                </c:pt>
                <c:pt idx="161">
                  <c:v>10077</c:v>
                </c:pt>
                <c:pt idx="162">
                  <c:v>10193</c:v>
                </c:pt>
                <c:pt idx="163">
                  <c:v>10221</c:v>
                </c:pt>
                <c:pt idx="164">
                  <c:v>10267</c:v>
                </c:pt>
                <c:pt idx="165">
                  <c:v>10305.5</c:v>
                </c:pt>
                <c:pt idx="166">
                  <c:v>10535</c:v>
                </c:pt>
                <c:pt idx="167">
                  <c:v>10616</c:v>
                </c:pt>
                <c:pt idx="168">
                  <c:v>10638.5</c:v>
                </c:pt>
                <c:pt idx="169">
                  <c:v>10639</c:v>
                </c:pt>
                <c:pt idx="170">
                  <c:v>10987</c:v>
                </c:pt>
                <c:pt idx="171">
                  <c:v>11029.5</c:v>
                </c:pt>
                <c:pt idx="172">
                  <c:v>11030</c:v>
                </c:pt>
                <c:pt idx="173">
                  <c:v>11081</c:v>
                </c:pt>
                <c:pt idx="174">
                  <c:v>11105</c:v>
                </c:pt>
                <c:pt idx="175">
                  <c:v>11118</c:v>
                </c:pt>
                <c:pt idx="176">
                  <c:v>11424</c:v>
                </c:pt>
                <c:pt idx="177">
                  <c:v>11437</c:v>
                </c:pt>
                <c:pt idx="178">
                  <c:v>11525</c:v>
                </c:pt>
                <c:pt idx="179">
                  <c:v>11654.5</c:v>
                </c:pt>
                <c:pt idx="180">
                  <c:v>11655</c:v>
                </c:pt>
                <c:pt idx="181">
                  <c:v>11847</c:v>
                </c:pt>
                <c:pt idx="182">
                  <c:v>11896</c:v>
                </c:pt>
                <c:pt idx="183">
                  <c:v>11918</c:v>
                </c:pt>
                <c:pt idx="184">
                  <c:v>11941</c:v>
                </c:pt>
                <c:pt idx="185">
                  <c:v>12361</c:v>
                </c:pt>
                <c:pt idx="186">
                  <c:v>12393.5</c:v>
                </c:pt>
                <c:pt idx="187">
                  <c:v>12407</c:v>
                </c:pt>
                <c:pt idx="188">
                  <c:v>12429</c:v>
                </c:pt>
                <c:pt idx="189">
                  <c:v>12506.5</c:v>
                </c:pt>
                <c:pt idx="190">
                  <c:v>12507</c:v>
                </c:pt>
                <c:pt idx="191">
                  <c:v>12687</c:v>
                </c:pt>
                <c:pt idx="192">
                  <c:v>12844</c:v>
                </c:pt>
                <c:pt idx="193">
                  <c:v>13134</c:v>
                </c:pt>
                <c:pt idx="194">
                  <c:v>13142.5</c:v>
                </c:pt>
                <c:pt idx="195">
                  <c:v>13143</c:v>
                </c:pt>
                <c:pt idx="196">
                  <c:v>13238</c:v>
                </c:pt>
                <c:pt idx="197">
                  <c:v>13544.5</c:v>
                </c:pt>
                <c:pt idx="198">
                  <c:v>13545</c:v>
                </c:pt>
                <c:pt idx="199">
                  <c:v>13579</c:v>
                </c:pt>
                <c:pt idx="200">
                  <c:v>14063</c:v>
                </c:pt>
                <c:pt idx="201">
                  <c:v>14064</c:v>
                </c:pt>
                <c:pt idx="202">
                  <c:v>14068</c:v>
                </c:pt>
                <c:pt idx="203">
                  <c:v>14100</c:v>
                </c:pt>
                <c:pt idx="204">
                  <c:v>14103.5</c:v>
                </c:pt>
                <c:pt idx="205">
                  <c:v>14469</c:v>
                </c:pt>
                <c:pt idx="206">
                  <c:v>14469</c:v>
                </c:pt>
                <c:pt idx="207">
                  <c:v>14862</c:v>
                </c:pt>
                <c:pt idx="208">
                  <c:v>15232</c:v>
                </c:pt>
                <c:pt idx="209">
                  <c:v>16070</c:v>
                </c:pt>
                <c:pt idx="210">
                  <c:v>16500</c:v>
                </c:pt>
                <c:pt idx="211">
                  <c:v>16567</c:v>
                </c:pt>
                <c:pt idx="212">
                  <c:v>17034</c:v>
                </c:pt>
                <c:pt idx="213">
                  <c:v>17085</c:v>
                </c:pt>
                <c:pt idx="214">
                  <c:v>17375</c:v>
                </c:pt>
                <c:pt idx="215">
                  <c:v>17790</c:v>
                </c:pt>
                <c:pt idx="216">
                  <c:v>17790</c:v>
                </c:pt>
                <c:pt idx="217">
                  <c:v>18183</c:v>
                </c:pt>
                <c:pt idx="218">
                  <c:v>18183</c:v>
                </c:pt>
                <c:pt idx="219">
                  <c:v>18309</c:v>
                </c:pt>
                <c:pt idx="220">
                  <c:v>18309</c:v>
                </c:pt>
                <c:pt idx="221">
                  <c:v>18702</c:v>
                </c:pt>
                <c:pt idx="222">
                  <c:v>18748</c:v>
                </c:pt>
                <c:pt idx="223">
                  <c:v>19102</c:v>
                </c:pt>
              </c:numCache>
            </c:numRef>
          </c:xVal>
          <c:yVal>
            <c:numRef>
              <c:f>Active!$J$21:$J$992</c:f>
              <c:numCache>
                <c:formatCode>General</c:formatCode>
                <c:ptCount val="972"/>
                <c:pt idx="1">
                  <c:v>6.5220000033150427E-3</c:v>
                </c:pt>
                <c:pt idx="3">
                  <c:v>4.5212000004539732E-2</c:v>
                </c:pt>
                <c:pt idx="4">
                  <c:v>3.8078000001405599E-2</c:v>
                </c:pt>
                <c:pt idx="5">
                  <c:v>-1.119999999718857E-2</c:v>
                </c:pt>
                <c:pt idx="6">
                  <c:v>-4.8319999987143092E-3</c:v>
                </c:pt>
                <c:pt idx="7">
                  <c:v>2.4580000004789326E-2</c:v>
                </c:pt>
                <c:pt idx="8">
                  <c:v>1.9600000050559174E-3</c:v>
                </c:pt>
                <c:pt idx="10">
                  <c:v>1.8916000000899658E-2</c:v>
                </c:pt>
                <c:pt idx="11">
                  <c:v>-1.0949999996228144E-2</c:v>
                </c:pt>
                <c:pt idx="12">
                  <c:v>-3.3859999995911494E-2</c:v>
                </c:pt>
                <c:pt idx="13">
                  <c:v>3.5200000020267908E-3</c:v>
                </c:pt>
                <c:pt idx="14">
                  <c:v>9.8400000570109114E-4</c:v>
                </c:pt>
                <c:pt idx="16">
                  <c:v>2.1230000002105953E-2</c:v>
                </c:pt>
                <c:pt idx="17">
                  <c:v>-1.0249999995721737E-2</c:v>
                </c:pt>
                <c:pt idx="18">
                  <c:v>-1.3281999996252125E-2</c:v>
                </c:pt>
                <c:pt idx="19">
                  <c:v>-1.4147999994747806E-2</c:v>
                </c:pt>
                <c:pt idx="20">
                  <c:v>-1.6595999994024169E-2</c:v>
                </c:pt>
                <c:pt idx="21">
                  <c:v>-1.7549999996845145E-2</c:v>
                </c:pt>
                <c:pt idx="22">
                  <c:v>-1.1416000001190696E-2</c:v>
                </c:pt>
                <c:pt idx="23">
                  <c:v>-1.9460000003164168E-2</c:v>
                </c:pt>
                <c:pt idx="24">
                  <c:v>-1.3724000004003756E-2</c:v>
                </c:pt>
                <c:pt idx="25">
                  <c:v>-1.6739999999117572E-2</c:v>
                </c:pt>
                <c:pt idx="26">
                  <c:v>-1.4547999999194872E-2</c:v>
                </c:pt>
                <c:pt idx="27">
                  <c:v>-1.3281999999890104E-2</c:v>
                </c:pt>
                <c:pt idx="28">
                  <c:v>-1.4045999996596947E-2</c:v>
                </c:pt>
                <c:pt idx="65">
                  <c:v>3.0000000042491592E-3</c:v>
                </c:pt>
                <c:pt idx="82">
                  <c:v>-6.8880000035278499E-3</c:v>
                </c:pt>
                <c:pt idx="112">
                  <c:v>-8.1819999977597035E-3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481-4DAA-8782-E3FE9CA020F3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2">
                    <c:v>0</c:v>
                  </c:pt>
                  <c:pt idx="9">
                    <c:v>0</c:v>
                  </c:pt>
                  <c:pt idx="15">
                    <c:v>0</c:v>
                  </c:pt>
                  <c:pt idx="29">
                    <c:v>0</c:v>
                  </c:pt>
                  <c:pt idx="63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2">
                    <c:v>0</c:v>
                  </c:pt>
                  <c:pt idx="9">
                    <c:v>0</c:v>
                  </c:pt>
                  <c:pt idx="15">
                    <c:v>0</c:v>
                  </c:pt>
                  <c:pt idx="29">
                    <c:v>0</c:v>
                  </c:pt>
                  <c:pt idx="6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-26193</c:v>
                </c:pt>
                <c:pt idx="1">
                  <c:v>-26193</c:v>
                </c:pt>
                <c:pt idx="2">
                  <c:v>-26178</c:v>
                </c:pt>
                <c:pt idx="3">
                  <c:v>-26178</c:v>
                </c:pt>
                <c:pt idx="4">
                  <c:v>-20707</c:v>
                </c:pt>
                <c:pt idx="5">
                  <c:v>-20700</c:v>
                </c:pt>
                <c:pt idx="6">
                  <c:v>-20292</c:v>
                </c:pt>
                <c:pt idx="7">
                  <c:v>-20270</c:v>
                </c:pt>
                <c:pt idx="8">
                  <c:v>-20240</c:v>
                </c:pt>
                <c:pt idx="9">
                  <c:v>-19890</c:v>
                </c:pt>
                <c:pt idx="10">
                  <c:v>-19854</c:v>
                </c:pt>
                <c:pt idx="11">
                  <c:v>-19825</c:v>
                </c:pt>
                <c:pt idx="12">
                  <c:v>-19410</c:v>
                </c:pt>
                <c:pt idx="13">
                  <c:v>-19380</c:v>
                </c:pt>
                <c:pt idx="14">
                  <c:v>-18496</c:v>
                </c:pt>
                <c:pt idx="15">
                  <c:v>-18117</c:v>
                </c:pt>
                <c:pt idx="16">
                  <c:v>-15495</c:v>
                </c:pt>
                <c:pt idx="17">
                  <c:v>-14375</c:v>
                </c:pt>
                <c:pt idx="18">
                  <c:v>-14367</c:v>
                </c:pt>
                <c:pt idx="19">
                  <c:v>-14338</c:v>
                </c:pt>
                <c:pt idx="20">
                  <c:v>-12226</c:v>
                </c:pt>
                <c:pt idx="21">
                  <c:v>-11425</c:v>
                </c:pt>
                <c:pt idx="22">
                  <c:v>-11396</c:v>
                </c:pt>
                <c:pt idx="23">
                  <c:v>-11010</c:v>
                </c:pt>
                <c:pt idx="24">
                  <c:v>-10194</c:v>
                </c:pt>
                <c:pt idx="25">
                  <c:v>-9690</c:v>
                </c:pt>
                <c:pt idx="26">
                  <c:v>-9238</c:v>
                </c:pt>
                <c:pt idx="27">
                  <c:v>-8867</c:v>
                </c:pt>
                <c:pt idx="28">
                  <c:v>-8801</c:v>
                </c:pt>
                <c:pt idx="29">
                  <c:v>-7562</c:v>
                </c:pt>
                <c:pt idx="30">
                  <c:v>-3678</c:v>
                </c:pt>
                <c:pt idx="31">
                  <c:v>-3285</c:v>
                </c:pt>
                <c:pt idx="32">
                  <c:v>-2981</c:v>
                </c:pt>
                <c:pt idx="33">
                  <c:v>-2840</c:v>
                </c:pt>
                <c:pt idx="34">
                  <c:v>-2469</c:v>
                </c:pt>
                <c:pt idx="35">
                  <c:v>-2143</c:v>
                </c:pt>
                <c:pt idx="36">
                  <c:v>-2128</c:v>
                </c:pt>
                <c:pt idx="37">
                  <c:v>-2047</c:v>
                </c:pt>
                <c:pt idx="38">
                  <c:v>-2017</c:v>
                </c:pt>
                <c:pt idx="39">
                  <c:v>-2010</c:v>
                </c:pt>
                <c:pt idx="40">
                  <c:v>-1995</c:v>
                </c:pt>
                <c:pt idx="41">
                  <c:v>-1735</c:v>
                </c:pt>
                <c:pt idx="42">
                  <c:v>-1705</c:v>
                </c:pt>
                <c:pt idx="43">
                  <c:v>-1617</c:v>
                </c:pt>
                <c:pt idx="44">
                  <c:v>-1602</c:v>
                </c:pt>
                <c:pt idx="45">
                  <c:v>-1580</c:v>
                </c:pt>
                <c:pt idx="46">
                  <c:v>-1290</c:v>
                </c:pt>
                <c:pt idx="47">
                  <c:v>-1254</c:v>
                </c:pt>
                <c:pt idx="48">
                  <c:v>-1254</c:v>
                </c:pt>
                <c:pt idx="49">
                  <c:v>-1246</c:v>
                </c:pt>
                <c:pt idx="50">
                  <c:v>-1238</c:v>
                </c:pt>
                <c:pt idx="51">
                  <c:v>-1164</c:v>
                </c:pt>
                <c:pt idx="52">
                  <c:v>-1143</c:v>
                </c:pt>
                <c:pt idx="53">
                  <c:v>-1128</c:v>
                </c:pt>
                <c:pt idx="54">
                  <c:v>-1121</c:v>
                </c:pt>
                <c:pt idx="55">
                  <c:v>-1106</c:v>
                </c:pt>
                <c:pt idx="56">
                  <c:v>-1106</c:v>
                </c:pt>
                <c:pt idx="57">
                  <c:v>-764</c:v>
                </c:pt>
                <c:pt idx="58">
                  <c:v>-683</c:v>
                </c:pt>
                <c:pt idx="59">
                  <c:v>-474</c:v>
                </c:pt>
                <c:pt idx="60">
                  <c:v>-445</c:v>
                </c:pt>
                <c:pt idx="61">
                  <c:v>-438</c:v>
                </c:pt>
                <c:pt idx="62">
                  <c:v>-314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57</c:v>
                </c:pt>
                <c:pt idx="67">
                  <c:v>422</c:v>
                </c:pt>
                <c:pt idx="68">
                  <c:v>472</c:v>
                </c:pt>
                <c:pt idx="69">
                  <c:v>504</c:v>
                </c:pt>
                <c:pt idx="70">
                  <c:v>504</c:v>
                </c:pt>
                <c:pt idx="71">
                  <c:v>504</c:v>
                </c:pt>
                <c:pt idx="72">
                  <c:v>533</c:v>
                </c:pt>
                <c:pt idx="73">
                  <c:v>540</c:v>
                </c:pt>
                <c:pt idx="74">
                  <c:v>541</c:v>
                </c:pt>
                <c:pt idx="75">
                  <c:v>570</c:v>
                </c:pt>
                <c:pt idx="76">
                  <c:v>599</c:v>
                </c:pt>
                <c:pt idx="77">
                  <c:v>830</c:v>
                </c:pt>
                <c:pt idx="78">
                  <c:v>895</c:v>
                </c:pt>
                <c:pt idx="79">
                  <c:v>919</c:v>
                </c:pt>
                <c:pt idx="80">
                  <c:v>970</c:v>
                </c:pt>
                <c:pt idx="81">
                  <c:v>1260</c:v>
                </c:pt>
                <c:pt idx="82">
                  <c:v>1272</c:v>
                </c:pt>
                <c:pt idx="83">
                  <c:v>1290</c:v>
                </c:pt>
                <c:pt idx="84">
                  <c:v>1296</c:v>
                </c:pt>
                <c:pt idx="85">
                  <c:v>1305</c:v>
                </c:pt>
                <c:pt idx="86">
                  <c:v>1332</c:v>
                </c:pt>
                <c:pt idx="87">
                  <c:v>1341</c:v>
                </c:pt>
                <c:pt idx="88">
                  <c:v>1385</c:v>
                </c:pt>
                <c:pt idx="89">
                  <c:v>1408</c:v>
                </c:pt>
                <c:pt idx="90">
                  <c:v>1422</c:v>
                </c:pt>
                <c:pt idx="91">
                  <c:v>1668</c:v>
                </c:pt>
                <c:pt idx="92">
                  <c:v>1668</c:v>
                </c:pt>
                <c:pt idx="93">
                  <c:v>1668</c:v>
                </c:pt>
                <c:pt idx="94">
                  <c:v>1755</c:v>
                </c:pt>
                <c:pt idx="95">
                  <c:v>1801</c:v>
                </c:pt>
                <c:pt idx="96">
                  <c:v>2112</c:v>
                </c:pt>
                <c:pt idx="97">
                  <c:v>2113</c:v>
                </c:pt>
                <c:pt idx="98">
                  <c:v>2157</c:v>
                </c:pt>
                <c:pt idx="99">
                  <c:v>2164</c:v>
                </c:pt>
                <c:pt idx="100">
                  <c:v>2179</c:v>
                </c:pt>
                <c:pt idx="101">
                  <c:v>2179</c:v>
                </c:pt>
                <c:pt idx="102">
                  <c:v>2208</c:v>
                </c:pt>
                <c:pt idx="103">
                  <c:v>2209</c:v>
                </c:pt>
                <c:pt idx="104">
                  <c:v>2268</c:v>
                </c:pt>
                <c:pt idx="105">
                  <c:v>2609</c:v>
                </c:pt>
                <c:pt idx="106">
                  <c:v>2624</c:v>
                </c:pt>
                <c:pt idx="107">
                  <c:v>2624</c:v>
                </c:pt>
                <c:pt idx="108">
                  <c:v>2705</c:v>
                </c:pt>
                <c:pt idx="109">
                  <c:v>2936</c:v>
                </c:pt>
                <c:pt idx="110">
                  <c:v>2936</c:v>
                </c:pt>
                <c:pt idx="111">
                  <c:v>2950</c:v>
                </c:pt>
                <c:pt idx="112">
                  <c:v>2983</c:v>
                </c:pt>
                <c:pt idx="113">
                  <c:v>3000</c:v>
                </c:pt>
                <c:pt idx="114">
                  <c:v>3032</c:v>
                </c:pt>
                <c:pt idx="115">
                  <c:v>3052</c:v>
                </c:pt>
                <c:pt idx="116">
                  <c:v>3059</c:v>
                </c:pt>
                <c:pt idx="117">
                  <c:v>3351</c:v>
                </c:pt>
                <c:pt idx="118">
                  <c:v>3358</c:v>
                </c:pt>
                <c:pt idx="119">
                  <c:v>3417</c:v>
                </c:pt>
                <c:pt idx="120">
                  <c:v>3475</c:v>
                </c:pt>
                <c:pt idx="121">
                  <c:v>3484</c:v>
                </c:pt>
                <c:pt idx="122">
                  <c:v>3543</c:v>
                </c:pt>
                <c:pt idx="123">
                  <c:v>3774</c:v>
                </c:pt>
                <c:pt idx="124">
                  <c:v>3796</c:v>
                </c:pt>
                <c:pt idx="125">
                  <c:v>3875</c:v>
                </c:pt>
                <c:pt idx="126">
                  <c:v>3907</c:v>
                </c:pt>
                <c:pt idx="127">
                  <c:v>4218</c:v>
                </c:pt>
                <c:pt idx="128">
                  <c:v>4240</c:v>
                </c:pt>
                <c:pt idx="129">
                  <c:v>4388</c:v>
                </c:pt>
                <c:pt idx="130">
                  <c:v>4752</c:v>
                </c:pt>
                <c:pt idx="131">
                  <c:v>5063</c:v>
                </c:pt>
                <c:pt idx="132">
                  <c:v>5069</c:v>
                </c:pt>
                <c:pt idx="133">
                  <c:v>5159</c:v>
                </c:pt>
                <c:pt idx="134">
                  <c:v>5479</c:v>
                </c:pt>
                <c:pt idx="135">
                  <c:v>5567</c:v>
                </c:pt>
                <c:pt idx="136">
                  <c:v>5931</c:v>
                </c:pt>
                <c:pt idx="137">
                  <c:v>5988</c:v>
                </c:pt>
                <c:pt idx="138">
                  <c:v>6019</c:v>
                </c:pt>
                <c:pt idx="139">
                  <c:v>6019</c:v>
                </c:pt>
                <c:pt idx="140">
                  <c:v>6361</c:v>
                </c:pt>
                <c:pt idx="141">
                  <c:v>6775</c:v>
                </c:pt>
                <c:pt idx="142">
                  <c:v>6841</c:v>
                </c:pt>
                <c:pt idx="143">
                  <c:v>7220</c:v>
                </c:pt>
                <c:pt idx="144">
                  <c:v>7258</c:v>
                </c:pt>
                <c:pt idx="145">
                  <c:v>7351</c:v>
                </c:pt>
                <c:pt idx="146">
                  <c:v>7664</c:v>
                </c:pt>
                <c:pt idx="147">
                  <c:v>7665</c:v>
                </c:pt>
                <c:pt idx="148">
                  <c:v>7686</c:v>
                </c:pt>
                <c:pt idx="149">
                  <c:v>8021</c:v>
                </c:pt>
                <c:pt idx="150">
                  <c:v>8073</c:v>
                </c:pt>
                <c:pt idx="151">
                  <c:v>8176</c:v>
                </c:pt>
                <c:pt idx="152">
                  <c:v>8495</c:v>
                </c:pt>
                <c:pt idx="153">
                  <c:v>8830</c:v>
                </c:pt>
                <c:pt idx="154">
                  <c:v>8985</c:v>
                </c:pt>
                <c:pt idx="155">
                  <c:v>9348</c:v>
                </c:pt>
                <c:pt idx="156">
                  <c:v>9369</c:v>
                </c:pt>
                <c:pt idx="157">
                  <c:v>9719</c:v>
                </c:pt>
                <c:pt idx="158">
                  <c:v>9815</c:v>
                </c:pt>
                <c:pt idx="159">
                  <c:v>9827</c:v>
                </c:pt>
                <c:pt idx="160">
                  <c:v>10076.5</c:v>
                </c:pt>
                <c:pt idx="161">
                  <c:v>10077</c:v>
                </c:pt>
                <c:pt idx="162">
                  <c:v>10193</c:v>
                </c:pt>
                <c:pt idx="163">
                  <c:v>10221</c:v>
                </c:pt>
                <c:pt idx="164">
                  <c:v>10267</c:v>
                </c:pt>
                <c:pt idx="165">
                  <c:v>10305.5</c:v>
                </c:pt>
                <c:pt idx="166">
                  <c:v>10535</c:v>
                </c:pt>
                <c:pt idx="167">
                  <c:v>10616</c:v>
                </c:pt>
                <c:pt idx="168">
                  <c:v>10638.5</c:v>
                </c:pt>
                <c:pt idx="169">
                  <c:v>10639</c:v>
                </c:pt>
                <c:pt idx="170">
                  <c:v>10987</c:v>
                </c:pt>
                <c:pt idx="171">
                  <c:v>11029.5</c:v>
                </c:pt>
                <c:pt idx="172">
                  <c:v>11030</c:v>
                </c:pt>
                <c:pt idx="173">
                  <c:v>11081</c:v>
                </c:pt>
                <c:pt idx="174">
                  <c:v>11105</c:v>
                </c:pt>
                <c:pt idx="175">
                  <c:v>11118</c:v>
                </c:pt>
                <c:pt idx="176">
                  <c:v>11424</c:v>
                </c:pt>
                <c:pt idx="177">
                  <c:v>11437</c:v>
                </c:pt>
                <c:pt idx="178">
                  <c:v>11525</c:v>
                </c:pt>
                <c:pt idx="179">
                  <c:v>11654.5</c:v>
                </c:pt>
                <c:pt idx="180">
                  <c:v>11655</c:v>
                </c:pt>
                <c:pt idx="181">
                  <c:v>11847</c:v>
                </c:pt>
                <c:pt idx="182">
                  <c:v>11896</c:v>
                </c:pt>
                <c:pt idx="183">
                  <c:v>11918</c:v>
                </c:pt>
                <c:pt idx="184">
                  <c:v>11941</c:v>
                </c:pt>
                <c:pt idx="185">
                  <c:v>12361</c:v>
                </c:pt>
                <c:pt idx="186">
                  <c:v>12393.5</c:v>
                </c:pt>
                <c:pt idx="187">
                  <c:v>12407</c:v>
                </c:pt>
                <c:pt idx="188">
                  <c:v>12429</c:v>
                </c:pt>
                <c:pt idx="189">
                  <c:v>12506.5</c:v>
                </c:pt>
                <c:pt idx="190">
                  <c:v>12507</c:v>
                </c:pt>
                <c:pt idx="191">
                  <c:v>12687</c:v>
                </c:pt>
                <c:pt idx="192">
                  <c:v>12844</c:v>
                </c:pt>
                <c:pt idx="193">
                  <c:v>13134</c:v>
                </c:pt>
                <c:pt idx="194">
                  <c:v>13142.5</c:v>
                </c:pt>
                <c:pt idx="195">
                  <c:v>13143</c:v>
                </c:pt>
                <c:pt idx="196">
                  <c:v>13238</c:v>
                </c:pt>
                <c:pt idx="197">
                  <c:v>13544.5</c:v>
                </c:pt>
                <c:pt idx="198">
                  <c:v>13545</c:v>
                </c:pt>
                <c:pt idx="199">
                  <c:v>13579</c:v>
                </c:pt>
                <c:pt idx="200">
                  <c:v>14063</c:v>
                </c:pt>
                <c:pt idx="201">
                  <c:v>14064</c:v>
                </c:pt>
                <c:pt idx="202">
                  <c:v>14068</c:v>
                </c:pt>
                <c:pt idx="203">
                  <c:v>14100</c:v>
                </c:pt>
                <c:pt idx="204">
                  <c:v>14103.5</c:v>
                </c:pt>
                <c:pt idx="205">
                  <c:v>14469</c:v>
                </c:pt>
                <c:pt idx="206">
                  <c:v>14469</c:v>
                </c:pt>
                <c:pt idx="207">
                  <c:v>14862</c:v>
                </c:pt>
                <c:pt idx="208">
                  <c:v>15232</c:v>
                </c:pt>
                <c:pt idx="209">
                  <c:v>16070</c:v>
                </c:pt>
                <c:pt idx="210">
                  <c:v>16500</c:v>
                </c:pt>
                <c:pt idx="211">
                  <c:v>16567</c:v>
                </c:pt>
                <c:pt idx="212">
                  <c:v>17034</c:v>
                </c:pt>
                <c:pt idx="213">
                  <c:v>17085</c:v>
                </c:pt>
                <c:pt idx="214">
                  <c:v>17375</c:v>
                </c:pt>
                <c:pt idx="215">
                  <c:v>17790</c:v>
                </c:pt>
                <c:pt idx="216">
                  <c:v>17790</c:v>
                </c:pt>
                <c:pt idx="217">
                  <c:v>18183</c:v>
                </c:pt>
                <c:pt idx="218">
                  <c:v>18183</c:v>
                </c:pt>
                <c:pt idx="219">
                  <c:v>18309</c:v>
                </c:pt>
                <c:pt idx="220">
                  <c:v>18309</c:v>
                </c:pt>
                <c:pt idx="221">
                  <c:v>18702</c:v>
                </c:pt>
                <c:pt idx="222">
                  <c:v>18748</c:v>
                </c:pt>
                <c:pt idx="223">
                  <c:v>19102</c:v>
                </c:pt>
              </c:numCache>
            </c:numRef>
          </c:xVal>
          <c:yVal>
            <c:numRef>
              <c:f>Active!$K$21:$K$992</c:f>
              <c:numCache>
                <c:formatCode>General</c:formatCode>
                <c:ptCount val="972"/>
                <c:pt idx="160">
                  <c:v>-2.4610999993456062E-2</c:v>
                </c:pt>
                <c:pt idx="161">
                  <c:v>-2.2477999998955056E-2</c:v>
                </c:pt>
                <c:pt idx="163">
                  <c:v>-2.1933999996690545E-2</c:v>
                </c:pt>
                <c:pt idx="165">
                  <c:v>-1.9746999998460524E-2</c:v>
                </c:pt>
                <c:pt idx="167">
                  <c:v>-2.2463999994215555E-2</c:v>
                </c:pt>
                <c:pt idx="168">
                  <c:v>-2.1629000002576504E-2</c:v>
                </c:pt>
                <c:pt idx="169">
                  <c:v>-2.4556000003940426E-2</c:v>
                </c:pt>
                <c:pt idx="170">
                  <c:v>-2.3198000002594199E-2</c:v>
                </c:pt>
                <c:pt idx="171">
                  <c:v>-2.3142999998526648E-2</c:v>
                </c:pt>
                <c:pt idx="172">
                  <c:v>-2.6769999996758997E-2</c:v>
                </c:pt>
                <c:pt idx="173">
                  <c:v>-2.7073999997810461E-2</c:v>
                </c:pt>
                <c:pt idx="174">
                  <c:v>-2.7369999996153638E-2</c:v>
                </c:pt>
                <c:pt idx="175">
                  <c:v>-2.7671999996528029E-2</c:v>
                </c:pt>
                <c:pt idx="177">
                  <c:v>-2.9697999998461455E-2</c:v>
                </c:pt>
                <c:pt idx="178">
                  <c:v>-2.9749999994237442E-2</c:v>
                </c:pt>
                <c:pt idx="179">
                  <c:v>-2.764299999398645E-2</c:v>
                </c:pt>
                <c:pt idx="180">
                  <c:v>-3.0240000000048894E-2</c:v>
                </c:pt>
                <c:pt idx="182">
                  <c:v>-3.1083999994734768E-2</c:v>
                </c:pt>
                <c:pt idx="183">
                  <c:v>-2.917199999501463E-2</c:v>
                </c:pt>
                <c:pt idx="184">
                  <c:v>-3.1514000002061948E-2</c:v>
                </c:pt>
                <c:pt idx="185">
                  <c:v>-2.8193999998620711E-2</c:v>
                </c:pt>
                <c:pt idx="186">
                  <c:v>-3.6799000001337845E-2</c:v>
                </c:pt>
                <c:pt idx="187">
                  <c:v>-3.4877999998570886E-2</c:v>
                </c:pt>
                <c:pt idx="188">
                  <c:v>-3.5165999994205777E-2</c:v>
                </c:pt>
                <c:pt idx="189">
                  <c:v>-3.6160999996354803E-2</c:v>
                </c:pt>
                <c:pt idx="190">
                  <c:v>-3.5997999999381136E-2</c:v>
                </c:pt>
                <c:pt idx="191">
                  <c:v>-3.7398000000393949E-2</c:v>
                </c:pt>
                <c:pt idx="192">
                  <c:v>-3.8675999996485189E-2</c:v>
                </c:pt>
                <c:pt idx="193">
                  <c:v>-4.1035999995074235E-2</c:v>
                </c:pt>
                <c:pt idx="194">
                  <c:v>-4.0034999998169951E-2</c:v>
                </c:pt>
                <c:pt idx="195">
                  <c:v>-4.1762000000744592E-2</c:v>
                </c:pt>
                <c:pt idx="196">
                  <c:v>-4.1651999999885447E-2</c:v>
                </c:pt>
                <c:pt idx="197">
                  <c:v>-4.8522999997658189E-2</c:v>
                </c:pt>
                <c:pt idx="198">
                  <c:v>-4.4730000001436565E-2</c:v>
                </c:pt>
                <c:pt idx="199">
                  <c:v>-4.3365999998059124E-2</c:v>
                </c:pt>
                <c:pt idx="200">
                  <c:v>-4.6701999999640975E-2</c:v>
                </c:pt>
                <c:pt idx="201">
                  <c:v>-4.8055999992357101E-2</c:v>
                </c:pt>
                <c:pt idx="202">
                  <c:v>-4.6571999999287073E-2</c:v>
                </c:pt>
                <c:pt idx="203">
                  <c:v>-4.7200000000884756E-2</c:v>
                </c:pt>
                <c:pt idx="204">
                  <c:v>-4.4339000000036322E-2</c:v>
                </c:pt>
                <c:pt idx="205">
                  <c:v>-5.082599999877857E-2</c:v>
                </c:pt>
                <c:pt idx="206">
                  <c:v>-5.0725999994028825E-2</c:v>
                </c:pt>
                <c:pt idx="207">
                  <c:v>-5.3347999994002748E-2</c:v>
                </c:pt>
                <c:pt idx="208">
                  <c:v>-5.4927999997744337E-2</c:v>
                </c:pt>
                <c:pt idx="209">
                  <c:v>-5.9079999999084976E-2</c:v>
                </c:pt>
                <c:pt idx="210">
                  <c:v>-6.0399999994842801E-2</c:v>
                </c:pt>
                <c:pt idx="211">
                  <c:v>-6.091799999558134E-2</c:v>
                </c:pt>
                <c:pt idx="212">
                  <c:v>-6.3536000001477078E-2</c:v>
                </c:pt>
                <c:pt idx="213">
                  <c:v>-6.3289999998232815E-2</c:v>
                </c:pt>
                <c:pt idx="214">
                  <c:v>-6.5149999994901009E-2</c:v>
                </c:pt>
                <c:pt idx="215">
                  <c:v>-6.745999999839114E-2</c:v>
                </c:pt>
                <c:pt idx="216">
                  <c:v>-6.745999999839114E-2</c:v>
                </c:pt>
                <c:pt idx="217">
                  <c:v>-7.0481999995536171E-2</c:v>
                </c:pt>
                <c:pt idx="218">
                  <c:v>-7.0481999995536171E-2</c:v>
                </c:pt>
                <c:pt idx="219">
                  <c:v>-7.1086000003560912E-2</c:v>
                </c:pt>
                <c:pt idx="220">
                  <c:v>-7.1086000003560912E-2</c:v>
                </c:pt>
                <c:pt idx="221">
                  <c:v>-7.4607999995350838E-2</c:v>
                </c:pt>
                <c:pt idx="222">
                  <c:v>-7.4891999996907543E-2</c:v>
                </c:pt>
                <c:pt idx="223">
                  <c:v>-7.7008000000205357E-2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481-4DAA-8782-E3FE9CA020F3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2">
                    <c:v>0</c:v>
                  </c:pt>
                  <c:pt idx="9">
                    <c:v>0</c:v>
                  </c:pt>
                  <c:pt idx="15">
                    <c:v>0</c:v>
                  </c:pt>
                  <c:pt idx="29">
                    <c:v>0</c:v>
                  </c:pt>
                  <c:pt idx="63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2">
                    <c:v>0</c:v>
                  </c:pt>
                  <c:pt idx="9">
                    <c:v>0</c:v>
                  </c:pt>
                  <c:pt idx="15">
                    <c:v>0</c:v>
                  </c:pt>
                  <c:pt idx="29">
                    <c:v>0</c:v>
                  </c:pt>
                  <c:pt idx="6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-26193</c:v>
                </c:pt>
                <c:pt idx="1">
                  <c:v>-26193</c:v>
                </c:pt>
                <c:pt idx="2">
                  <c:v>-26178</c:v>
                </c:pt>
                <c:pt idx="3">
                  <c:v>-26178</c:v>
                </c:pt>
                <c:pt idx="4">
                  <c:v>-20707</c:v>
                </c:pt>
                <c:pt idx="5">
                  <c:v>-20700</c:v>
                </c:pt>
                <c:pt idx="6">
                  <c:v>-20292</c:v>
                </c:pt>
                <c:pt idx="7">
                  <c:v>-20270</c:v>
                </c:pt>
                <c:pt idx="8">
                  <c:v>-20240</c:v>
                </c:pt>
                <c:pt idx="9">
                  <c:v>-19890</c:v>
                </c:pt>
                <c:pt idx="10">
                  <c:v>-19854</c:v>
                </c:pt>
                <c:pt idx="11">
                  <c:v>-19825</c:v>
                </c:pt>
                <c:pt idx="12">
                  <c:v>-19410</c:v>
                </c:pt>
                <c:pt idx="13">
                  <c:v>-19380</c:v>
                </c:pt>
                <c:pt idx="14">
                  <c:v>-18496</c:v>
                </c:pt>
                <c:pt idx="15">
                  <c:v>-18117</c:v>
                </c:pt>
                <c:pt idx="16">
                  <c:v>-15495</c:v>
                </c:pt>
                <c:pt idx="17">
                  <c:v>-14375</c:v>
                </c:pt>
                <c:pt idx="18">
                  <c:v>-14367</c:v>
                </c:pt>
                <c:pt idx="19">
                  <c:v>-14338</c:v>
                </c:pt>
                <c:pt idx="20">
                  <c:v>-12226</c:v>
                </c:pt>
                <c:pt idx="21">
                  <c:v>-11425</c:v>
                </c:pt>
                <c:pt idx="22">
                  <c:v>-11396</c:v>
                </c:pt>
                <c:pt idx="23">
                  <c:v>-11010</c:v>
                </c:pt>
                <c:pt idx="24">
                  <c:v>-10194</c:v>
                </c:pt>
                <c:pt idx="25">
                  <c:v>-9690</c:v>
                </c:pt>
                <c:pt idx="26">
                  <c:v>-9238</c:v>
                </c:pt>
                <c:pt idx="27">
                  <c:v>-8867</c:v>
                </c:pt>
                <c:pt idx="28">
                  <c:v>-8801</c:v>
                </c:pt>
                <c:pt idx="29">
                  <c:v>-7562</c:v>
                </c:pt>
                <c:pt idx="30">
                  <c:v>-3678</c:v>
                </c:pt>
                <c:pt idx="31">
                  <c:v>-3285</c:v>
                </c:pt>
                <c:pt idx="32">
                  <c:v>-2981</c:v>
                </c:pt>
                <c:pt idx="33">
                  <c:v>-2840</c:v>
                </c:pt>
                <c:pt idx="34">
                  <c:v>-2469</c:v>
                </c:pt>
                <c:pt idx="35">
                  <c:v>-2143</c:v>
                </c:pt>
                <c:pt idx="36">
                  <c:v>-2128</c:v>
                </c:pt>
                <c:pt idx="37">
                  <c:v>-2047</c:v>
                </c:pt>
                <c:pt idx="38">
                  <c:v>-2017</c:v>
                </c:pt>
                <c:pt idx="39">
                  <c:v>-2010</c:v>
                </c:pt>
                <c:pt idx="40">
                  <c:v>-1995</c:v>
                </c:pt>
                <c:pt idx="41">
                  <c:v>-1735</c:v>
                </c:pt>
                <c:pt idx="42">
                  <c:v>-1705</c:v>
                </c:pt>
                <c:pt idx="43">
                  <c:v>-1617</c:v>
                </c:pt>
                <c:pt idx="44">
                  <c:v>-1602</c:v>
                </c:pt>
                <c:pt idx="45">
                  <c:v>-1580</c:v>
                </c:pt>
                <c:pt idx="46">
                  <c:v>-1290</c:v>
                </c:pt>
                <c:pt idx="47">
                  <c:v>-1254</c:v>
                </c:pt>
                <c:pt idx="48">
                  <c:v>-1254</c:v>
                </c:pt>
                <c:pt idx="49">
                  <c:v>-1246</c:v>
                </c:pt>
                <c:pt idx="50">
                  <c:v>-1238</c:v>
                </c:pt>
                <c:pt idx="51">
                  <c:v>-1164</c:v>
                </c:pt>
                <c:pt idx="52">
                  <c:v>-1143</c:v>
                </c:pt>
                <c:pt idx="53">
                  <c:v>-1128</c:v>
                </c:pt>
                <c:pt idx="54">
                  <c:v>-1121</c:v>
                </c:pt>
                <c:pt idx="55">
                  <c:v>-1106</c:v>
                </c:pt>
                <c:pt idx="56">
                  <c:v>-1106</c:v>
                </c:pt>
                <c:pt idx="57">
                  <c:v>-764</c:v>
                </c:pt>
                <c:pt idx="58">
                  <c:v>-683</c:v>
                </c:pt>
                <c:pt idx="59">
                  <c:v>-474</c:v>
                </c:pt>
                <c:pt idx="60">
                  <c:v>-445</c:v>
                </c:pt>
                <c:pt idx="61">
                  <c:v>-438</c:v>
                </c:pt>
                <c:pt idx="62">
                  <c:v>-314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57</c:v>
                </c:pt>
                <c:pt idx="67">
                  <c:v>422</c:v>
                </c:pt>
                <c:pt idx="68">
                  <c:v>472</c:v>
                </c:pt>
                <c:pt idx="69">
                  <c:v>504</c:v>
                </c:pt>
                <c:pt idx="70">
                  <c:v>504</c:v>
                </c:pt>
                <c:pt idx="71">
                  <c:v>504</c:v>
                </c:pt>
                <c:pt idx="72">
                  <c:v>533</c:v>
                </c:pt>
                <c:pt idx="73">
                  <c:v>540</c:v>
                </c:pt>
                <c:pt idx="74">
                  <c:v>541</c:v>
                </c:pt>
                <c:pt idx="75">
                  <c:v>570</c:v>
                </c:pt>
                <c:pt idx="76">
                  <c:v>599</c:v>
                </c:pt>
                <c:pt idx="77">
                  <c:v>830</c:v>
                </c:pt>
                <c:pt idx="78">
                  <c:v>895</c:v>
                </c:pt>
                <c:pt idx="79">
                  <c:v>919</c:v>
                </c:pt>
                <c:pt idx="80">
                  <c:v>970</c:v>
                </c:pt>
                <c:pt idx="81">
                  <c:v>1260</c:v>
                </c:pt>
                <c:pt idx="82">
                  <c:v>1272</c:v>
                </c:pt>
                <c:pt idx="83">
                  <c:v>1290</c:v>
                </c:pt>
                <c:pt idx="84">
                  <c:v>1296</c:v>
                </c:pt>
                <c:pt idx="85">
                  <c:v>1305</c:v>
                </c:pt>
                <c:pt idx="86">
                  <c:v>1332</c:v>
                </c:pt>
                <c:pt idx="87">
                  <c:v>1341</c:v>
                </c:pt>
                <c:pt idx="88">
                  <c:v>1385</c:v>
                </c:pt>
                <c:pt idx="89">
                  <c:v>1408</c:v>
                </c:pt>
                <c:pt idx="90">
                  <c:v>1422</c:v>
                </c:pt>
                <c:pt idx="91">
                  <c:v>1668</c:v>
                </c:pt>
                <c:pt idx="92">
                  <c:v>1668</c:v>
                </c:pt>
                <c:pt idx="93">
                  <c:v>1668</c:v>
                </c:pt>
                <c:pt idx="94">
                  <c:v>1755</c:v>
                </c:pt>
                <c:pt idx="95">
                  <c:v>1801</c:v>
                </c:pt>
                <c:pt idx="96">
                  <c:v>2112</c:v>
                </c:pt>
                <c:pt idx="97">
                  <c:v>2113</c:v>
                </c:pt>
                <c:pt idx="98">
                  <c:v>2157</c:v>
                </c:pt>
                <c:pt idx="99">
                  <c:v>2164</c:v>
                </c:pt>
                <c:pt idx="100">
                  <c:v>2179</c:v>
                </c:pt>
                <c:pt idx="101">
                  <c:v>2179</c:v>
                </c:pt>
                <c:pt idx="102">
                  <c:v>2208</c:v>
                </c:pt>
                <c:pt idx="103">
                  <c:v>2209</c:v>
                </c:pt>
                <c:pt idx="104">
                  <c:v>2268</c:v>
                </c:pt>
                <c:pt idx="105">
                  <c:v>2609</c:v>
                </c:pt>
                <c:pt idx="106">
                  <c:v>2624</c:v>
                </c:pt>
                <c:pt idx="107">
                  <c:v>2624</c:v>
                </c:pt>
                <c:pt idx="108">
                  <c:v>2705</c:v>
                </c:pt>
                <c:pt idx="109">
                  <c:v>2936</c:v>
                </c:pt>
                <c:pt idx="110">
                  <c:v>2936</c:v>
                </c:pt>
                <c:pt idx="111">
                  <c:v>2950</c:v>
                </c:pt>
                <c:pt idx="112">
                  <c:v>2983</c:v>
                </c:pt>
                <c:pt idx="113">
                  <c:v>3000</c:v>
                </c:pt>
                <c:pt idx="114">
                  <c:v>3032</c:v>
                </c:pt>
                <c:pt idx="115">
                  <c:v>3052</c:v>
                </c:pt>
                <c:pt idx="116">
                  <c:v>3059</c:v>
                </c:pt>
                <c:pt idx="117">
                  <c:v>3351</c:v>
                </c:pt>
                <c:pt idx="118">
                  <c:v>3358</c:v>
                </c:pt>
                <c:pt idx="119">
                  <c:v>3417</c:v>
                </c:pt>
                <c:pt idx="120">
                  <c:v>3475</c:v>
                </c:pt>
                <c:pt idx="121">
                  <c:v>3484</c:v>
                </c:pt>
                <c:pt idx="122">
                  <c:v>3543</c:v>
                </c:pt>
                <c:pt idx="123">
                  <c:v>3774</c:v>
                </c:pt>
                <c:pt idx="124">
                  <c:v>3796</c:v>
                </c:pt>
                <c:pt idx="125">
                  <c:v>3875</c:v>
                </c:pt>
                <c:pt idx="126">
                  <c:v>3907</c:v>
                </c:pt>
                <c:pt idx="127">
                  <c:v>4218</c:v>
                </c:pt>
                <c:pt idx="128">
                  <c:v>4240</c:v>
                </c:pt>
                <c:pt idx="129">
                  <c:v>4388</c:v>
                </c:pt>
                <c:pt idx="130">
                  <c:v>4752</c:v>
                </c:pt>
                <c:pt idx="131">
                  <c:v>5063</c:v>
                </c:pt>
                <c:pt idx="132">
                  <c:v>5069</c:v>
                </c:pt>
                <c:pt idx="133">
                  <c:v>5159</c:v>
                </c:pt>
                <c:pt idx="134">
                  <c:v>5479</c:v>
                </c:pt>
                <c:pt idx="135">
                  <c:v>5567</c:v>
                </c:pt>
                <c:pt idx="136">
                  <c:v>5931</c:v>
                </c:pt>
                <c:pt idx="137">
                  <c:v>5988</c:v>
                </c:pt>
                <c:pt idx="138">
                  <c:v>6019</c:v>
                </c:pt>
                <c:pt idx="139">
                  <c:v>6019</c:v>
                </c:pt>
                <c:pt idx="140">
                  <c:v>6361</c:v>
                </c:pt>
                <c:pt idx="141">
                  <c:v>6775</c:v>
                </c:pt>
                <c:pt idx="142">
                  <c:v>6841</c:v>
                </c:pt>
                <c:pt idx="143">
                  <c:v>7220</c:v>
                </c:pt>
                <c:pt idx="144">
                  <c:v>7258</c:v>
                </c:pt>
                <c:pt idx="145">
                  <c:v>7351</c:v>
                </c:pt>
                <c:pt idx="146">
                  <c:v>7664</c:v>
                </c:pt>
                <c:pt idx="147">
                  <c:v>7665</c:v>
                </c:pt>
                <c:pt idx="148">
                  <c:v>7686</c:v>
                </c:pt>
                <c:pt idx="149">
                  <c:v>8021</c:v>
                </c:pt>
                <c:pt idx="150">
                  <c:v>8073</c:v>
                </c:pt>
                <c:pt idx="151">
                  <c:v>8176</c:v>
                </c:pt>
                <c:pt idx="152">
                  <c:v>8495</c:v>
                </c:pt>
                <c:pt idx="153">
                  <c:v>8830</c:v>
                </c:pt>
                <c:pt idx="154">
                  <c:v>8985</c:v>
                </c:pt>
                <c:pt idx="155">
                  <c:v>9348</c:v>
                </c:pt>
                <c:pt idx="156">
                  <c:v>9369</c:v>
                </c:pt>
                <c:pt idx="157">
                  <c:v>9719</c:v>
                </c:pt>
                <c:pt idx="158">
                  <c:v>9815</c:v>
                </c:pt>
                <c:pt idx="159">
                  <c:v>9827</c:v>
                </c:pt>
                <c:pt idx="160">
                  <c:v>10076.5</c:v>
                </c:pt>
                <c:pt idx="161">
                  <c:v>10077</c:v>
                </c:pt>
                <c:pt idx="162">
                  <c:v>10193</c:v>
                </c:pt>
                <c:pt idx="163">
                  <c:v>10221</c:v>
                </c:pt>
                <c:pt idx="164">
                  <c:v>10267</c:v>
                </c:pt>
                <c:pt idx="165">
                  <c:v>10305.5</c:v>
                </c:pt>
                <c:pt idx="166">
                  <c:v>10535</c:v>
                </c:pt>
                <c:pt idx="167">
                  <c:v>10616</c:v>
                </c:pt>
                <c:pt idx="168">
                  <c:v>10638.5</c:v>
                </c:pt>
                <c:pt idx="169">
                  <c:v>10639</c:v>
                </c:pt>
                <c:pt idx="170">
                  <c:v>10987</c:v>
                </c:pt>
                <c:pt idx="171">
                  <c:v>11029.5</c:v>
                </c:pt>
                <c:pt idx="172">
                  <c:v>11030</c:v>
                </c:pt>
                <c:pt idx="173">
                  <c:v>11081</c:v>
                </c:pt>
                <c:pt idx="174">
                  <c:v>11105</c:v>
                </c:pt>
                <c:pt idx="175">
                  <c:v>11118</c:v>
                </c:pt>
                <c:pt idx="176">
                  <c:v>11424</c:v>
                </c:pt>
                <c:pt idx="177">
                  <c:v>11437</c:v>
                </c:pt>
                <c:pt idx="178">
                  <c:v>11525</c:v>
                </c:pt>
                <c:pt idx="179">
                  <c:v>11654.5</c:v>
                </c:pt>
                <c:pt idx="180">
                  <c:v>11655</c:v>
                </c:pt>
                <c:pt idx="181">
                  <c:v>11847</c:v>
                </c:pt>
                <c:pt idx="182">
                  <c:v>11896</c:v>
                </c:pt>
                <c:pt idx="183">
                  <c:v>11918</c:v>
                </c:pt>
                <c:pt idx="184">
                  <c:v>11941</c:v>
                </c:pt>
                <c:pt idx="185">
                  <c:v>12361</c:v>
                </c:pt>
                <c:pt idx="186">
                  <c:v>12393.5</c:v>
                </c:pt>
                <c:pt idx="187">
                  <c:v>12407</c:v>
                </c:pt>
                <c:pt idx="188">
                  <c:v>12429</c:v>
                </c:pt>
                <c:pt idx="189">
                  <c:v>12506.5</c:v>
                </c:pt>
                <c:pt idx="190">
                  <c:v>12507</c:v>
                </c:pt>
                <c:pt idx="191">
                  <c:v>12687</c:v>
                </c:pt>
                <c:pt idx="192">
                  <c:v>12844</c:v>
                </c:pt>
                <c:pt idx="193">
                  <c:v>13134</c:v>
                </c:pt>
                <c:pt idx="194">
                  <c:v>13142.5</c:v>
                </c:pt>
                <c:pt idx="195">
                  <c:v>13143</c:v>
                </c:pt>
                <c:pt idx="196">
                  <c:v>13238</c:v>
                </c:pt>
                <c:pt idx="197">
                  <c:v>13544.5</c:v>
                </c:pt>
                <c:pt idx="198">
                  <c:v>13545</c:v>
                </c:pt>
                <c:pt idx="199">
                  <c:v>13579</c:v>
                </c:pt>
                <c:pt idx="200">
                  <c:v>14063</c:v>
                </c:pt>
                <c:pt idx="201">
                  <c:v>14064</c:v>
                </c:pt>
                <c:pt idx="202">
                  <c:v>14068</c:v>
                </c:pt>
                <c:pt idx="203">
                  <c:v>14100</c:v>
                </c:pt>
                <c:pt idx="204">
                  <c:v>14103.5</c:v>
                </c:pt>
                <c:pt idx="205">
                  <c:v>14469</c:v>
                </c:pt>
                <c:pt idx="206">
                  <c:v>14469</c:v>
                </c:pt>
                <c:pt idx="207">
                  <c:v>14862</c:v>
                </c:pt>
                <c:pt idx="208">
                  <c:v>15232</c:v>
                </c:pt>
                <c:pt idx="209">
                  <c:v>16070</c:v>
                </c:pt>
                <c:pt idx="210">
                  <c:v>16500</c:v>
                </c:pt>
                <c:pt idx="211">
                  <c:v>16567</c:v>
                </c:pt>
                <c:pt idx="212">
                  <c:v>17034</c:v>
                </c:pt>
                <c:pt idx="213">
                  <c:v>17085</c:v>
                </c:pt>
                <c:pt idx="214">
                  <c:v>17375</c:v>
                </c:pt>
                <c:pt idx="215">
                  <c:v>17790</c:v>
                </c:pt>
                <c:pt idx="216">
                  <c:v>17790</c:v>
                </c:pt>
                <c:pt idx="217">
                  <c:v>18183</c:v>
                </c:pt>
                <c:pt idx="218">
                  <c:v>18183</c:v>
                </c:pt>
                <c:pt idx="219">
                  <c:v>18309</c:v>
                </c:pt>
                <c:pt idx="220">
                  <c:v>18309</c:v>
                </c:pt>
                <c:pt idx="221">
                  <c:v>18702</c:v>
                </c:pt>
                <c:pt idx="222">
                  <c:v>18748</c:v>
                </c:pt>
                <c:pt idx="223">
                  <c:v>19102</c:v>
                </c:pt>
              </c:numCache>
            </c:numRef>
          </c:xVal>
          <c:yVal>
            <c:numRef>
              <c:f>Active!$L$21:$L$992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481-4DAA-8782-E3FE9CA020F3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2">
                    <c:v>0</c:v>
                  </c:pt>
                  <c:pt idx="9">
                    <c:v>0</c:v>
                  </c:pt>
                  <c:pt idx="15">
                    <c:v>0</c:v>
                  </c:pt>
                  <c:pt idx="29">
                    <c:v>0</c:v>
                  </c:pt>
                  <c:pt idx="63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2">
                    <c:v>0</c:v>
                  </c:pt>
                  <c:pt idx="9">
                    <c:v>0</c:v>
                  </c:pt>
                  <c:pt idx="15">
                    <c:v>0</c:v>
                  </c:pt>
                  <c:pt idx="29">
                    <c:v>0</c:v>
                  </c:pt>
                  <c:pt idx="6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-26193</c:v>
                </c:pt>
                <c:pt idx="1">
                  <c:v>-26193</c:v>
                </c:pt>
                <c:pt idx="2">
                  <c:v>-26178</c:v>
                </c:pt>
                <c:pt idx="3">
                  <c:v>-26178</c:v>
                </c:pt>
                <c:pt idx="4">
                  <c:v>-20707</c:v>
                </c:pt>
                <c:pt idx="5">
                  <c:v>-20700</c:v>
                </c:pt>
                <c:pt idx="6">
                  <c:v>-20292</c:v>
                </c:pt>
                <c:pt idx="7">
                  <c:v>-20270</c:v>
                </c:pt>
                <c:pt idx="8">
                  <c:v>-20240</c:v>
                </c:pt>
                <c:pt idx="9">
                  <c:v>-19890</c:v>
                </c:pt>
                <c:pt idx="10">
                  <c:v>-19854</c:v>
                </c:pt>
                <c:pt idx="11">
                  <c:v>-19825</c:v>
                </c:pt>
                <c:pt idx="12">
                  <c:v>-19410</c:v>
                </c:pt>
                <c:pt idx="13">
                  <c:v>-19380</c:v>
                </c:pt>
                <c:pt idx="14">
                  <c:v>-18496</c:v>
                </c:pt>
                <c:pt idx="15">
                  <c:v>-18117</c:v>
                </c:pt>
                <c:pt idx="16">
                  <c:v>-15495</c:v>
                </c:pt>
                <c:pt idx="17">
                  <c:v>-14375</c:v>
                </c:pt>
                <c:pt idx="18">
                  <c:v>-14367</c:v>
                </c:pt>
                <c:pt idx="19">
                  <c:v>-14338</c:v>
                </c:pt>
                <c:pt idx="20">
                  <c:v>-12226</c:v>
                </c:pt>
                <c:pt idx="21">
                  <c:v>-11425</c:v>
                </c:pt>
                <c:pt idx="22">
                  <c:v>-11396</c:v>
                </c:pt>
                <c:pt idx="23">
                  <c:v>-11010</c:v>
                </c:pt>
                <c:pt idx="24">
                  <c:v>-10194</c:v>
                </c:pt>
                <c:pt idx="25">
                  <c:v>-9690</c:v>
                </c:pt>
                <c:pt idx="26">
                  <c:v>-9238</c:v>
                </c:pt>
                <c:pt idx="27">
                  <c:v>-8867</c:v>
                </c:pt>
                <c:pt idx="28">
                  <c:v>-8801</c:v>
                </c:pt>
                <c:pt idx="29">
                  <c:v>-7562</c:v>
                </c:pt>
                <c:pt idx="30">
                  <c:v>-3678</c:v>
                </c:pt>
                <c:pt idx="31">
                  <c:v>-3285</c:v>
                </c:pt>
                <c:pt idx="32">
                  <c:v>-2981</c:v>
                </c:pt>
                <c:pt idx="33">
                  <c:v>-2840</c:v>
                </c:pt>
                <c:pt idx="34">
                  <c:v>-2469</c:v>
                </c:pt>
                <c:pt idx="35">
                  <c:v>-2143</c:v>
                </c:pt>
                <c:pt idx="36">
                  <c:v>-2128</c:v>
                </c:pt>
                <c:pt idx="37">
                  <c:v>-2047</c:v>
                </c:pt>
                <c:pt idx="38">
                  <c:v>-2017</c:v>
                </c:pt>
                <c:pt idx="39">
                  <c:v>-2010</c:v>
                </c:pt>
                <c:pt idx="40">
                  <c:v>-1995</c:v>
                </c:pt>
                <c:pt idx="41">
                  <c:v>-1735</c:v>
                </c:pt>
                <c:pt idx="42">
                  <c:v>-1705</c:v>
                </c:pt>
                <c:pt idx="43">
                  <c:v>-1617</c:v>
                </c:pt>
                <c:pt idx="44">
                  <c:v>-1602</c:v>
                </c:pt>
                <c:pt idx="45">
                  <c:v>-1580</c:v>
                </c:pt>
                <c:pt idx="46">
                  <c:v>-1290</c:v>
                </c:pt>
                <c:pt idx="47">
                  <c:v>-1254</c:v>
                </c:pt>
                <c:pt idx="48">
                  <c:v>-1254</c:v>
                </c:pt>
                <c:pt idx="49">
                  <c:v>-1246</c:v>
                </c:pt>
                <c:pt idx="50">
                  <c:v>-1238</c:v>
                </c:pt>
                <c:pt idx="51">
                  <c:v>-1164</c:v>
                </c:pt>
                <c:pt idx="52">
                  <c:v>-1143</c:v>
                </c:pt>
                <c:pt idx="53">
                  <c:v>-1128</c:v>
                </c:pt>
                <c:pt idx="54">
                  <c:v>-1121</c:v>
                </c:pt>
                <c:pt idx="55">
                  <c:v>-1106</c:v>
                </c:pt>
                <c:pt idx="56">
                  <c:v>-1106</c:v>
                </c:pt>
                <c:pt idx="57">
                  <c:v>-764</c:v>
                </c:pt>
                <c:pt idx="58">
                  <c:v>-683</c:v>
                </c:pt>
                <c:pt idx="59">
                  <c:v>-474</c:v>
                </c:pt>
                <c:pt idx="60">
                  <c:v>-445</c:v>
                </c:pt>
                <c:pt idx="61">
                  <c:v>-438</c:v>
                </c:pt>
                <c:pt idx="62">
                  <c:v>-314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57</c:v>
                </c:pt>
                <c:pt idx="67">
                  <c:v>422</c:v>
                </c:pt>
                <c:pt idx="68">
                  <c:v>472</c:v>
                </c:pt>
                <c:pt idx="69">
                  <c:v>504</c:v>
                </c:pt>
                <c:pt idx="70">
                  <c:v>504</c:v>
                </c:pt>
                <c:pt idx="71">
                  <c:v>504</c:v>
                </c:pt>
                <c:pt idx="72">
                  <c:v>533</c:v>
                </c:pt>
                <c:pt idx="73">
                  <c:v>540</c:v>
                </c:pt>
                <c:pt idx="74">
                  <c:v>541</c:v>
                </c:pt>
                <c:pt idx="75">
                  <c:v>570</c:v>
                </c:pt>
                <c:pt idx="76">
                  <c:v>599</c:v>
                </c:pt>
                <c:pt idx="77">
                  <c:v>830</c:v>
                </c:pt>
                <c:pt idx="78">
                  <c:v>895</c:v>
                </c:pt>
                <c:pt idx="79">
                  <c:v>919</c:v>
                </c:pt>
                <c:pt idx="80">
                  <c:v>970</c:v>
                </c:pt>
                <c:pt idx="81">
                  <c:v>1260</c:v>
                </c:pt>
                <c:pt idx="82">
                  <c:v>1272</c:v>
                </c:pt>
                <c:pt idx="83">
                  <c:v>1290</c:v>
                </c:pt>
                <c:pt idx="84">
                  <c:v>1296</c:v>
                </c:pt>
                <c:pt idx="85">
                  <c:v>1305</c:v>
                </c:pt>
                <c:pt idx="86">
                  <c:v>1332</c:v>
                </c:pt>
                <c:pt idx="87">
                  <c:v>1341</c:v>
                </c:pt>
                <c:pt idx="88">
                  <c:v>1385</c:v>
                </c:pt>
                <c:pt idx="89">
                  <c:v>1408</c:v>
                </c:pt>
                <c:pt idx="90">
                  <c:v>1422</c:v>
                </c:pt>
                <c:pt idx="91">
                  <c:v>1668</c:v>
                </c:pt>
                <c:pt idx="92">
                  <c:v>1668</c:v>
                </c:pt>
                <c:pt idx="93">
                  <c:v>1668</c:v>
                </c:pt>
                <c:pt idx="94">
                  <c:v>1755</c:v>
                </c:pt>
                <c:pt idx="95">
                  <c:v>1801</c:v>
                </c:pt>
                <c:pt idx="96">
                  <c:v>2112</c:v>
                </c:pt>
                <c:pt idx="97">
                  <c:v>2113</c:v>
                </c:pt>
                <c:pt idx="98">
                  <c:v>2157</c:v>
                </c:pt>
                <c:pt idx="99">
                  <c:v>2164</c:v>
                </c:pt>
                <c:pt idx="100">
                  <c:v>2179</c:v>
                </c:pt>
                <c:pt idx="101">
                  <c:v>2179</c:v>
                </c:pt>
                <c:pt idx="102">
                  <c:v>2208</c:v>
                </c:pt>
                <c:pt idx="103">
                  <c:v>2209</c:v>
                </c:pt>
                <c:pt idx="104">
                  <c:v>2268</c:v>
                </c:pt>
                <c:pt idx="105">
                  <c:v>2609</c:v>
                </c:pt>
                <c:pt idx="106">
                  <c:v>2624</c:v>
                </c:pt>
                <c:pt idx="107">
                  <c:v>2624</c:v>
                </c:pt>
                <c:pt idx="108">
                  <c:v>2705</c:v>
                </c:pt>
                <c:pt idx="109">
                  <c:v>2936</c:v>
                </c:pt>
                <c:pt idx="110">
                  <c:v>2936</c:v>
                </c:pt>
                <c:pt idx="111">
                  <c:v>2950</c:v>
                </c:pt>
                <c:pt idx="112">
                  <c:v>2983</c:v>
                </c:pt>
                <c:pt idx="113">
                  <c:v>3000</c:v>
                </c:pt>
                <c:pt idx="114">
                  <c:v>3032</c:v>
                </c:pt>
                <c:pt idx="115">
                  <c:v>3052</c:v>
                </c:pt>
                <c:pt idx="116">
                  <c:v>3059</c:v>
                </c:pt>
                <c:pt idx="117">
                  <c:v>3351</c:v>
                </c:pt>
                <c:pt idx="118">
                  <c:v>3358</c:v>
                </c:pt>
                <c:pt idx="119">
                  <c:v>3417</c:v>
                </c:pt>
                <c:pt idx="120">
                  <c:v>3475</c:v>
                </c:pt>
                <c:pt idx="121">
                  <c:v>3484</c:v>
                </c:pt>
                <c:pt idx="122">
                  <c:v>3543</c:v>
                </c:pt>
                <c:pt idx="123">
                  <c:v>3774</c:v>
                </c:pt>
                <c:pt idx="124">
                  <c:v>3796</c:v>
                </c:pt>
                <c:pt idx="125">
                  <c:v>3875</c:v>
                </c:pt>
                <c:pt idx="126">
                  <c:v>3907</c:v>
                </c:pt>
                <c:pt idx="127">
                  <c:v>4218</c:v>
                </c:pt>
                <c:pt idx="128">
                  <c:v>4240</c:v>
                </c:pt>
                <c:pt idx="129">
                  <c:v>4388</c:v>
                </c:pt>
                <c:pt idx="130">
                  <c:v>4752</c:v>
                </c:pt>
                <c:pt idx="131">
                  <c:v>5063</c:v>
                </c:pt>
                <c:pt idx="132">
                  <c:v>5069</c:v>
                </c:pt>
                <c:pt idx="133">
                  <c:v>5159</c:v>
                </c:pt>
                <c:pt idx="134">
                  <c:v>5479</c:v>
                </c:pt>
                <c:pt idx="135">
                  <c:v>5567</c:v>
                </c:pt>
                <c:pt idx="136">
                  <c:v>5931</c:v>
                </c:pt>
                <c:pt idx="137">
                  <c:v>5988</c:v>
                </c:pt>
                <c:pt idx="138">
                  <c:v>6019</c:v>
                </c:pt>
                <c:pt idx="139">
                  <c:v>6019</c:v>
                </c:pt>
                <c:pt idx="140">
                  <c:v>6361</c:v>
                </c:pt>
                <c:pt idx="141">
                  <c:v>6775</c:v>
                </c:pt>
                <c:pt idx="142">
                  <c:v>6841</c:v>
                </c:pt>
                <c:pt idx="143">
                  <c:v>7220</c:v>
                </c:pt>
                <c:pt idx="144">
                  <c:v>7258</c:v>
                </c:pt>
                <c:pt idx="145">
                  <c:v>7351</c:v>
                </c:pt>
                <c:pt idx="146">
                  <c:v>7664</c:v>
                </c:pt>
                <c:pt idx="147">
                  <c:v>7665</c:v>
                </c:pt>
                <c:pt idx="148">
                  <c:v>7686</c:v>
                </c:pt>
                <c:pt idx="149">
                  <c:v>8021</c:v>
                </c:pt>
                <c:pt idx="150">
                  <c:v>8073</c:v>
                </c:pt>
                <c:pt idx="151">
                  <c:v>8176</c:v>
                </c:pt>
                <c:pt idx="152">
                  <c:v>8495</c:v>
                </c:pt>
                <c:pt idx="153">
                  <c:v>8830</c:v>
                </c:pt>
                <c:pt idx="154">
                  <c:v>8985</c:v>
                </c:pt>
                <c:pt idx="155">
                  <c:v>9348</c:v>
                </c:pt>
                <c:pt idx="156">
                  <c:v>9369</c:v>
                </c:pt>
                <c:pt idx="157">
                  <c:v>9719</c:v>
                </c:pt>
                <c:pt idx="158">
                  <c:v>9815</c:v>
                </c:pt>
                <c:pt idx="159">
                  <c:v>9827</c:v>
                </c:pt>
                <c:pt idx="160">
                  <c:v>10076.5</c:v>
                </c:pt>
                <c:pt idx="161">
                  <c:v>10077</c:v>
                </c:pt>
                <c:pt idx="162">
                  <c:v>10193</c:v>
                </c:pt>
                <c:pt idx="163">
                  <c:v>10221</c:v>
                </c:pt>
                <c:pt idx="164">
                  <c:v>10267</c:v>
                </c:pt>
                <c:pt idx="165">
                  <c:v>10305.5</c:v>
                </c:pt>
                <c:pt idx="166">
                  <c:v>10535</c:v>
                </c:pt>
                <c:pt idx="167">
                  <c:v>10616</c:v>
                </c:pt>
                <c:pt idx="168">
                  <c:v>10638.5</c:v>
                </c:pt>
                <c:pt idx="169">
                  <c:v>10639</c:v>
                </c:pt>
                <c:pt idx="170">
                  <c:v>10987</c:v>
                </c:pt>
                <c:pt idx="171">
                  <c:v>11029.5</c:v>
                </c:pt>
                <c:pt idx="172">
                  <c:v>11030</c:v>
                </c:pt>
                <c:pt idx="173">
                  <c:v>11081</c:v>
                </c:pt>
                <c:pt idx="174">
                  <c:v>11105</c:v>
                </c:pt>
                <c:pt idx="175">
                  <c:v>11118</c:v>
                </c:pt>
                <c:pt idx="176">
                  <c:v>11424</c:v>
                </c:pt>
                <c:pt idx="177">
                  <c:v>11437</c:v>
                </c:pt>
                <c:pt idx="178">
                  <c:v>11525</c:v>
                </c:pt>
                <c:pt idx="179">
                  <c:v>11654.5</c:v>
                </c:pt>
                <c:pt idx="180">
                  <c:v>11655</c:v>
                </c:pt>
                <c:pt idx="181">
                  <c:v>11847</c:v>
                </c:pt>
                <c:pt idx="182">
                  <c:v>11896</c:v>
                </c:pt>
                <c:pt idx="183">
                  <c:v>11918</c:v>
                </c:pt>
                <c:pt idx="184">
                  <c:v>11941</c:v>
                </c:pt>
                <c:pt idx="185">
                  <c:v>12361</c:v>
                </c:pt>
                <c:pt idx="186">
                  <c:v>12393.5</c:v>
                </c:pt>
                <c:pt idx="187">
                  <c:v>12407</c:v>
                </c:pt>
                <c:pt idx="188">
                  <c:v>12429</c:v>
                </c:pt>
                <c:pt idx="189">
                  <c:v>12506.5</c:v>
                </c:pt>
                <c:pt idx="190">
                  <c:v>12507</c:v>
                </c:pt>
                <c:pt idx="191">
                  <c:v>12687</c:v>
                </c:pt>
                <c:pt idx="192">
                  <c:v>12844</c:v>
                </c:pt>
                <c:pt idx="193">
                  <c:v>13134</c:v>
                </c:pt>
                <c:pt idx="194">
                  <c:v>13142.5</c:v>
                </c:pt>
                <c:pt idx="195">
                  <c:v>13143</c:v>
                </c:pt>
                <c:pt idx="196">
                  <c:v>13238</c:v>
                </c:pt>
                <c:pt idx="197">
                  <c:v>13544.5</c:v>
                </c:pt>
                <c:pt idx="198">
                  <c:v>13545</c:v>
                </c:pt>
                <c:pt idx="199">
                  <c:v>13579</c:v>
                </c:pt>
                <c:pt idx="200">
                  <c:v>14063</c:v>
                </c:pt>
                <c:pt idx="201">
                  <c:v>14064</c:v>
                </c:pt>
                <c:pt idx="202">
                  <c:v>14068</c:v>
                </c:pt>
                <c:pt idx="203">
                  <c:v>14100</c:v>
                </c:pt>
                <c:pt idx="204">
                  <c:v>14103.5</c:v>
                </c:pt>
                <c:pt idx="205">
                  <c:v>14469</c:v>
                </c:pt>
                <c:pt idx="206">
                  <c:v>14469</c:v>
                </c:pt>
                <c:pt idx="207">
                  <c:v>14862</c:v>
                </c:pt>
                <c:pt idx="208">
                  <c:v>15232</c:v>
                </c:pt>
                <c:pt idx="209">
                  <c:v>16070</c:v>
                </c:pt>
                <c:pt idx="210">
                  <c:v>16500</c:v>
                </c:pt>
                <c:pt idx="211">
                  <c:v>16567</c:v>
                </c:pt>
                <c:pt idx="212">
                  <c:v>17034</c:v>
                </c:pt>
                <c:pt idx="213">
                  <c:v>17085</c:v>
                </c:pt>
                <c:pt idx="214">
                  <c:v>17375</c:v>
                </c:pt>
                <c:pt idx="215">
                  <c:v>17790</c:v>
                </c:pt>
                <c:pt idx="216">
                  <c:v>17790</c:v>
                </c:pt>
                <c:pt idx="217">
                  <c:v>18183</c:v>
                </c:pt>
                <c:pt idx="218">
                  <c:v>18183</c:v>
                </c:pt>
                <c:pt idx="219">
                  <c:v>18309</c:v>
                </c:pt>
                <c:pt idx="220">
                  <c:v>18309</c:v>
                </c:pt>
                <c:pt idx="221">
                  <c:v>18702</c:v>
                </c:pt>
                <c:pt idx="222">
                  <c:v>18748</c:v>
                </c:pt>
                <c:pt idx="223">
                  <c:v>19102</c:v>
                </c:pt>
              </c:numCache>
            </c:numRef>
          </c:xVal>
          <c:yVal>
            <c:numRef>
              <c:f>Active!$M$21:$M$992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481-4DAA-8782-E3FE9CA020F3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2">
                    <c:v>0</c:v>
                  </c:pt>
                  <c:pt idx="9">
                    <c:v>0</c:v>
                  </c:pt>
                  <c:pt idx="15">
                    <c:v>0</c:v>
                  </c:pt>
                  <c:pt idx="29">
                    <c:v>0</c:v>
                  </c:pt>
                  <c:pt idx="63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2">
                    <c:v>0</c:v>
                  </c:pt>
                  <c:pt idx="9">
                    <c:v>0</c:v>
                  </c:pt>
                  <c:pt idx="15">
                    <c:v>0</c:v>
                  </c:pt>
                  <c:pt idx="29">
                    <c:v>0</c:v>
                  </c:pt>
                  <c:pt idx="6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-26193</c:v>
                </c:pt>
                <c:pt idx="1">
                  <c:v>-26193</c:v>
                </c:pt>
                <c:pt idx="2">
                  <c:v>-26178</c:v>
                </c:pt>
                <c:pt idx="3">
                  <c:v>-26178</c:v>
                </c:pt>
                <c:pt idx="4">
                  <c:v>-20707</c:v>
                </c:pt>
                <c:pt idx="5">
                  <c:v>-20700</c:v>
                </c:pt>
                <c:pt idx="6">
                  <c:v>-20292</c:v>
                </c:pt>
                <c:pt idx="7">
                  <c:v>-20270</c:v>
                </c:pt>
                <c:pt idx="8">
                  <c:v>-20240</c:v>
                </c:pt>
                <c:pt idx="9">
                  <c:v>-19890</c:v>
                </c:pt>
                <c:pt idx="10">
                  <c:v>-19854</c:v>
                </c:pt>
                <c:pt idx="11">
                  <c:v>-19825</c:v>
                </c:pt>
                <c:pt idx="12">
                  <c:v>-19410</c:v>
                </c:pt>
                <c:pt idx="13">
                  <c:v>-19380</c:v>
                </c:pt>
                <c:pt idx="14">
                  <c:v>-18496</c:v>
                </c:pt>
                <c:pt idx="15">
                  <c:v>-18117</c:v>
                </c:pt>
                <c:pt idx="16">
                  <c:v>-15495</c:v>
                </c:pt>
                <c:pt idx="17">
                  <c:v>-14375</c:v>
                </c:pt>
                <c:pt idx="18">
                  <c:v>-14367</c:v>
                </c:pt>
                <c:pt idx="19">
                  <c:v>-14338</c:v>
                </c:pt>
                <c:pt idx="20">
                  <c:v>-12226</c:v>
                </c:pt>
                <c:pt idx="21">
                  <c:v>-11425</c:v>
                </c:pt>
                <c:pt idx="22">
                  <c:v>-11396</c:v>
                </c:pt>
                <c:pt idx="23">
                  <c:v>-11010</c:v>
                </c:pt>
                <c:pt idx="24">
                  <c:v>-10194</c:v>
                </c:pt>
                <c:pt idx="25">
                  <c:v>-9690</c:v>
                </c:pt>
                <c:pt idx="26">
                  <c:v>-9238</c:v>
                </c:pt>
                <c:pt idx="27">
                  <c:v>-8867</c:v>
                </c:pt>
                <c:pt idx="28">
                  <c:v>-8801</c:v>
                </c:pt>
                <c:pt idx="29">
                  <c:v>-7562</c:v>
                </c:pt>
                <c:pt idx="30">
                  <c:v>-3678</c:v>
                </c:pt>
                <c:pt idx="31">
                  <c:v>-3285</c:v>
                </c:pt>
                <c:pt idx="32">
                  <c:v>-2981</c:v>
                </c:pt>
                <c:pt idx="33">
                  <c:v>-2840</c:v>
                </c:pt>
                <c:pt idx="34">
                  <c:v>-2469</c:v>
                </c:pt>
                <c:pt idx="35">
                  <c:v>-2143</c:v>
                </c:pt>
                <c:pt idx="36">
                  <c:v>-2128</c:v>
                </c:pt>
                <c:pt idx="37">
                  <c:v>-2047</c:v>
                </c:pt>
                <c:pt idx="38">
                  <c:v>-2017</c:v>
                </c:pt>
                <c:pt idx="39">
                  <c:v>-2010</c:v>
                </c:pt>
                <c:pt idx="40">
                  <c:v>-1995</c:v>
                </c:pt>
                <c:pt idx="41">
                  <c:v>-1735</c:v>
                </c:pt>
                <c:pt idx="42">
                  <c:v>-1705</c:v>
                </c:pt>
                <c:pt idx="43">
                  <c:v>-1617</c:v>
                </c:pt>
                <c:pt idx="44">
                  <c:v>-1602</c:v>
                </c:pt>
                <c:pt idx="45">
                  <c:v>-1580</c:v>
                </c:pt>
                <c:pt idx="46">
                  <c:v>-1290</c:v>
                </c:pt>
                <c:pt idx="47">
                  <c:v>-1254</c:v>
                </c:pt>
                <c:pt idx="48">
                  <c:v>-1254</c:v>
                </c:pt>
                <c:pt idx="49">
                  <c:v>-1246</c:v>
                </c:pt>
                <c:pt idx="50">
                  <c:v>-1238</c:v>
                </c:pt>
                <c:pt idx="51">
                  <c:v>-1164</c:v>
                </c:pt>
                <c:pt idx="52">
                  <c:v>-1143</c:v>
                </c:pt>
                <c:pt idx="53">
                  <c:v>-1128</c:v>
                </c:pt>
                <c:pt idx="54">
                  <c:v>-1121</c:v>
                </c:pt>
                <c:pt idx="55">
                  <c:v>-1106</c:v>
                </c:pt>
                <c:pt idx="56">
                  <c:v>-1106</c:v>
                </c:pt>
                <c:pt idx="57">
                  <c:v>-764</c:v>
                </c:pt>
                <c:pt idx="58">
                  <c:v>-683</c:v>
                </c:pt>
                <c:pt idx="59">
                  <c:v>-474</c:v>
                </c:pt>
                <c:pt idx="60">
                  <c:v>-445</c:v>
                </c:pt>
                <c:pt idx="61">
                  <c:v>-438</c:v>
                </c:pt>
                <c:pt idx="62">
                  <c:v>-314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57</c:v>
                </c:pt>
                <c:pt idx="67">
                  <c:v>422</c:v>
                </c:pt>
                <c:pt idx="68">
                  <c:v>472</c:v>
                </c:pt>
                <c:pt idx="69">
                  <c:v>504</c:v>
                </c:pt>
                <c:pt idx="70">
                  <c:v>504</c:v>
                </c:pt>
                <c:pt idx="71">
                  <c:v>504</c:v>
                </c:pt>
                <c:pt idx="72">
                  <c:v>533</c:v>
                </c:pt>
                <c:pt idx="73">
                  <c:v>540</c:v>
                </c:pt>
                <c:pt idx="74">
                  <c:v>541</c:v>
                </c:pt>
                <c:pt idx="75">
                  <c:v>570</c:v>
                </c:pt>
                <c:pt idx="76">
                  <c:v>599</c:v>
                </c:pt>
                <c:pt idx="77">
                  <c:v>830</c:v>
                </c:pt>
                <c:pt idx="78">
                  <c:v>895</c:v>
                </c:pt>
                <c:pt idx="79">
                  <c:v>919</c:v>
                </c:pt>
                <c:pt idx="80">
                  <c:v>970</c:v>
                </c:pt>
                <c:pt idx="81">
                  <c:v>1260</c:v>
                </c:pt>
                <c:pt idx="82">
                  <c:v>1272</c:v>
                </c:pt>
                <c:pt idx="83">
                  <c:v>1290</c:v>
                </c:pt>
                <c:pt idx="84">
                  <c:v>1296</c:v>
                </c:pt>
                <c:pt idx="85">
                  <c:v>1305</c:v>
                </c:pt>
                <c:pt idx="86">
                  <c:v>1332</c:v>
                </c:pt>
                <c:pt idx="87">
                  <c:v>1341</c:v>
                </c:pt>
                <c:pt idx="88">
                  <c:v>1385</c:v>
                </c:pt>
                <c:pt idx="89">
                  <c:v>1408</c:v>
                </c:pt>
                <c:pt idx="90">
                  <c:v>1422</c:v>
                </c:pt>
                <c:pt idx="91">
                  <c:v>1668</c:v>
                </c:pt>
                <c:pt idx="92">
                  <c:v>1668</c:v>
                </c:pt>
                <c:pt idx="93">
                  <c:v>1668</c:v>
                </c:pt>
                <c:pt idx="94">
                  <c:v>1755</c:v>
                </c:pt>
                <c:pt idx="95">
                  <c:v>1801</c:v>
                </c:pt>
                <c:pt idx="96">
                  <c:v>2112</c:v>
                </c:pt>
                <c:pt idx="97">
                  <c:v>2113</c:v>
                </c:pt>
                <c:pt idx="98">
                  <c:v>2157</c:v>
                </c:pt>
                <c:pt idx="99">
                  <c:v>2164</c:v>
                </c:pt>
                <c:pt idx="100">
                  <c:v>2179</c:v>
                </c:pt>
                <c:pt idx="101">
                  <c:v>2179</c:v>
                </c:pt>
                <c:pt idx="102">
                  <c:v>2208</c:v>
                </c:pt>
                <c:pt idx="103">
                  <c:v>2209</c:v>
                </c:pt>
                <c:pt idx="104">
                  <c:v>2268</c:v>
                </c:pt>
                <c:pt idx="105">
                  <c:v>2609</c:v>
                </c:pt>
                <c:pt idx="106">
                  <c:v>2624</c:v>
                </c:pt>
                <c:pt idx="107">
                  <c:v>2624</c:v>
                </c:pt>
                <c:pt idx="108">
                  <c:v>2705</c:v>
                </c:pt>
                <c:pt idx="109">
                  <c:v>2936</c:v>
                </c:pt>
                <c:pt idx="110">
                  <c:v>2936</c:v>
                </c:pt>
                <c:pt idx="111">
                  <c:v>2950</c:v>
                </c:pt>
                <c:pt idx="112">
                  <c:v>2983</c:v>
                </c:pt>
                <c:pt idx="113">
                  <c:v>3000</c:v>
                </c:pt>
                <c:pt idx="114">
                  <c:v>3032</c:v>
                </c:pt>
                <c:pt idx="115">
                  <c:v>3052</c:v>
                </c:pt>
                <c:pt idx="116">
                  <c:v>3059</c:v>
                </c:pt>
                <c:pt idx="117">
                  <c:v>3351</c:v>
                </c:pt>
                <c:pt idx="118">
                  <c:v>3358</c:v>
                </c:pt>
                <c:pt idx="119">
                  <c:v>3417</c:v>
                </c:pt>
                <c:pt idx="120">
                  <c:v>3475</c:v>
                </c:pt>
                <c:pt idx="121">
                  <c:v>3484</c:v>
                </c:pt>
                <c:pt idx="122">
                  <c:v>3543</c:v>
                </c:pt>
                <c:pt idx="123">
                  <c:v>3774</c:v>
                </c:pt>
                <c:pt idx="124">
                  <c:v>3796</c:v>
                </c:pt>
                <c:pt idx="125">
                  <c:v>3875</c:v>
                </c:pt>
                <c:pt idx="126">
                  <c:v>3907</c:v>
                </c:pt>
                <c:pt idx="127">
                  <c:v>4218</c:v>
                </c:pt>
                <c:pt idx="128">
                  <c:v>4240</c:v>
                </c:pt>
                <c:pt idx="129">
                  <c:v>4388</c:v>
                </c:pt>
                <c:pt idx="130">
                  <c:v>4752</c:v>
                </c:pt>
                <c:pt idx="131">
                  <c:v>5063</c:v>
                </c:pt>
                <c:pt idx="132">
                  <c:v>5069</c:v>
                </c:pt>
                <c:pt idx="133">
                  <c:v>5159</c:v>
                </c:pt>
                <c:pt idx="134">
                  <c:v>5479</c:v>
                </c:pt>
                <c:pt idx="135">
                  <c:v>5567</c:v>
                </c:pt>
                <c:pt idx="136">
                  <c:v>5931</c:v>
                </c:pt>
                <c:pt idx="137">
                  <c:v>5988</c:v>
                </c:pt>
                <c:pt idx="138">
                  <c:v>6019</c:v>
                </c:pt>
                <c:pt idx="139">
                  <c:v>6019</c:v>
                </c:pt>
                <c:pt idx="140">
                  <c:v>6361</c:v>
                </c:pt>
                <c:pt idx="141">
                  <c:v>6775</c:v>
                </c:pt>
                <c:pt idx="142">
                  <c:v>6841</c:v>
                </c:pt>
                <c:pt idx="143">
                  <c:v>7220</c:v>
                </c:pt>
                <c:pt idx="144">
                  <c:v>7258</c:v>
                </c:pt>
                <c:pt idx="145">
                  <c:v>7351</c:v>
                </c:pt>
                <c:pt idx="146">
                  <c:v>7664</c:v>
                </c:pt>
                <c:pt idx="147">
                  <c:v>7665</c:v>
                </c:pt>
                <c:pt idx="148">
                  <c:v>7686</c:v>
                </c:pt>
                <c:pt idx="149">
                  <c:v>8021</c:v>
                </c:pt>
                <c:pt idx="150">
                  <c:v>8073</c:v>
                </c:pt>
                <c:pt idx="151">
                  <c:v>8176</c:v>
                </c:pt>
                <c:pt idx="152">
                  <c:v>8495</c:v>
                </c:pt>
                <c:pt idx="153">
                  <c:v>8830</c:v>
                </c:pt>
                <c:pt idx="154">
                  <c:v>8985</c:v>
                </c:pt>
                <c:pt idx="155">
                  <c:v>9348</c:v>
                </c:pt>
                <c:pt idx="156">
                  <c:v>9369</c:v>
                </c:pt>
                <c:pt idx="157">
                  <c:v>9719</c:v>
                </c:pt>
                <c:pt idx="158">
                  <c:v>9815</c:v>
                </c:pt>
                <c:pt idx="159">
                  <c:v>9827</c:v>
                </c:pt>
                <c:pt idx="160">
                  <c:v>10076.5</c:v>
                </c:pt>
                <c:pt idx="161">
                  <c:v>10077</c:v>
                </c:pt>
                <c:pt idx="162">
                  <c:v>10193</c:v>
                </c:pt>
                <c:pt idx="163">
                  <c:v>10221</c:v>
                </c:pt>
                <c:pt idx="164">
                  <c:v>10267</c:v>
                </c:pt>
                <c:pt idx="165">
                  <c:v>10305.5</c:v>
                </c:pt>
                <c:pt idx="166">
                  <c:v>10535</c:v>
                </c:pt>
                <c:pt idx="167">
                  <c:v>10616</c:v>
                </c:pt>
                <c:pt idx="168">
                  <c:v>10638.5</c:v>
                </c:pt>
                <c:pt idx="169">
                  <c:v>10639</c:v>
                </c:pt>
                <c:pt idx="170">
                  <c:v>10987</c:v>
                </c:pt>
                <c:pt idx="171">
                  <c:v>11029.5</c:v>
                </c:pt>
                <c:pt idx="172">
                  <c:v>11030</c:v>
                </c:pt>
                <c:pt idx="173">
                  <c:v>11081</c:v>
                </c:pt>
                <c:pt idx="174">
                  <c:v>11105</c:v>
                </c:pt>
                <c:pt idx="175">
                  <c:v>11118</c:v>
                </c:pt>
                <c:pt idx="176">
                  <c:v>11424</c:v>
                </c:pt>
                <c:pt idx="177">
                  <c:v>11437</c:v>
                </c:pt>
                <c:pt idx="178">
                  <c:v>11525</c:v>
                </c:pt>
                <c:pt idx="179">
                  <c:v>11654.5</c:v>
                </c:pt>
                <c:pt idx="180">
                  <c:v>11655</c:v>
                </c:pt>
                <c:pt idx="181">
                  <c:v>11847</c:v>
                </c:pt>
                <c:pt idx="182">
                  <c:v>11896</c:v>
                </c:pt>
                <c:pt idx="183">
                  <c:v>11918</c:v>
                </c:pt>
                <c:pt idx="184">
                  <c:v>11941</c:v>
                </c:pt>
                <c:pt idx="185">
                  <c:v>12361</c:v>
                </c:pt>
                <c:pt idx="186">
                  <c:v>12393.5</c:v>
                </c:pt>
                <c:pt idx="187">
                  <c:v>12407</c:v>
                </c:pt>
                <c:pt idx="188">
                  <c:v>12429</c:v>
                </c:pt>
                <c:pt idx="189">
                  <c:v>12506.5</c:v>
                </c:pt>
                <c:pt idx="190">
                  <c:v>12507</c:v>
                </c:pt>
                <c:pt idx="191">
                  <c:v>12687</c:v>
                </c:pt>
                <c:pt idx="192">
                  <c:v>12844</c:v>
                </c:pt>
                <c:pt idx="193">
                  <c:v>13134</c:v>
                </c:pt>
                <c:pt idx="194">
                  <c:v>13142.5</c:v>
                </c:pt>
                <c:pt idx="195">
                  <c:v>13143</c:v>
                </c:pt>
                <c:pt idx="196">
                  <c:v>13238</c:v>
                </c:pt>
                <c:pt idx="197">
                  <c:v>13544.5</c:v>
                </c:pt>
                <c:pt idx="198">
                  <c:v>13545</c:v>
                </c:pt>
                <c:pt idx="199">
                  <c:v>13579</c:v>
                </c:pt>
                <c:pt idx="200">
                  <c:v>14063</c:v>
                </c:pt>
                <c:pt idx="201">
                  <c:v>14064</c:v>
                </c:pt>
                <c:pt idx="202">
                  <c:v>14068</c:v>
                </c:pt>
                <c:pt idx="203">
                  <c:v>14100</c:v>
                </c:pt>
                <c:pt idx="204">
                  <c:v>14103.5</c:v>
                </c:pt>
                <c:pt idx="205">
                  <c:v>14469</c:v>
                </c:pt>
                <c:pt idx="206">
                  <c:v>14469</c:v>
                </c:pt>
                <c:pt idx="207">
                  <c:v>14862</c:v>
                </c:pt>
                <c:pt idx="208">
                  <c:v>15232</c:v>
                </c:pt>
                <c:pt idx="209">
                  <c:v>16070</c:v>
                </c:pt>
                <c:pt idx="210">
                  <c:v>16500</c:v>
                </c:pt>
                <c:pt idx="211">
                  <c:v>16567</c:v>
                </c:pt>
                <c:pt idx="212">
                  <c:v>17034</c:v>
                </c:pt>
                <c:pt idx="213">
                  <c:v>17085</c:v>
                </c:pt>
                <c:pt idx="214">
                  <c:v>17375</c:v>
                </c:pt>
                <c:pt idx="215">
                  <c:v>17790</c:v>
                </c:pt>
                <c:pt idx="216">
                  <c:v>17790</c:v>
                </c:pt>
                <c:pt idx="217">
                  <c:v>18183</c:v>
                </c:pt>
                <c:pt idx="218">
                  <c:v>18183</c:v>
                </c:pt>
                <c:pt idx="219">
                  <c:v>18309</c:v>
                </c:pt>
                <c:pt idx="220">
                  <c:v>18309</c:v>
                </c:pt>
                <c:pt idx="221">
                  <c:v>18702</c:v>
                </c:pt>
                <c:pt idx="222">
                  <c:v>18748</c:v>
                </c:pt>
                <c:pt idx="223">
                  <c:v>19102</c:v>
                </c:pt>
              </c:numCache>
            </c:numRef>
          </c:xVal>
          <c:yVal>
            <c:numRef>
              <c:f>Active!$N$21:$N$992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481-4DAA-8782-E3FE9CA020F3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Active!$F$21:$F$992</c:f>
              <c:numCache>
                <c:formatCode>General</c:formatCode>
                <c:ptCount val="972"/>
                <c:pt idx="0">
                  <c:v>-26193</c:v>
                </c:pt>
                <c:pt idx="1">
                  <c:v>-26193</c:v>
                </c:pt>
                <c:pt idx="2">
                  <c:v>-26178</c:v>
                </c:pt>
                <c:pt idx="3">
                  <c:v>-26178</c:v>
                </c:pt>
                <c:pt idx="4">
                  <c:v>-20707</c:v>
                </c:pt>
                <c:pt idx="5">
                  <c:v>-20700</c:v>
                </c:pt>
                <c:pt idx="6">
                  <c:v>-20292</c:v>
                </c:pt>
                <c:pt idx="7">
                  <c:v>-20270</c:v>
                </c:pt>
                <c:pt idx="8">
                  <c:v>-20240</c:v>
                </c:pt>
                <c:pt idx="9">
                  <c:v>-19890</c:v>
                </c:pt>
                <c:pt idx="10">
                  <c:v>-19854</c:v>
                </c:pt>
                <c:pt idx="11">
                  <c:v>-19825</c:v>
                </c:pt>
                <c:pt idx="12">
                  <c:v>-19410</c:v>
                </c:pt>
                <c:pt idx="13">
                  <c:v>-19380</c:v>
                </c:pt>
                <c:pt idx="14">
                  <c:v>-18496</c:v>
                </c:pt>
                <c:pt idx="15">
                  <c:v>-18117</c:v>
                </c:pt>
                <c:pt idx="16">
                  <c:v>-15495</c:v>
                </c:pt>
                <c:pt idx="17">
                  <c:v>-14375</c:v>
                </c:pt>
                <c:pt idx="18">
                  <c:v>-14367</c:v>
                </c:pt>
                <c:pt idx="19">
                  <c:v>-14338</c:v>
                </c:pt>
                <c:pt idx="20">
                  <c:v>-12226</c:v>
                </c:pt>
                <c:pt idx="21">
                  <c:v>-11425</c:v>
                </c:pt>
                <c:pt idx="22">
                  <c:v>-11396</c:v>
                </c:pt>
                <c:pt idx="23">
                  <c:v>-11010</c:v>
                </c:pt>
                <c:pt idx="24">
                  <c:v>-10194</c:v>
                </c:pt>
                <c:pt idx="25">
                  <c:v>-9690</c:v>
                </c:pt>
                <c:pt idx="26">
                  <c:v>-9238</c:v>
                </c:pt>
                <c:pt idx="27">
                  <c:v>-8867</c:v>
                </c:pt>
                <c:pt idx="28">
                  <c:v>-8801</c:v>
                </c:pt>
                <c:pt idx="29">
                  <c:v>-7562</c:v>
                </c:pt>
                <c:pt idx="30">
                  <c:v>-3678</c:v>
                </c:pt>
                <c:pt idx="31">
                  <c:v>-3285</c:v>
                </c:pt>
                <c:pt idx="32">
                  <c:v>-2981</c:v>
                </c:pt>
                <c:pt idx="33">
                  <c:v>-2840</c:v>
                </c:pt>
                <c:pt idx="34">
                  <c:v>-2469</c:v>
                </c:pt>
                <c:pt idx="35">
                  <c:v>-2143</c:v>
                </c:pt>
                <c:pt idx="36">
                  <c:v>-2128</c:v>
                </c:pt>
                <c:pt idx="37">
                  <c:v>-2047</c:v>
                </c:pt>
                <c:pt idx="38">
                  <c:v>-2017</c:v>
                </c:pt>
                <c:pt idx="39">
                  <c:v>-2010</c:v>
                </c:pt>
                <c:pt idx="40">
                  <c:v>-1995</c:v>
                </c:pt>
                <c:pt idx="41">
                  <c:v>-1735</c:v>
                </c:pt>
                <c:pt idx="42">
                  <c:v>-1705</c:v>
                </c:pt>
                <c:pt idx="43">
                  <c:v>-1617</c:v>
                </c:pt>
                <c:pt idx="44">
                  <c:v>-1602</c:v>
                </c:pt>
                <c:pt idx="45">
                  <c:v>-1580</c:v>
                </c:pt>
                <c:pt idx="46">
                  <c:v>-1290</c:v>
                </c:pt>
                <c:pt idx="47">
                  <c:v>-1254</c:v>
                </c:pt>
                <c:pt idx="48">
                  <c:v>-1254</c:v>
                </c:pt>
                <c:pt idx="49">
                  <c:v>-1246</c:v>
                </c:pt>
                <c:pt idx="50">
                  <c:v>-1238</c:v>
                </c:pt>
                <c:pt idx="51">
                  <c:v>-1164</c:v>
                </c:pt>
                <c:pt idx="52">
                  <c:v>-1143</c:v>
                </c:pt>
                <c:pt idx="53">
                  <c:v>-1128</c:v>
                </c:pt>
                <c:pt idx="54">
                  <c:v>-1121</c:v>
                </c:pt>
                <c:pt idx="55">
                  <c:v>-1106</c:v>
                </c:pt>
                <c:pt idx="56">
                  <c:v>-1106</c:v>
                </c:pt>
                <c:pt idx="57">
                  <c:v>-764</c:v>
                </c:pt>
                <c:pt idx="58">
                  <c:v>-683</c:v>
                </c:pt>
                <c:pt idx="59">
                  <c:v>-474</c:v>
                </c:pt>
                <c:pt idx="60">
                  <c:v>-445</c:v>
                </c:pt>
                <c:pt idx="61">
                  <c:v>-438</c:v>
                </c:pt>
                <c:pt idx="62">
                  <c:v>-314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57</c:v>
                </c:pt>
                <c:pt idx="67">
                  <c:v>422</c:v>
                </c:pt>
                <c:pt idx="68">
                  <c:v>472</c:v>
                </c:pt>
                <c:pt idx="69">
                  <c:v>504</c:v>
                </c:pt>
                <c:pt idx="70">
                  <c:v>504</c:v>
                </c:pt>
                <c:pt idx="71">
                  <c:v>504</c:v>
                </c:pt>
                <c:pt idx="72">
                  <c:v>533</c:v>
                </c:pt>
                <c:pt idx="73">
                  <c:v>540</c:v>
                </c:pt>
                <c:pt idx="74">
                  <c:v>541</c:v>
                </c:pt>
                <c:pt idx="75">
                  <c:v>570</c:v>
                </c:pt>
                <c:pt idx="76">
                  <c:v>599</c:v>
                </c:pt>
                <c:pt idx="77">
                  <c:v>830</c:v>
                </c:pt>
                <c:pt idx="78">
                  <c:v>895</c:v>
                </c:pt>
                <c:pt idx="79">
                  <c:v>919</c:v>
                </c:pt>
                <c:pt idx="80">
                  <c:v>970</c:v>
                </c:pt>
                <c:pt idx="81">
                  <c:v>1260</c:v>
                </c:pt>
                <c:pt idx="82">
                  <c:v>1272</c:v>
                </c:pt>
                <c:pt idx="83">
                  <c:v>1290</c:v>
                </c:pt>
                <c:pt idx="84">
                  <c:v>1296</c:v>
                </c:pt>
                <c:pt idx="85">
                  <c:v>1305</c:v>
                </c:pt>
                <c:pt idx="86">
                  <c:v>1332</c:v>
                </c:pt>
                <c:pt idx="87">
                  <c:v>1341</c:v>
                </c:pt>
                <c:pt idx="88">
                  <c:v>1385</c:v>
                </c:pt>
                <c:pt idx="89">
                  <c:v>1408</c:v>
                </c:pt>
                <c:pt idx="90">
                  <c:v>1422</c:v>
                </c:pt>
                <c:pt idx="91">
                  <c:v>1668</c:v>
                </c:pt>
                <c:pt idx="92">
                  <c:v>1668</c:v>
                </c:pt>
                <c:pt idx="93">
                  <c:v>1668</c:v>
                </c:pt>
                <c:pt idx="94">
                  <c:v>1755</c:v>
                </c:pt>
                <c:pt idx="95">
                  <c:v>1801</c:v>
                </c:pt>
                <c:pt idx="96">
                  <c:v>2112</c:v>
                </c:pt>
                <c:pt idx="97">
                  <c:v>2113</c:v>
                </c:pt>
                <c:pt idx="98">
                  <c:v>2157</c:v>
                </c:pt>
                <c:pt idx="99">
                  <c:v>2164</c:v>
                </c:pt>
                <c:pt idx="100">
                  <c:v>2179</c:v>
                </c:pt>
                <c:pt idx="101">
                  <c:v>2179</c:v>
                </c:pt>
                <c:pt idx="102">
                  <c:v>2208</c:v>
                </c:pt>
                <c:pt idx="103">
                  <c:v>2209</c:v>
                </c:pt>
                <c:pt idx="104">
                  <c:v>2268</c:v>
                </c:pt>
                <c:pt idx="105">
                  <c:v>2609</c:v>
                </c:pt>
                <c:pt idx="106">
                  <c:v>2624</c:v>
                </c:pt>
                <c:pt idx="107">
                  <c:v>2624</c:v>
                </c:pt>
                <c:pt idx="108">
                  <c:v>2705</c:v>
                </c:pt>
                <c:pt idx="109">
                  <c:v>2936</c:v>
                </c:pt>
                <c:pt idx="110">
                  <c:v>2936</c:v>
                </c:pt>
                <c:pt idx="111">
                  <c:v>2950</c:v>
                </c:pt>
                <c:pt idx="112">
                  <c:v>2983</c:v>
                </c:pt>
                <c:pt idx="113">
                  <c:v>3000</c:v>
                </c:pt>
                <c:pt idx="114">
                  <c:v>3032</c:v>
                </c:pt>
                <c:pt idx="115">
                  <c:v>3052</c:v>
                </c:pt>
                <c:pt idx="116">
                  <c:v>3059</c:v>
                </c:pt>
                <c:pt idx="117">
                  <c:v>3351</c:v>
                </c:pt>
                <c:pt idx="118">
                  <c:v>3358</c:v>
                </c:pt>
                <c:pt idx="119">
                  <c:v>3417</c:v>
                </c:pt>
                <c:pt idx="120">
                  <c:v>3475</c:v>
                </c:pt>
                <c:pt idx="121">
                  <c:v>3484</c:v>
                </c:pt>
                <c:pt idx="122">
                  <c:v>3543</c:v>
                </c:pt>
                <c:pt idx="123">
                  <c:v>3774</c:v>
                </c:pt>
                <c:pt idx="124">
                  <c:v>3796</c:v>
                </c:pt>
                <c:pt idx="125">
                  <c:v>3875</c:v>
                </c:pt>
                <c:pt idx="126">
                  <c:v>3907</c:v>
                </c:pt>
                <c:pt idx="127">
                  <c:v>4218</c:v>
                </c:pt>
                <c:pt idx="128">
                  <c:v>4240</c:v>
                </c:pt>
                <c:pt idx="129">
                  <c:v>4388</c:v>
                </c:pt>
                <c:pt idx="130">
                  <c:v>4752</c:v>
                </c:pt>
                <c:pt idx="131">
                  <c:v>5063</c:v>
                </c:pt>
                <c:pt idx="132">
                  <c:v>5069</c:v>
                </c:pt>
                <c:pt idx="133">
                  <c:v>5159</c:v>
                </c:pt>
                <c:pt idx="134">
                  <c:v>5479</c:v>
                </c:pt>
                <c:pt idx="135">
                  <c:v>5567</c:v>
                </c:pt>
                <c:pt idx="136">
                  <c:v>5931</c:v>
                </c:pt>
                <c:pt idx="137">
                  <c:v>5988</c:v>
                </c:pt>
                <c:pt idx="138">
                  <c:v>6019</c:v>
                </c:pt>
                <c:pt idx="139">
                  <c:v>6019</c:v>
                </c:pt>
                <c:pt idx="140">
                  <c:v>6361</c:v>
                </c:pt>
                <c:pt idx="141">
                  <c:v>6775</c:v>
                </c:pt>
                <c:pt idx="142">
                  <c:v>6841</c:v>
                </c:pt>
                <c:pt idx="143">
                  <c:v>7220</c:v>
                </c:pt>
                <c:pt idx="144">
                  <c:v>7258</c:v>
                </c:pt>
                <c:pt idx="145">
                  <c:v>7351</c:v>
                </c:pt>
                <c:pt idx="146">
                  <c:v>7664</c:v>
                </c:pt>
                <c:pt idx="147">
                  <c:v>7665</c:v>
                </c:pt>
                <c:pt idx="148">
                  <c:v>7686</c:v>
                </c:pt>
                <c:pt idx="149">
                  <c:v>8021</c:v>
                </c:pt>
                <c:pt idx="150">
                  <c:v>8073</c:v>
                </c:pt>
                <c:pt idx="151">
                  <c:v>8176</c:v>
                </c:pt>
                <c:pt idx="152">
                  <c:v>8495</c:v>
                </c:pt>
                <c:pt idx="153">
                  <c:v>8830</c:v>
                </c:pt>
                <c:pt idx="154">
                  <c:v>8985</c:v>
                </c:pt>
                <c:pt idx="155">
                  <c:v>9348</c:v>
                </c:pt>
                <c:pt idx="156">
                  <c:v>9369</c:v>
                </c:pt>
                <c:pt idx="157">
                  <c:v>9719</c:v>
                </c:pt>
                <c:pt idx="158">
                  <c:v>9815</c:v>
                </c:pt>
                <c:pt idx="159">
                  <c:v>9827</c:v>
                </c:pt>
                <c:pt idx="160">
                  <c:v>10076.5</c:v>
                </c:pt>
                <c:pt idx="161">
                  <c:v>10077</c:v>
                </c:pt>
                <c:pt idx="162">
                  <c:v>10193</c:v>
                </c:pt>
                <c:pt idx="163">
                  <c:v>10221</c:v>
                </c:pt>
                <c:pt idx="164">
                  <c:v>10267</c:v>
                </c:pt>
                <c:pt idx="165">
                  <c:v>10305.5</c:v>
                </c:pt>
                <c:pt idx="166">
                  <c:v>10535</c:v>
                </c:pt>
                <c:pt idx="167">
                  <c:v>10616</c:v>
                </c:pt>
                <c:pt idx="168">
                  <c:v>10638.5</c:v>
                </c:pt>
                <c:pt idx="169">
                  <c:v>10639</c:v>
                </c:pt>
                <c:pt idx="170">
                  <c:v>10987</c:v>
                </c:pt>
                <c:pt idx="171">
                  <c:v>11029.5</c:v>
                </c:pt>
                <c:pt idx="172">
                  <c:v>11030</c:v>
                </c:pt>
                <c:pt idx="173">
                  <c:v>11081</c:v>
                </c:pt>
                <c:pt idx="174">
                  <c:v>11105</c:v>
                </c:pt>
                <c:pt idx="175">
                  <c:v>11118</c:v>
                </c:pt>
                <c:pt idx="176">
                  <c:v>11424</c:v>
                </c:pt>
                <c:pt idx="177">
                  <c:v>11437</c:v>
                </c:pt>
                <c:pt idx="178">
                  <c:v>11525</c:v>
                </c:pt>
                <c:pt idx="179">
                  <c:v>11654.5</c:v>
                </c:pt>
                <c:pt idx="180">
                  <c:v>11655</c:v>
                </c:pt>
                <c:pt idx="181">
                  <c:v>11847</c:v>
                </c:pt>
                <c:pt idx="182">
                  <c:v>11896</c:v>
                </c:pt>
                <c:pt idx="183">
                  <c:v>11918</c:v>
                </c:pt>
                <c:pt idx="184">
                  <c:v>11941</c:v>
                </c:pt>
                <c:pt idx="185">
                  <c:v>12361</c:v>
                </c:pt>
                <c:pt idx="186">
                  <c:v>12393.5</c:v>
                </c:pt>
                <c:pt idx="187">
                  <c:v>12407</c:v>
                </c:pt>
                <c:pt idx="188">
                  <c:v>12429</c:v>
                </c:pt>
                <c:pt idx="189">
                  <c:v>12506.5</c:v>
                </c:pt>
                <c:pt idx="190">
                  <c:v>12507</c:v>
                </c:pt>
                <c:pt idx="191">
                  <c:v>12687</c:v>
                </c:pt>
                <c:pt idx="192">
                  <c:v>12844</c:v>
                </c:pt>
                <c:pt idx="193">
                  <c:v>13134</c:v>
                </c:pt>
                <c:pt idx="194">
                  <c:v>13142.5</c:v>
                </c:pt>
                <c:pt idx="195">
                  <c:v>13143</c:v>
                </c:pt>
                <c:pt idx="196">
                  <c:v>13238</c:v>
                </c:pt>
                <c:pt idx="197">
                  <c:v>13544.5</c:v>
                </c:pt>
                <c:pt idx="198">
                  <c:v>13545</c:v>
                </c:pt>
                <c:pt idx="199">
                  <c:v>13579</c:v>
                </c:pt>
                <c:pt idx="200">
                  <c:v>14063</c:v>
                </c:pt>
                <c:pt idx="201">
                  <c:v>14064</c:v>
                </c:pt>
                <c:pt idx="202">
                  <c:v>14068</c:v>
                </c:pt>
                <c:pt idx="203">
                  <c:v>14100</c:v>
                </c:pt>
                <c:pt idx="204">
                  <c:v>14103.5</c:v>
                </c:pt>
                <c:pt idx="205">
                  <c:v>14469</c:v>
                </c:pt>
                <c:pt idx="206">
                  <c:v>14469</c:v>
                </c:pt>
                <c:pt idx="207">
                  <c:v>14862</c:v>
                </c:pt>
                <c:pt idx="208">
                  <c:v>15232</c:v>
                </c:pt>
                <c:pt idx="209">
                  <c:v>16070</c:v>
                </c:pt>
                <c:pt idx="210">
                  <c:v>16500</c:v>
                </c:pt>
                <c:pt idx="211">
                  <c:v>16567</c:v>
                </c:pt>
                <c:pt idx="212">
                  <c:v>17034</c:v>
                </c:pt>
                <c:pt idx="213">
                  <c:v>17085</c:v>
                </c:pt>
                <c:pt idx="214">
                  <c:v>17375</c:v>
                </c:pt>
                <c:pt idx="215">
                  <c:v>17790</c:v>
                </c:pt>
                <c:pt idx="216">
                  <c:v>17790</c:v>
                </c:pt>
                <c:pt idx="217">
                  <c:v>18183</c:v>
                </c:pt>
                <c:pt idx="218">
                  <c:v>18183</c:v>
                </c:pt>
                <c:pt idx="219">
                  <c:v>18309</c:v>
                </c:pt>
                <c:pt idx="220">
                  <c:v>18309</c:v>
                </c:pt>
                <c:pt idx="221">
                  <c:v>18702</c:v>
                </c:pt>
                <c:pt idx="222">
                  <c:v>18748</c:v>
                </c:pt>
                <c:pt idx="223">
                  <c:v>19102</c:v>
                </c:pt>
              </c:numCache>
            </c:numRef>
          </c:xVal>
          <c:yVal>
            <c:numRef>
              <c:f>Active!$O$21:$O$992</c:f>
              <c:numCache>
                <c:formatCode>General</c:formatCode>
                <c:ptCount val="972"/>
                <c:pt idx="158">
                  <c:v>-1.8231362851750144E-2</c:v>
                </c:pt>
                <c:pt idx="159">
                  <c:v>-1.8307860670237153E-2</c:v>
                </c:pt>
                <c:pt idx="160">
                  <c:v>-1.989837781294615E-2</c:v>
                </c:pt>
                <c:pt idx="161">
                  <c:v>-1.9901565222049777E-2</c:v>
                </c:pt>
                <c:pt idx="162">
                  <c:v>-2.0641044134090833E-2</c:v>
                </c:pt>
                <c:pt idx="163">
                  <c:v>-2.0819539043893845E-2</c:v>
                </c:pt>
                <c:pt idx="164">
                  <c:v>-2.1112780681427371E-2</c:v>
                </c:pt>
                <c:pt idx="165">
                  <c:v>-2.1358211182406509E-2</c:v>
                </c:pt>
                <c:pt idx="166">
                  <c:v>-2.2821231960970495E-2</c:v>
                </c:pt>
                <c:pt idx="167">
                  <c:v>-2.3337592235757793E-2</c:v>
                </c:pt>
                <c:pt idx="168">
                  <c:v>-2.3481025645420928E-2</c:v>
                </c:pt>
                <c:pt idx="169">
                  <c:v>-2.3484213054524541E-2</c:v>
                </c:pt>
                <c:pt idx="170">
                  <c:v>-2.5702649790647722E-2</c:v>
                </c:pt>
                <c:pt idx="171">
                  <c:v>-2.5973579564455868E-2</c:v>
                </c:pt>
                <c:pt idx="172">
                  <c:v>-2.5976766973559481E-2</c:v>
                </c:pt>
                <c:pt idx="173">
                  <c:v>-2.6301882702129256E-2</c:v>
                </c:pt>
                <c:pt idx="174">
                  <c:v>-2.6454878339103274E-2</c:v>
                </c:pt>
                <c:pt idx="175">
                  <c:v>-2.6537750975797525E-2</c:v>
                </c:pt>
                <c:pt idx="176">
                  <c:v>-2.8488445347216187E-2</c:v>
                </c:pt>
                <c:pt idx="177">
                  <c:v>-2.8571317983910438E-2</c:v>
                </c:pt>
                <c:pt idx="178">
                  <c:v>-2.9132301986148482E-2</c:v>
                </c:pt>
                <c:pt idx="179">
                  <c:v>-2.9957840943987415E-2</c:v>
                </c:pt>
                <c:pt idx="180">
                  <c:v>-2.9961028353091043E-2</c:v>
                </c:pt>
                <c:pt idx="181">
                  <c:v>-3.1184993448883133E-2</c:v>
                </c:pt>
                <c:pt idx="182">
                  <c:v>-3.1497359541038411E-2</c:v>
                </c:pt>
                <c:pt idx="183">
                  <c:v>-3.1637605541597918E-2</c:v>
                </c:pt>
                <c:pt idx="184">
                  <c:v>-3.1784226360364681E-2</c:v>
                </c:pt>
                <c:pt idx="185">
                  <c:v>-3.4461650007409889E-2</c:v>
                </c:pt>
                <c:pt idx="186">
                  <c:v>-3.4668831599145536E-2</c:v>
                </c:pt>
                <c:pt idx="187">
                  <c:v>-3.4754891644943414E-2</c:v>
                </c:pt>
                <c:pt idx="188">
                  <c:v>-3.4895137645502922E-2</c:v>
                </c:pt>
                <c:pt idx="189">
                  <c:v>-3.5389186056564839E-2</c:v>
                </c:pt>
                <c:pt idx="190">
                  <c:v>-3.5392373465668467E-2</c:v>
                </c:pt>
                <c:pt idx="191">
                  <c:v>-3.6539840742973548E-2</c:v>
                </c:pt>
                <c:pt idx="192">
                  <c:v>-3.754068720151188E-2</c:v>
                </c:pt>
                <c:pt idx="193">
                  <c:v>-3.9389384481614512E-2</c:v>
                </c:pt>
                <c:pt idx="194">
                  <c:v>-3.9443570436376141E-2</c:v>
                </c:pt>
                <c:pt idx="195">
                  <c:v>-3.9446757845479768E-2</c:v>
                </c:pt>
                <c:pt idx="196">
                  <c:v>-4.0052365575168572E-2</c:v>
                </c:pt>
                <c:pt idx="197">
                  <c:v>-4.2006247355690848E-2</c:v>
                </c:pt>
                <c:pt idx="198">
                  <c:v>-4.2009434764794462E-2</c:v>
                </c:pt>
                <c:pt idx="199">
                  <c:v>-4.2226178583840979E-2</c:v>
                </c:pt>
                <c:pt idx="200">
                  <c:v>-4.5311590596150225E-2</c:v>
                </c:pt>
                <c:pt idx="201">
                  <c:v>-4.5317965414357467E-2</c:v>
                </c:pt>
                <c:pt idx="202">
                  <c:v>-4.5343464687186474E-2</c:v>
                </c:pt>
                <c:pt idx="203">
                  <c:v>-4.5547458869818494E-2</c:v>
                </c:pt>
                <c:pt idx="204">
                  <c:v>-4.556977073354386E-2</c:v>
                </c:pt>
                <c:pt idx="205">
                  <c:v>-4.7899766788293913E-2</c:v>
                </c:pt>
                <c:pt idx="206">
                  <c:v>-4.7899766788293913E-2</c:v>
                </c:pt>
                <c:pt idx="207">
                  <c:v>-5.0405070343743363E-2</c:v>
                </c:pt>
                <c:pt idx="208">
                  <c:v>-5.2763753080426037E-2</c:v>
                </c:pt>
                <c:pt idx="209">
                  <c:v>-5.8105850738101955E-2</c:v>
                </c:pt>
                <c:pt idx="210">
                  <c:v>-6.0847022567219661E-2</c:v>
                </c:pt>
                <c:pt idx="211">
                  <c:v>-6.1274135387105438E-2</c:v>
                </c:pt>
                <c:pt idx="212">
                  <c:v>-6.4251175489891427E-2</c:v>
                </c:pt>
                <c:pt idx="213">
                  <c:v>-6.4576291218461201E-2</c:v>
                </c:pt>
                <c:pt idx="214">
                  <c:v>-6.6424988498563833E-2</c:v>
                </c:pt>
                <c:pt idx="215">
                  <c:v>-6.9070538054572791E-2</c:v>
                </c:pt>
                <c:pt idx="216">
                  <c:v>-6.9070538054572791E-2</c:v>
                </c:pt>
                <c:pt idx="217">
                  <c:v>-7.1575841610022228E-2</c:v>
                </c:pt>
                <c:pt idx="218">
                  <c:v>-7.1575841610022228E-2</c:v>
                </c:pt>
                <c:pt idx="219">
                  <c:v>-7.2379068704135796E-2</c:v>
                </c:pt>
                <c:pt idx="220">
                  <c:v>-7.2379068704135796E-2</c:v>
                </c:pt>
                <c:pt idx="221">
                  <c:v>-7.4884372259585233E-2</c:v>
                </c:pt>
                <c:pt idx="222">
                  <c:v>-7.5177613897118759E-2</c:v>
                </c:pt>
                <c:pt idx="223">
                  <c:v>-7.743429954248543E-2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481-4DAA-8782-E3FE9CA02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0301104"/>
        <c:axId val="1"/>
      </c:scatterChart>
      <c:valAx>
        <c:axId val="840301104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20701168614359"/>
              <c:y val="0.867286542885842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1752921535893157E-2"/>
              <c:y val="0.382717345516995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030110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701168614357263"/>
          <c:y val="0.91975600272188196"/>
          <c:w val="0.67779632721201999"/>
          <c:h val="6.17287190952983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CZ Aqr - O-C Diagr.</a:t>
            </a:r>
          </a:p>
        </c:rich>
      </c:tx>
      <c:layout>
        <c:manualLayout>
          <c:xMode val="edge"/>
          <c:yMode val="edge"/>
          <c:x val="0.3766673665791776"/>
          <c:y val="3.38461538461538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00023600298828"/>
          <c:y val="0.14769252958613219"/>
          <c:w val="0.80000130208545261"/>
          <c:h val="0.6584625277381727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Active!$F$21:$F$992</c:f>
              <c:numCache>
                <c:formatCode>General</c:formatCode>
                <c:ptCount val="972"/>
                <c:pt idx="0">
                  <c:v>-26193</c:v>
                </c:pt>
                <c:pt idx="1">
                  <c:v>-26193</c:v>
                </c:pt>
                <c:pt idx="2">
                  <c:v>-26178</c:v>
                </c:pt>
                <c:pt idx="3">
                  <c:v>-26178</c:v>
                </c:pt>
                <c:pt idx="4">
                  <c:v>-20707</c:v>
                </c:pt>
                <c:pt idx="5">
                  <c:v>-20700</c:v>
                </c:pt>
                <c:pt idx="6">
                  <c:v>-20292</c:v>
                </c:pt>
                <c:pt idx="7">
                  <c:v>-20270</c:v>
                </c:pt>
                <c:pt idx="8">
                  <c:v>-20240</c:v>
                </c:pt>
                <c:pt idx="9">
                  <c:v>-19890</c:v>
                </c:pt>
                <c:pt idx="10">
                  <c:v>-19854</c:v>
                </c:pt>
                <c:pt idx="11">
                  <c:v>-19825</c:v>
                </c:pt>
                <c:pt idx="12">
                  <c:v>-19410</c:v>
                </c:pt>
                <c:pt idx="13">
                  <c:v>-19380</c:v>
                </c:pt>
                <c:pt idx="14">
                  <c:v>-18496</c:v>
                </c:pt>
                <c:pt idx="15">
                  <c:v>-18117</c:v>
                </c:pt>
                <c:pt idx="16">
                  <c:v>-15495</c:v>
                </c:pt>
                <c:pt idx="17">
                  <c:v>-14375</c:v>
                </c:pt>
                <c:pt idx="18">
                  <c:v>-14367</c:v>
                </c:pt>
                <c:pt idx="19">
                  <c:v>-14338</c:v>
                </c:pt>
                <c:pt idx="20">
                  <c:v>-12226</c:v>
                </c:pt>
                <c:pt idx="21">
                  <c:v>-11425</c:v>
                </c:pt>
                <c:pt idx="22">
                  <c:v>-11396</c:v>
                </c:pt>
                <c:pt idx="23">
                  <c:v>-11010</c:v>
                </c:pt>
                <c:pt idx="24">
                  <c:v>-10194</c:v>
                </c:pt>
                <c:pt idx="25">
                  <c:v>-9690</c:v>
                </c:pt>
                <c:pt idx="26">
                  <c:v>-9238</c:v>
                </c:pt>
                <c:pt idx="27">
                  <c:v>-8867</c:v>
                </c:pt>
                <c:pt idx="28">
                  <c:v>-8801</c:v>
                </c:pt>
                <c:pt idx="29">
                  <c:v>-7562</c:v>
                </c:pt>
                <c:pt idx="30">
                  <c:v>-3678</c:v>
                </c:pt>
                <c:pt idx="31">
                  <c:v>-3285</c:v>
                </c:pt>
                <c:pt idx="32">
                  <c:v>-2981</c:v>
                </c:pt>
                <c:pt idx="33">
                  <c:v>-2840</c:v>
                </c:pt>
                <c:pt idx="34">
                  <c:v>-2469</c:v>
                </c:pt>
                <c:pt idx="35">
                  <c:v>-2143</c:v>
                </c:pt>
                <c:pt idx="36">
                  <c:v>-2128</c:v>
                </c:pt>
                <c:pt idx="37">
                  <c:v>-2047</c:v>
                </c:pt>
                <c:pt idx="38">
                  <c:v>-2017</c:v>
                </c:pt>
                <c:pt idx="39">
                  <c:v>-2010</c:v>
                </c:pt>
                <c:pt idx="40">
                  <c:v>-1995</c:v>
                </c:pt>
                <c:pt idx="41">
                  <c:v>-1735</c:v>
                </c:pt>
                <c:pt idx="42">
                  <c:v>-1705</c:v>
                </c:pt>
                <c:pt idx="43">
                  <c:v>-1617</c:v>
                </c:pt>
                <c:pt idx="44">
                  <c:v>-1602</c:v>
                </c:pt>
                <c:pt idx="45">
                  <c:v>-1580</c:v>
                </c:pt>
                <c:pt idx="46">
                  <c:v>-1290</c:v>
                </c:pt>
                <c:pt idx="47">
                  <c:v>-1254</c:v>
                </c:pt>
                <c:pt idx="48">
                  <c:v>-1254</c:v>
                </c:pt>
                <c:pt idx="49">
                  <c:v>-1246</c:v>
                </c:pt>
                <c:pt idx="50">
                  <c:v>-1238</c:v>
                </c:pt>
                <c:pt idx="51">
                  <c:v>-1164</c:v>
                </c:pt>
                <c:pt idx="52">
                  <c:v>-1143</c:v>
                </c:pt>
                <c:pt idx="53">
                  <c:v>-1128</c:v>
                </c:pt>
                <c:pt idx="54">
                  <c:v>-1121</c:v>
                </c:pt>
                <c:pt idx="55">
                  <c:v>-1106</c:v>
                </c:pt>
                <c:pt idx="56">
                  <c:v>-1106</c:v>
                </c:pt>
                <c:pt idx="57">
                  <c:v>-764</c:v>
                </c:pt>
                <c:pt idx="58">
                  <c:v>-683</c:v>
                </c:pt>
                <c:pt idx="59">
                  <c:v>-474</c:v>
                </c:pt>
                <c:pt idx="60">
                  <c:v>-445</c:v>
                </c:pt>
                <c:pt idx="61">
                  <c:v>-438</c:v>
                </c:pt>
                <c:pt idx="62">
                  <c:v>-314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57</c:v>
                </c:pt>
                <c:pt idx="67">
                  <c:v>422</c:v>
                </c:pt>
                <c:pt idx="68">
                  <c:v>472</c:v>
                </c:pt>
                <c:pt idx="69">
                  <c:v>504</c:v>
                </c:pt>
                <c:pt idx="70">
                  <c:v>504</c:v>
                </c:pt>
                <c:pt idx="71">
                  <c:v>504</c:v>
                </c:pt>
                <c:pt idx="72">
                  <c:v>533</c:v>
                </c:pt>
                <c:pt idx="73">
                  <c:v>540</c:v>
                </c:pt>
                <c:pt idx="74">
                  <c:v>541</c:v>
                </c:pt>
                <c:pt idx="75">
                  <c:v>570</c:v>
                </c:pt>
                <c:pt idx="76">
                  <c:v>599</c:v>
                </c:pt>
                <c:pt idx="77">
                  <c:v>830</c:v>
                </c:pt>
                <c:pt idx="78">
                  <c:v>895</c:v>
                </c:pt>
                <c:pt idx="79">
                  <c:v>919</c:v>
                </c:pt>
                <c:pt idx="80">
                  <c:v>970</c:v>
                </c:pt>
                <c:pt idx="81">
                  <c:v>1260</c:v>
                </c:pt>
                <c:pt idx="82">
                  <c:v>1272</c:v>
                </c:pt>
                <c:pt idx="83">
                  <c:v>1290</c:v>
                </c:pt>
                <c:pt idx="84">
                  <c:v>1296</c:v>
                </c:pt>
                <c:pt idx="85">
                  <c:v>1305</c:v>
                </c:pt>
                <c:pt idx="86">
                  <c:v>1332</c:v>
                </c:pt>
                <c:pt idx="87">
                  <c:v>1341</c:v>
                </c:pt>
                <c:pt idx="88">
                  <c:v>1385</c:v>
                </c:pt>
                <c:pt idx="89">
                  <c:v>1408</c:v>
                </c:pt>
                <c:pt idx="90">
                  <c:v>1422</c:v>
                </c:pt>
                <c:pt idx="91">
                  <c:v>1668</c:v>
                </c:pt>
                <c:pt idx="92">
                  <c:v>1668</c:v>
                </c:pt>
                <c:pt idx="93">
                  <c:v>1668</c:v>
                </c:pt>
                <c:pt idx="94">
                  <c:v>1755</c:v>
                </c:pt>
                <c:pt idx="95">
                  <c:v>1801</c:v>
                </c:pt>
                <c:pt idx="96">
                  <c:v>2112</c:v>
                </c:pt>
                <c:pt idx="97">
                  <c:v>2113</c:v>
                </c:pt>
                <c:pt idx="98">
                  <c:v>2157</c:v>
                </c:pt>
                <c:pt idx="99">
                  <c:v>2164</c:v>
                </c:pt>
                <c:pt idx="100">
                  <c:v>2179</c:v>
                </c:pt>
                <c:pt idx="101">
                  <c:v>2179</c:v>
                </c:pt>
                <c:pt idx="102">
                  <c:v>2208</c:v>
                </c:pt>
                <c:pt idx="103">
                  <c:v>2209</c:v>
                </c:pt>
                <c:pt idx="104">
                  <c:v>2268</c:v>
                </c:pt>
                <c:pt idx="105">
                  <c:v>2609</c:v>
                </c:pt>
                <c:pt idx="106">
                  <c:v>2624</c:v>
                </c:pt>
                <c:pt idx="107">
                  <c:v>2624</c:v>
                </c:pt>
                <c:pt idx="108">
                  <c:v>2705</c:v>
                </c:pt>
                <c:pt idx="109">
                  <c:v>2936</c:v>
                </c:pt>
                <c:pt idx="110">
                  <c:v>2936</c:v>
                </c:pt>
                <c:pt idx="111">
                  <c:v>2950</c:v>
                </c:pt>
                <c:pt idx="112">
                  <c:v>2983</c:v>
                </c:pt>
                <c:pt idx="113">
                  <c:v>3000</c:v>
                </c:pt>
                <c:pt idx="114">
                  <c:v>3032</c:v>
                </c:pt>
                <c:pt idx="115">
                  <c:v>3052</c:v>
                </c:pt>
                <c:pt idx="116">
                  <c:v>3059</c:v>
                </c:pt>
                <c:pt idx="117">
                  <c:v>3351</c:v>
                </c:pt>
                <c:pt idx="118">
                  <c:v>3358</c:v>
                </c:pt>
                <c:pt idx="119">
                  <c:v>3417</c:v>
                </c:pt>
                <c:pt idx="120">
                  <c:v>3475</c:v>
                </c:pt>
                <c:pt idx="121">
                  <c:v>3484</c:v>
                </c:pt>
                <c:pt idx="122">
                  <c:v>3543</c:v>
                </c:pt>
                <c:pt idx="123">
                  <c:v>3774</c:v>
                </c:pt>
                <c:pt idx="124">
                  <c:v>3796</c:v>
                </c:pt>
                <c:pt idx="125">
                  <c:v>3875</c:v>
                </c:pt>
                <c:pt idx="126">
                  <c:v>3907</c:v>
                </c:pt>
                <c:pt idx="127">
                  <c:v>4218</c:v>
                </c:pt>
                <c:pt idx="128">
                  <c:v>4240</c:v>
                </c:pt>
                <c:pt idx="129">
                  <c:v>4388</c:v>
                </c:pt>
                <c:pt idx="130">
                  <c:v>4752</c:v>
                </c:pt>
                <c:pt idx="131">
                  <c:v>5063</c:v>
                </c:pt>
                <c:pt idx="132">
                  <c:v>5069</c:v>
                </c:pt>
                <c:pt idx="133">
                  <c:v>5159</c:v>
                </c:pt>
                <c:pt idx="134">
                  <c:v>5479</c:v>
                </c:pt>
                <c:pt idx="135">
                  <c:v>5567</c:v>
                </c:pt>
                <c:pt idx="136">
                  <c:v>5931</c:v>
                </c:pt>
                <c:pt idx="137">
                  <c:v>5988</c:v>
                </c:pt>
                <c:pt idx="138">
                  <c:v>6019</c:v>
                </c:pt>
                <c:pt idx="139">
                  <c:v>6019</c:v>
                </c:pt>
                <c:pt idx="140">
                  <c:v>6361</c:v>
                </c:pt>
                <c:pt idx="141">
                  <c:v>6775</c:v>
                </c:pt>
                <c:pt idx="142">
                  <c:v>6841</c:v>
                </c:pt>
                <c:pt idx="143">
                  <c:v>7220</c:v>
                </c:pt>
                <c:pt idx="144">
                  <c:v>7258</c:v>
                </c:pt>
                <c:pt idx="145">
                  <c:v>7351</c:v>
                </c:pt>
                <c:pt idx="146">
                  <c:v>7664</c:v>
                </c:pt>
                <c:pt idx="147">
                  <c:v>7665</c:v>
                </c:pt>
                <c:pt idx="148">
                  <c:v>7686</c:v>
                </c:pt>
                <c:pt idx="149">
                  <c:v>8021</c:v>
                </c:pt>
                <c:pt idx="150">
                  <c:v>8073</c:v>
                </c:pt>
                <c:pt idx="151">
                  <c:v>8176</c:v>
                </c:pt>
                <c:pt idx="152">
                  <c:v>8495</c:v>
                </c:pt>
                <c:pt idx="153">
                  <c:v>8830</c:v>
                </c:pt>
                <c:pt idx="154">
                  <c:v>8985</c:v>
                </c:pt>
                <c:pt idx="155">
                  <c:v>9348</c:v>
                </c:pt>
                <c:pt idx="156">
                  <c:v>9369</c:v>
                </c:pt>
                <c:pt idx="157">
                  <c:v>9719</c:v>
                </c:pt>
                <c:pt idx="158">
                  <c:v>9815</c:v>
                </c:pt>
                <c:pt idx="159">
                  <c:v>9827</c:v>
                </c:pt>
                <c:pt idx="160">
                  <c:v>10076.5</c:v>
                </c:pt>
                <c:pt idx="161">
                  <c:v>10077</c:v>
                </c:pt>
                <c:pt idx="162">
                  <c:v>10193</c:v>
                </c:pt>
                <c:pt idx="163">
                  <c:v>10221</c:v>
                </c:pt>
                <c:pt idx="164">
                  <c:v>10267</c:v>
                </c:pt>
                <c:pt idx="165">
                  <c:v>10305.5</c:v>
                </c:pt>
                <c:pt idx="166">
                  <c:v>10535</c:v>
                </c:pt>
                <c:pt idx="167">
                  <c:v>10616</c:v>
                </c:pt>
                <c:pt idx="168">
                  <c:v>10638.5</c:v>
                </c:pt>
                <c:pt idx="169">
                  <c:v>10639</c:v>
                </c:pt>
                <c:pt idx="170">
                  <c:v>10987</c:v>
                </c:pt>
                <c:pt idx="171">
                  <c:v>11029.5</c:v>
                </c:pt>
                <c:pt idx="172">
                  <c:v>11030</c:v>
                </c:pt>
                <c:pt idx="173">
                  <c:v>11081</c:v>
                </c:pt>
                <c:pt idx="174">
                  <c:v>11105</c:v>
                </c:pt>
                <c:pt idx="175">
                  <c:v>11118</c:v>
                </c:pt>
                <c:pt idx="176">
                  <c:v>11424</c:v>
                </c:pt>
                <c:pt idx="177">
                  <c:v>11437</c:v>
                </c:pt>
                <c:pt idx="178">
                  <c:v>11525</c:v>
                </c:pt>
                <c:pt idx="179">
                  <c:v>11654.5</c:v>
                </c:pt>
                <c:pt idx="180">
                  <c:v>11655</c:v>
                </c:pt>
                <c:pt idx="181">
                  <c:v>11847</c:v>
                </c:pt>
                <c:pt idx="182">
                  <c:v>11896</c:v>
                </c:pt>
                <c:pt idx="183">
                  <c:v>11918</c:v>
                </c:pt>
                <c:pt idx="184">
                  <c:v>11941</c:v>
                </c:pt>
                <c:pt idx="185">
                  <c:v>12361</c:v>
                </c:pt>
                <c:pt idx="186">
                  <c:v>12393.5</c:v>
                </c:pt>
                <c:pt idx="187">
                  <c:v>12407</c:v>
                </c:pt>
                <c:pt idx="188">
                  <c:v>12429</c:v>
                </c:pt>
                <c:pt idx="189">
                  <c:v>12506.5</c:v>
                </c:pt>
                <c:pt idx="190">
                  <c:v>12507</c:v>
                </c:pt>
                <c:pt idx="191">
                  <c:v>12687</c:v>
                </c:pt>
                <c:pt idx="192">
                  <c:v>12844</c:v>
                </c:pt>
                <c:pt idx="193">
                  <c:v>13134</c:v>
                </c:pt>
                <c:pt idx="194">
                  <c:v>13142.5</c:v>
                </c:pt>
                <c:pt idx="195">
                  <c:v>13143</c:v>
                </c:pt>
                <c:pt idx="196">
                  <c:v>13238</c:v>
                </c:pt>
                <c:pt idx="197">
                  <c:v>13544.5</c:v>
                </c:pt>
                <c:pt idx="198">
                  <c:v>13545</c:v>
                </c:pt>
                <c:pt idx="199">
                  <c:v>13579</c:v>
                </c:pt>
                <c:pt idx="200">
                  <c:v>14063</c:v>
                </c:pt>
                <c:pt idx="201">
                  <c:v>14064</c:v>
                </c:pt>
                <c:pt idx="202">
                  <c:v>14068</c:v>
                </c:pt>
                <c:pt idx="203">
                  <c:v>14100</c:v>
                </c:pt>
                <c:pt idx="204">
                  <c:v>14103.5</c:v>
                </c:pt>
                <c:pt idx="205">
                  <c:v>14469</c:v>
                </c:pt>
                <c:pt idx="206">
                  <c:v>14469</c:v>
                </c:pt>
                <c:pt idx="207">
                  <c:v>14862</c:v>
                </c:pt>
                <c:pt idx="208">
                  <c:v>15232</c:v>
                </c:pt>
                <c:pt idx="209">
                  <c:v>16070</c:v>
                </c:pt>
                <c:pt idx="210">
                  <c:v>16500</c:v>
                </c:pt>
                <c:pt idx="211">
                  <c:v>16567</c:v>
                </c:pt>
                <c:pt idx="212">
                  <c:v>17034</c:v>
                </c:pt>
                <c:pt idx="213">
                  <c:v>17085</c:v>
                </c:pt>
                <c:pt idx="214">
                  <c:v>17375</c:v>
                </c:pt>
                <c:pt idx="215">
                  <c:v>17790</c:v>
                </c:pt>
                <c:pt idx="216">
                  <c:v>17790</c:v>
                </c:pt>
                <c:pt idx="217">
                  <c:v>18183</c:v>
                </c:pt>
                <c:pt idx="218">
                  <c:v>18183</c:v>
                </c:pt>
                <c:pt idx="219">
                  <c:v>18309</c:v>
                </c:pt>
                <c:pt idx="220">
                  <c:v>18309</c:v>
                </c:pt>
                <c:pt idx="221">
                  <c:v>18702</c:v>
                </c:pt>
                <c:pt idx="222">
                  <c:v>18748</c:v>
                </c:pt>
                <c:pt idx="223">
                  <c:v>19102</c:v>
                </c:pt>
              </c:numCache>
            </c:numRef>
          </c:xVal>
          <c:yVal>
            <c:numRef>
              <c:f>Active!$H$21:$H$992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A39-422B-94D1-6FC1A0EB8859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Active!$D$21:$D$992</c:f>
                <c:numCache>
                  <c:formatCode>General</c:formatCode>
                  <c:ptCount val="972"/>
                  <c:pt idx="0">
                    <c:v>0</c:v>
                  </c:pt>
                  <c:pt idx="2">
                    <c:v>0</c:v>
                  </c:pt>
                  <c:pt idx="9">
                    <c:v>0</c:v>
                  </c:pt>
                  <c:pt idx="15">
                    <c:v>0</c:v>
                  </c:pt>
                  <c:pt idx="29">
                    <c:v>0</c:v>
                  </c:pt>
                  <c:pt idx="63">
                    <c:v>0</c:v>
                  </c:pt>
                  <c:pt idx="75">
                    <c:v>0</c:v>
                  </c:pt>
                  <c:pt idx="76">
                    <c:v>0</c:v>
                  </c:pt>
                  <c:pt idx="82">
                    <c:v>0</c:v>
                  </c:pt>
                  <c:pt idx="135">
                    <c:v>6.0000000000000001E-3</c:v>
                  </c:pt>
                  <c:pt idx="136">
                    <c:v>3.0000000000000001E-3</c:v>
                  </c:pt>
                  <c:pt idx="138">
                    <c:v>3.0000000000000001E-3</c:v>
                  </c:pt>
                  <c:pt idx="140">
                    <c:v>5.0000000000000001E-3</c:v>
                  </c:pt>
                  <c:pt idx="141">
                    <c:v>3.0000000000000001E-3</c:v>
                  </c:pt>
                  <c:pt idx="143">
                    <c:v>5.0000000000000001E-3</c:v>
                  </c:pt>
                  <c:pt idx="144">
                    <c:v>4.0000000000000001E-3</c:v>
                  </c:pt>
                  <c:pt idx="147">
                    <c:v>4.0000000000000001E-3</c:v>
                  </c:pt>
                  <c:pt idx="149">
                    <c:v>4.0000000000000001E-3</c:v>
                  </c:pt>
                  <c:pt idx="150">
                    <c:v>5.0000000000000001E-3</c:v>
                  </c:pt>
                  <c:pt idx="151">
                    <c:v>4.0000000000000001E-3</c:v>
                  </c:pt>
                  <c:pt idx="152">
                    <c:v>3.0000000000000001E-3</c:v>
                  </c:pt>
                  <c:pt idx="153">
                    <c:v>6.0000000000000001E-3</c:v>
                  </c:pt>
                  <c:pt idx="154">
                    <c:v>4.0000000000000001E-3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2.1700000000000001E-3</c:v>
                  </c:pt>
                  <c:pt idx="161">
                    <c:v>1.7799999999999999E-3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3.0000000000000001E-3</c:v>
                  </c:pt>
                  <c:pt idx="168">
                    <c:v>2.2899999999999999E-3</c:v>
                  </c:pt>
                  <c:pt idx="169">
                    <c:v>5.9999999999999995E-4</c:v>
                  </c:pt>
                  <c:pt idx="170">
                    <c:v>4.0000000000000001E-3</c:v>
                  </c:pt>
                  <c:pt idx="171">
                    <c:v>1.9599999999999999E-3</c:v>
                  </c:pt>
                  <c:pt idx="172">
                    <c:v>5.0000000000000001E-4</c:v>
                  </c:pt>
                  <c:pt idx="173">
                    <c:v>0</c:v>
                  </c:pt>
                  <c:pt idx="174">
                    <c:v>2.9999999999999997E-4</c:v>
                  </c:pt>
                  <c:pt idx="175">
                    <c:v>0</c:v>
                  </c:pt>
                  <c:pt idx="176">
                    <c:v>3.0000000000000001E-3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1.9499999999999999E-3</c:v>
                  </c:pt>
                  <c:pt idx="180">
                    <c:v>1.15E-3</c:v>
                  </c:pt>
                  <c:pt idx="181">
                    <c:v>2E-3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2.48E-3</c:v>
                  </c:pt>
                  <c:pt idx="190">
                    <c:v>8.4000000000000003E-4</c:v>
                  </c:pt>
                  <c:pt idx="191">
                    <c:v>0</c:v>
                  </c:pt>
                  <c:pt idx="192">
                    <c:v>1E-4</c:v>
                  </c:pt>
                  <c:pt idx="193">
                    <c:v>1E-4</c:v>
                  </c:pt>
                  <c:pt idx="194">
                    <c:v>2.5999999999999999E-3</c:v>
                  </c:pt>
                  <c:pt idx="195">
                    <c:v>4.4999999999999999E-4</c:v>
                  </c:pt>
                  <c:pt idx="196">
                    <c:v>1E-4</c:v>
                  </c:pt>
                  <c:pt idx="197">
                    <c:v>3.0000000000000001E-3</c:v>
                  </c:pt>
                  <c:pt idx="198">
                    <c:v>9.1E-4</c:v>
                  </c:pt>
                  <c:pt idx="199">
                    <c:v>2.0000000000000001E-4</c:v>
                  </c:pt>
                  <c:pt idx="200">
                    <c:v>2.0000000000000001E-4</c:v>
                  </c:pt>
                  <c:pt idx="201">
                    <c:v>2.9999999999999997E-4</c:v>
                  </c:pt>
                  <c:pt idx="202">
                    <c:v>2.0000000000000001E-4</c:v>
                  </c:pt>
                  <c:pt idx="203">
                    <c:v>0</c:v>
                  </c:pt>
                  <c:pt idx="204">
                    <c:v>4.0000000000000002E-4</c:v>
                  </c:pt>
                  <c:pt idx="205">
                    <c:v>0</c:v>
                  </c:pt>
                  <c:pt idx="206">
                    <c:v>1E-4</c:v>
                  </c:pt>
                  <c:pt idx="207">
                    <c:v>1E-4</c:v>
                  </c:pt>
                  <c:pt idx="208">
                    <c:v>1E-4</c:v>
                  </c:pt>
                  <c:pt idx="209">
                    <c:v>1E-4</c:v>
                  </c:pt>
                  <c:pt idx="210">
                    <c:v>1E-4</c:v>
                  </c:pt>
                  <c:pt idx="211">
                    <c:v>1E-4</c:v>
                  </c:pt>
                  <c:pt idx="212">
                    <c:v>1E-4</c:v>
                  </c:pt>
                  <c:pt idx="213">
                    <c:v>1E-4</c:v>
                  </c:pt>
                  <c:pt idx="214">
                    <c:v>1E-4</c:v>
                  </c:pt>
                  <c:pt idx="215">
                    <c:v>1E-4</c:v>
                  </c:pt>
                  <c:pt idx="216">
                    <c:v>1E-4</c:v>
                  </c:pt>
                  <c:pt idx="217">
                    <c:v>1E-4</c:v>
                  </c:pt>
                  <c:pt idx="218">
                    <c:v>1E-4</c:v>
                  </c:pt>
                  <c:pt idx="219">
                    <c:v>1E-4</c:v>
                  </c:pt>
                  <c:pt idx="220">
                    <c:v>1E-4</c:v>
                  </c:pt>
                  <c:pt idx="221">
                    <c:v>2.0000000000000001E-4</c:v>
                  </c:pt>
                  <c:pt idx="222">
                    <c:v>1E-4</c:v>
                  </c:pt>
                  <c:pt idx="223">
                    <c:v>1E-4</c:v>
                  </c:pt>
                </c:numCache>
              </c:numRef>
            </c:plus>
            <c:minus>
              <c:numRef>
                <c:f>Active!$D$21:$D$992</c:f>
                <c:numCache>
                  <c:formatCode>General</c:formatCode>
                  <c:ptCount val="972"/>
                  <c:pt idx="0">
                    <c:v>0</c:v>
                  </c:pt>
                  <c:pt idx="2">
                    <c:v>0</c:v>
                  </c:pt>
                  <c:pt idx="9">
                    <c:v>0</c:v>
                  </c:pt>
                  <c:pt idx="15">
                    <c:v>0</c:v>
                  </c:pt>
                  <c:pt idx="29">
                    <c:v>0</c:v>
                  </c:pt>
                  <c:pt idx="63">
                    <c:v>0</c:v>
                  </c:pt>
                  <c:pt idx="75">
                    <c:v>0</c:v>
                  </c:pt>
                  <c:pt idx="76">
                    <c:v>0</c:v>
                  </c:pt>
                  <c:pt idx="82">
                    <c:v>0</c:v>
                  </c:pt>
                  <c:pt idx="135">
                    <c:v>6.0000000000000001E-3</c:v>
                  </c:pt>
                  <c:pt idx="136">
                    <c:v>3.0000000000000001E-3</c:v>
                  </c:pt>
                  <c:pt idx="138">
                    <c:v>3.0000000000000001E-3</c:v>
                  </c:pt>
                  <c:pt idx="140">
                    <c:v>5.0000000000000001E-3</c:v>
                  </c:pt>
                  <c:pt idx="141">
                    <c:v>3.0000000000000001E-3</c:v>
                  </c:pt>
                  <c:pt idx="143">
                    <c:v>5.0000000000000001E-3</c:v>
                  </c:pt>
                  <c:pt idx="144">
                    <c:v>4.0000000000000001E-3</c:v>
                  </c:pt>
                  <c:pt idx="147">
                    <c:v>4.0000000000000001E-3</c:v>
                  </c:pt>
                  <c:pt idx="149">
                    <c:v>4.0000000000000001E-3</c:v>
                  </c:pt>
                  <c:pt idx="150">
                    <c:v>5.0000000000000001E-3</c:v>
                  </c:pt>
                  <c:pt idx="151">
                    <c:v>4.0000000000000001E-3</c:v>
                  </c:pt>
                  <c:pt idx="152">
                    <c:v>3.0000000000000001E-3</c:v>
                  </c:pt>
                  <c:pt idx="153">
                    <c:v>6.0000000000000001E-3</c:v>
                  </c:pt>
                  <c:pt idx="154">
                    <c:v>4.0000000000000001E-3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2.1700000000000001E-3</c:v>
                  </c:pt>
                  <c:pt idx="161">
                    <c:v>1.7799999999999999E-3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3.0000000000000001E-3</c:v>
                  </c:pt>
                  <c:pt idx="168">
                    <c:v>2.2899999999999999E-3</c:v>
                  </c:pt>
                  <c:pt idx="169">
                    <c:v>5.9999999999999995E-4</c:v>
                  </c:pt>
                  <c:pt idx="170">
                    <c:v>4.0000000000000001E-3</c:v>
                  </c:pt>
                  <c:pt idx="171">
                    <c:v>1.9599999999999999E-3</c:v>
                  </c:pt>
                  <c:pt idx="172">
                    <c:v>5.0000000000000001E-4</c:v>
                  </c:pt>
                  <c:pt idx="173">
                    <c:v>0</c:v>
                  </c:pt>
                  <c:pt idx="174">
                    <c:v>2.9999999999999997E-4</c:v>
                  </c:pt>
                  <c:pt idx="175">
                    <c:v>0</c:v>
                  </c:pt>
                  <c:pt idx="176">
                    <c:v>3.0000000000000001E-3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1.9499999999999999E-3</c:v>
                  </c:pt>
                  <c:pt idx="180">
                    <c:v>1.15E-3</c:v>
                  </c:pt>
                  <c:pt idx="181">
                    <c:v>2E-3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2.48E-3</c:v>
                  </c:pt>
                  <c:pt idx="190">
                    <c:v>8.4000000000000003E-4</c:v>
                  </c:pt>
                  <c:pt idx="191">
                    <c:v>0</c:v>
                  </c:pt>
                  <c:pt idx="192">
                    <c:v>1E-4</c:v>
                  </c:pt>
                  <c:pt idx="193">
                    <c:v>1E-4</c:v>
                  </c:pt>
                  <c:pt idx="194">
                    <c:v>2.5999999999999999E-3</c:v>
                  </c:pt>
                  <c:pt idx="195">
                    <c:v>4.4999999999999999E-4</c:v>
                  </c:pt>
                  <c:pt idx="196">
                    <c:v>1E-4</c:v>
                  </c:pt>
                  <c:pt idx="197">
                    <c:v>3.0000000000000001E-3</c:v>
                  </c:pt>
                  <c:pt idx="198">
                    <c:v>9.1E-4</c:v>
                  </c:pt>
                  <c:pt idx="199">
                    <c:v>2.0000000000000001E-4</c:v>
                  </c:pt>
                  <c:pt idx="200">
                    <c:v>2.0000000000000001E-4</c:v>
                  </c:pt>
                  <c:pt idx="201">
                    <c:v>2.9999999999999997E-4</c:v>
                  </c:pt>
                  <c:pt idx="202">
                    <c:v>2.0000000000000001E-4</c:v>
                  </c:pt>
                  <c:pt idx="203">
                    <c:v>0</c:v>
                  </c:pt>
                  <c:pt idx="204">
                    <c:v>4.0000000000000002E-4</c:v>
                  </c:pt>
                  <c:pt idx="205">
                    <c:v>0</c:v>
                  </c:pt>
                  <c:pt idx="206">
                    <c:v>1E-4</c:v>
                  </c:pt>
                  <c:pt idx="207">
                    <c:v>1E-4</c:v>
                  </c:pt>
                  <c:pt idx="208">
                    <c:v>1E-4</c:v>
                  </c:pt>
                  <c:pt idx="209">
                    <c:v>1E-4</c:v>
                  </c:pt>
                  <c:pt idx="210">
                    <c:v>1E-4</c:v>
                  </c:pt>
                  <c:pt idx="211">
                    <c:v>1E-4</c:v>
                  </c:pt>
                  <c:pt idx="212">
                    <c:v>1E-4</c:v>
                  </c:pt>
                  <c:pt idx="213">
                    <c:v>1E-4</c:v>
                  </c:pt>
                  <c:pt idx="214">
                    <c:v>1E-4</c:v>
                  </c:pt>
                  <c:pt idx="215">
                    <c:v>1E-4</c:v>
                  </c:pt>
                  <c:pt idx="216">
                    <c:v>1E-4</c:v>
                  </c:pt>
                  <c:pt idx="217">
                    <c:v>1E-4</c:v>
                  </c:pt>
                  <c:pt idx="218">
                    <c:v>1E-4</c:v>
                  </c:pt>
                  <c:pt idx="219">
                    <c:v>1E-4</c:v>
                  </c:pt>
                  <c:pt idx="220">
                    <c:v>1E-4</c:v>
                  </c:pt>
                  <c:pt idx="221">
                    <c:v>2.0000000000000001E-4</c:v>
                  </c:pt>
                  <c:pt idx="222">
                    <c:v>1E-4</c:v>
                  </c:pt>
                  <c:pt idx="223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-26193</c:v>
                </c:pt>
                <c:pt idx="1">
                  <c:v>-26193</c:v>
                </c:pt>
                <c:pt idx="2">
                  <c:v>-26178</c:v>
                </c:pt>
                <c:pt idx="3">
                  <c:v>-26178</c:v>
                </c:pt>
                <c:pt idx="4">
                  <c:v>-20707</c:v>
                </c:pt>
                <c:pt idx="5">
                  <c:v>-20700</c:v>
                </c:pt>
                <c:pt idx="6">
                  <c:v>-20292</c:v>
                </c:pt>
                <c:pt idx="7">
                  <c:v>-20270</c:v>
                </c:pt>
                <c:pt idx="8">
                  <c:v>-20240</c:v>
                </c:pt>
                <c:pt idx="9">
                  <c:v>-19890</c:v>
                </c:pt>
                <c:pt idx="10">
                  <c:v>-19854</c:v>
                </c:pt>
                <c:pt idx="11">
                  <c:v>-19825</c:v>
                </c:pt>
                <c:pt idx="12">
                  <c:v>-19410</c:v>
                </c:pt>
                <c:pt idx="13">
                  <c:v>-19380</c:v>
                </c:pt>
                <c:pt idx="14">
                  <c:v>-18496</c:v>
                </c:pt>
                <c:pt idx="15">
                  <c:v>-18117</c:v>
                </c:pt>
                <c:pt idx="16">
                  <c:v>-15495</c:v>
                </c:pt>
                <c:pt idx="17">
                  <c:v>-14375</c:v>
                </c:pt>
                <c:pt idx="18">
                  <c:v>-14367</c:v>
                </c:pt>
                <c:pt idx="19">
                  <c:v>-14338</c:v>
                </c:pt>
                <c:pt idx="20">
                  <c:v>-12226</c:v>
                </c:pt>
                <c:pt idx="21">
                  <c:v>-11425</c:v>
                </c:pt>
                <c:pt idx="22">
                  <c:v>-11396</c:v>
                </c:pt>
                <c:pt idx="23">
                  <c:v>-11010</c:v>
                </c:pt>
                <c:pt idx="24">
                  <c:v>-10194</c:v>
                </c:pt>
                <c:pt idx="25">
                  <c:v>-9690</c:v>
                </c:pt>
                <c:pt idx="26">
                  <c:v>-9238</c:v>
                </c:pt>
                <c:pt idx="27">
                  <c:v>-8867</c:v>
                </c:pt>
                <c:pt idx="28">
                  <c:v>-8801</c:v>
                </c:pt>
                <c:pt idx="29">
                  <c:v>-7562</c:v>
                </c:pt>
                <c:pt idx="30">
                  <c:v>-3678</c:v>
                </c:pt>
                <c:pt idx="31">
                  <c:v>-3285</c:v>
                </c:pt>
                <c:pt idx="32">
                  <c:v>-2981</c:v>
                </c:pt>
                <c:pt idx="33">
                  <c:v>-2840</c:v>
                </c:pt>
                <c:pt idx="34">
                  <c:v>-2469</c:v>
                </c:pt>
                <c:pt idx="35">
                  <c:v>-2143</c:v>
                </c:pt>
                <c:pt idx="36">
                  <c:v>-2128</c:v>
                </c:pt>
                <c:pt idx="37">
                  <c:v>-2047</c:v>
                </c:pt>
                <c:pt idx="38">
                  <c:v>-2017</c:v>
                </c:pt>
                <c:pt idx="39">
                  <c:v>-2010</c:v>
                </c:pt>
                <c:pt idx="40">
                  <c:v>-1995</c:v>
                </c:pt>
                <c:pt idx="41">
                  <c:v>-1735</c:v>
                </c:pt>
                <c:pt idx="42">
                  <c:v>-1705</c:v>
                </c:pt>
                <c:pt idx="43">
                  <c:v>-1617</c:v>
                </c:pt>
                <c:pt idx="44">
                  <c:v>-1602</c:v>
                </c:pt>
                <c:pt idx="45">
                  <c:v>-1580</c:v>
                </c:pt>
                <c:pt idx="46">
                  <c:v>-1290</c:v>
                </c:pt>
                <c:pt idx="47">
                  <c:v>-1254</c:v>
                </c:pt>
                <c:pt idx="48">
                  <c:v>-1254</c:v>
                </c:pt>
                <c:pt idx="49">
                  <c:v>-1246</c:v>
                </c:pt>
                <c:pt idx="50">
                  <c:v>-1238</c:v>
                </c:pt>
                <c:pt idx="51">
                  <c:v>-1164</c:v>
                </c:pt>
                <c:pt idx="52">
                  <c:v>-1143</c:v>
                </c:pt>
                <c:pt idx="53">
                  <c:v>-1128</c:v>
                </c:pt>
                <c:pt idx="54">
                  <c:v>-1121</c:v>
                </c:pt>
                <c:pt idx="55">
                  <c:v>-1106</c:v>
                </c:pt>
                <c:pt idx="56">
                  <c:v>-1106</c:v>
                </c:pt>
                <c:pt idx="57">
                  <c:v>-764</c:v>
                </c:pt>
                <c:pt idx="58">
                  <c:v>-683</c:v>
                </c:pt>
                <c:pt idx="59">
                  <c:v>-474</c:v>
                </c:pt>
                <c:pt idx="60">
                  <c:v>-445</c:v>
                </c:pt>
                <c:pt idx="61">
                  <c:v>-438</c:v>
                </c:pt>
                <c:pt idx="62">
                  <c:v>-314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57</c:v>
                </c:pt>
                <c:pt idx="67">
                  <c:v>422</c:v>
                </c:pt>
                <c:pt idx="68">
                  <c:v>472</c:v>
                </c:pt>
                <c:pt idx="69">
                  <c:v>504</c:v>
                </c:pt>
                <c:pt idx="70">
                  <c:v>504</c:v>
                </c:pt>
                <c:pt idx="71">
                  <c:v>504</c:v>
                </c:pt>
                <c:pt idx="72">
                  <c:v>533</c:v>
                </c:pt>
                <c:pt idx="73">
                  <c:v>540</c:v>
                </c:pt>
                <c:pt idx="74">
                  <c:v>541</c:v>
                </c:pt>
                <c:pt idx="75">
                  <c:v>570</c:v>
                </c:pt>
                <c:pt idx="76">
                  <c:v>599</c:v>
                </c:pt>
                <c:pt idx="77">
                  <c:v>830</c:v>
                </c:pt>
                <c:pt idx="78">
                  <c:v>895</c:v>
                </c:pt>
                <c:pt idx="79">
                  <c:v>919</c:v>
                </c:pt>
                <c:pt idx="80">
                  <c:v>970</c:v>
                </c:pt>
                <c:pt idx="81">
                  <c:v>1260</c:v>
                </c:pt>
                <c:pt idx="82">
                  <c:v>1272</c:v>
                </c:pt>
                <c:pt idx="83">
                  <c:v>1290</c:v>
                </c:pt>
                <c:pt idx="84">
                  <c:v>1296</c:v>
                </c:pt>
                <c:pt idx="85">
                  <c:v>1305</c:v>
                </c:pt>
                <c:pt idx="86">
                  <c:v>1332</c:v>
                </c:pt>
                <c:pt idx="87">
                  <c:v>1341</c:v>
                </c:pt>
                <c:pt idx="88">
                  <c:v>1385</c:v>
                </c:pt>
                <c:pt idx="89">
                  <c:v>1408</c:v>
                </c:pt>
                <c:pt idx="90">
                  <c:v>1422</c:v>
                </c:pt>
                <c:pt idx="91">
                  <c:v>1668</c:v>
                </c:pt>
                <c:pt idx="92">
                  <c:v>1668</c:v>
                </c:pt>
                <c:pt idx="93">
                  <c:v>1668</c:v>
                </c:pt>
                <c:pt idx="94">
                  <c:v>1755</c:v>
                </c:pt>
                <c:pt idx="95">
                  <c:v>1801</c:v>
                </c:pt>
                <c:pt idx="96">
                  <c:v>2112</c:v>
                </c:pt>
                <c:pt idx="97">
                  <c:v>2113</c:v>
                </c:pt>
                <c:pt idx="98">
                  <c:v>2157</c:v>
                </c:pt>
                <c:pt idx="99">
                  <c:v>2164</c:v>
                </c:pt>
                <c:pt idx="100">
                  <c:v>2179</c:v>
                </c:pt>
                <c:pt idx="101">
                  <c:v>2179</c:v>
                </c:pt>
                <c:pt idx="102">
                  <c:v>2208</c:v>
                </c:pt>
                <c:pt idx="103">
                  <c:v>2209</c:v>
                </c:pt>
                <c:pt idx="104">
                  <c:v>2268</c:v>
                </c:pt>
                <c:pt idx="105">
                  <c:v>2609</c:v>
                </c:pt>
                <c:pt idx="106">
                  <c:v>2624</c:v>
                </c:pt>
                <c:pt idx="107">
                  <c:v>2624</c:v>
                </c:pt>
                <c:pt idx="108">
                  <c:v>2705</c:v>
                </c:pt>
                <c:pt idx="109">
                  <c:v>2936</c:v>
                </c:pt>
                <c:pt idx="110">
                  <c:v>2936</c:v>
                </c:pt>
                <c:pt idx="111">
                  <c:v>2950</c:v>
                </c:pt>
                <c:pt idx="112">
                  <c:v>2983</c:v>
                </c:pt>
                <c:pt idx="113">
                  <c:v>3000</c:v>
                </c:pt>
                <c:pt idx="114">
                  <c:v>3032</c:v>
                </c:pt>
                <c:pt idx="115">
                  <c:v>3052</c:v>
                </c:pt>
                <c:pt idx="116">
                  <c:v>3059</c:v>
                </c:pt>
                <c:pt idx="117">
                  <c:v>3351</c:v>
                </c:pt>
                <c:pt idx="118">
                  <c:v>3358</c:v>
                </c:pt>
                <c:pt idx="119">
                  <c:v>3417</c:v>
                </c:pt>
                <c:pt idx="120">
                  <c:v>3475</c:v>
                </c:pt>
                <c:pt idx="121">
                  <c:v>3484</c:v>
                </c:pt>
                <c:pt idx="122">
                  <c:v>3543</c:v>
                </c:pt>
                <c:pt idx="123">
                  <c:v>3774</c:v>
                </c:pt>
                <c:pt idx="124">
                  <c:v>3796</c:v>
                </c:pt>
                <c:pt idx="125">
                  <c:v>3875</c:v>
                </c:pt>
                <c:pt idx="126">
                  <c:v>3907</c:v>
                </c:pt>
                <c:pt idx="127">
                  <c:v>4218</c:v>
                </c:pt>
                <c:pt idx="128">
                  <c:v>4240</c:v>
                </c:pt>
                <c:pt idx="129">
                  <c:v>4388</c:v>
                </c:pt>
                <c:pt idx="130">
                  <c:v>4752</c:v>
                </c:pt>
                <c:pt idx="131">
                  <c:v>5063</c:v>
                </c:pt>
                <c:pt idx="132">
                  <c:v>5069</c:v>
                </c:pt>
                <c:pt idx="133">
                  <c:v>5159</c:v>
                </c:pt>
                <c:pt idx="134">
                  <c:v>5479</c:v>
                </c:pt>
                <c:pt idx="135">
                  <c:v>5567</c:v>
                </c:pt>
                <c:pt idx="136">
                  <c:v>5931</c:v>
                </c:pt>
                <c:pt idx="137">
                  <c:v>5988</c:v>
                </c:pt>
                <c:pt idx="138">
                  <c:v>6019</c:v>
                </c:pt>
                <c:pt idx="139">
                  <c:v>6019</c:v>
                </c:pt>
                <c:pt idx="140">
                  <c:v>6361</c:v>
                </c:pt>
                <c:pt idx="141">
                  <c:v>6775</c:v>
                </c:pt>
                <c:pt idx="142">
                  <c:v>6841</c:v>
                </c:pt>
                <c:pt idx="143">
                  <c:v>7220</c:v>
                </c:pt>
                <c:pt idx="144">
                  <c:v>7258</c:v>
                </c:pt>
                <c:pt idx="145">
                  <c:v>7351</c:v>
                </c:pt>
                <c:pt idx="146">
                  <c:v>7664</c:v>
                </c:pt>
                <c:pt idx="147">
                  <c:v>7665</c:v>
                </c:pt>
                <c:pt idx="148">
                  <c:v>7686</c:v>
                </c:pt>
                <c:pt idx="149">
                  <c:v>8021</c:v>
                </c:pt>
                <c:pt idx="150">
                  <c:v>8073</c:v>
                </c:pt>
                <c:pt idx="151">
                  <c:v>8176</c:v>
                </c:pt>
                <c:pt idx="152">
                  <c:v>8495</c:v>
                </c:pt>
                <c:pt idx="153">
                  <c:v>8830</c:v>
                </c:pt>
                <c:pt idx="154">
                  <c:v>8985</c:v>
                </c:pt>
                <c:pt idx="155">
                  <c:v>9348</c:v>
                </c:pt>
                <c:pt idx="156">
                  <c:v>9369</c:v>
                </c:pt>
                <c:pt idx="157">
                  <c:v>9719</c:v>
                </c:pt>
                <c:pt idx="158">
                  <c:v>9815</c:v>
                </c:pt>
                <c:pt idx="159">
                  <c:v>9827</c:v>
                </c:pt>
                <c:pt idx="160">
                  <c:v>10076.5</c:v>
                </c:pt>
                <c:pt idx="161">
                  <c:v>10077</c:v>
                </c:pt>
                <c:pt idx="162">
                  <c:v>10193</c:v>
                </c:pt>
                <c:pt idx="163">
                  <c:v>10221</c:v>
                </c:pt>
                <c:pt idx="164">
                  <c:v>10267</c:v>
                </c:pt>
                <c:pt idx="165">
                  <c:v>10305.5</c:v>
                </c:pt>
                <c:pt idx="166">
                  <c:v>10535</c:v>
                </c:pt>
                <c:pt idx="167">
                  <c:v>10616</c:v>
                </c:pt>
                <c:pt idx="168">
                  <c:v>10638.5</c:v>
                </c:pt>
                <c:pt idx="169">
                  <c:v>10639</c:v>
                </c:pt>
                <c:pt idx="170">
                  <c:v>10987</c:v>
                </c:pt>
                <c:pt idx="171">
                  <c:v>11029.5</c:v>
                </c:pt>
                <c:pt idx="172">
                  <c:v>11030</c:v>
                </c:pt>
                <c:pt idx="173">
                  <c:v>11081</c:v>
                </c:pt>
                <c:pt idx="174">
                  <c:v>11105</c:v>
                </c:pt>
                <c:pt idx="175">
                  <c:v>11118</c:v>
                </c:pt>
                <c:pt idx="176">
                  <c:v>11424</c:v>
                </c:pt>
                <c:pt idx="177">
                  <c:v>11437</c:v>
                </c:pt>
                <c:pt idx="178">
                  <c:v>11525</c:v>
                </c:pt>
                <c:pt idx="179">
                  <c:v>11654.5</c:v>
                </c:pt>
                <c:pt idx="180">
                  <c:v>11655</c:v>
                </c:pt>
                <c:pt idx="181">
                  <c:v>11847</c:v>
                </c:pt>
                <c:pt idx="182">
                  <c:v>11896</c:v>
                </c:pt>
                <c:pt idx="183">
                  <c:v>11918</c:v>
                </c:pt>
                <c:pt idx="184">
                  <c:v>11941</c:v>
                </c:pt>
                <c:pt idx="185">
                  <c:v>12361</c:v>
                </c:pt>
                <c:pt idx="186">
                  <c:v>12393.5</c:v>
                </c:pt>
                <c:pt idx="187">
                  <c:v>12407</c:v>
                </c:pt>
                <c:pt idx="188">
                  <c:v>12429</c:v>
                </c:pt>
                <c:pt idx="189">
                  <c:v>12506.5</c:v>
                </c:pt>
                <c:pt idx="190">
                  <c:v>12507</c:v>
                </c:pt>
                <c:pt idx="191">
                  <c:v>12687</c:v>
                </c:pt>
                <c:pt idx="192">
                  <c:v>12844</c:v>
                </c:pt>
                <c:pt idx="193">
                  <c:v>13134</c:v>
                </c:pt>
                <c:pt idx="194">
                  <c:v>13142.5</c:v>
                </c:pt>
                <c:pt idx="195">
                  <c:v>13143</c:v>
                </c:pt>
                <c:pt idx="196">
                  <c:v>13238</c:v>
                </c:pt>
                <c:pt idx="197">
                  <c:v>13544.5</c:v>
                </c:pt>
                <c:pt idx="198">
                  <c:v>13545</c:v>
                </c:pt>
                <c:pt idx="199">
                  <c:v>13579</c:v>
                </c:pt>
                <c:pt idx="200">
                  <c:v>14063</c:v>
                </c:pt>
                <c:pt idx="201">
                  <c:v>14064</c:v>
                </c:pt>
                <c:pt idx="202">
                  <c:v>14068</c:v>
                </c:pt>
                <c:pt idx="203">
                  <c:v>14100</c:v>
                </c:pt>
                <c:pt idx="204">
                  <c:v>14103.5</c:v>
                </c:pt>
                <c:pt idx="205">
                  <c:v>14469</c:v>
                </c:pt>
                <c:pt idx="206">
                  <c:v>14469</c:v>
                </c:pt>
                <c:pt idx="207">
                  <c:v>14862</c:v>
                </c:pt>
                <c:pt idx="208">
                  <c:v>15232</c:v>
                </c:pt>
                <c:pt idx="209">
                  <c:v>16070</c:v>
                </c:pt>
                <c:pt idx="210">
                  <c:v>16500</c:v>
                </c:pt>
                <c:pt idx="211">
                  <c:v>16567</c:v>
                </c:pt>
                <c:pt idx="212">
                  <c:v>17034</c:v>
                </c:pt>
                <c:pt idx="213">
                  <c:v>17085</c:v>
                </c:pt>
                <c:pt idx="214">
                  <c:v>17375</c:v>
                </c:pt>
                <c:pt idx="215">
                  <c:v>17790</c:v>
                </c:pt>
                <c:pt idx="216">
                  <c:v>17790</c:v>
                </c:pt>
                <c:pt idx="217">
                  <c:v>18183</c:v>
                </c:pt>
                <c:pt idx="218">
                  <c:v>18183</c:v>
                </c:pt>
                <c:pt idx="219">
                  <c:v>18309</c:v>
                </c:pt>
                <c:pt idx="220">
                  <c:v>18309</c:v>
                </c:pt>
                <c:pt idx="221">
                  <c:v>18702</c:v>
                </c:pt>
                <c:pt idx="222">
                  <c:v>18748</c:v>
                </c:pt>
                <c:pt idx="223">
                  <c:v>19102</c:v>
                </c:pt>
              </c:numCache>
            </c:numRef>
          </c:xVal>
          <c:yVal>
            <c:numRef>
              <c:f>Active!$I$21:$I$992</c:f>
              <c:numCache>
                <c:formatCode>General</c:formatCode>
                <c:ptCount val="972"/>
                <c:pt idx="0">
                  <c:v>-3.4779999987222254E-3</c:v>
                </c:pt>
                <c:pt idx="2">
                  <c:v>3.5212000006140443E-2</c:v>
                </c:pt>
                <c:pt idx="9">
                  <c:v>3.8060000006225891E-2</c:v>
                </c:pt>
                <c:pt idx="15">
                  <c:v>-8.7819999971543439E-3</c:v>
                </c:pt>
                <c:pt idx="29">
                  <c:v>2.2748000003048219E-2</c:v>
                </c:pt>
                <c:pt idx="30">
                  <c:v>-1.3787999996566214E-2</c:v>
                </c:pt>
                <c:pt idx="31">
                  <c:v>-2.3109999994630925E-2</c:v>
                </c:pt>
                <c:pt idx="32">
                  <c:v>-1.5325999993365258E-2</c:v>
                </c:pt>
                <c:pt idx="33">
                  <c:v>5.3600000028382055E-3</c:v>
                </c:pt>
                <c:pt idx="34">
                  <c:v>3.6260000051697716E-3</c:v>
                </c:pt>
                <c:pt idx="35">
                  <c:v>1.8220000056317076E-3</c:v>
                </c:pt>
                <c:pt idx="36">
                  <c:v>8.5120000003371388E-3</c:v>
                </c:pt>
                <c:pt idx="37">
                  <c:v>1.4380000066012144E-3</c:v>
                </c:pt>
                <c:pt idx="38">
                  <c:v>-1.1819999999715947E-3</c:v>
                </c:pt>
                <c:pt idx="39">
                  <c:v>-7.4599999934434891E-3</c:v>
                </c:pt>
                <c:pt idx="40">
                  <c:v>1.2300000016693957E-3</c:v>
                </c:pt>
                <c:pt idx="41">
                  <c:v>-5.8099999951082282E-3</c:v>
                </c:pt>
                <c:pt idx="42">
                  <c:v>-5.429999997431878E-3</c:v>
                </c:pt>
                <c:pt idx="43">
                  <c:v>2.1800000104121864E-4</c:v>
                </c:pt>
                <c:pt idx="44">
                  <c:v>-5.0919999921461567E-3</c:v>
                </c:pt>
                <c:pt idx="45">
                  <c:v>-6.7999999737367034E-4</c:v>
                </c:pt>
                <c:pt idx="46">
                  <c:v>-3.3999999141087756E-4</c:v>
                </c:pt>
                <c:pt idx="47">
                  <c:v>-2.484000004187692E-3</c:v>
                </c:pt>
                <c:pt idx="48">
                  <c:v>-4.8400000378023833E-4</c:v>
                </c:pt>
                <c:pt idx="49">
                  <c:v>3.48400000075344E-3</c:v>
                </c:pt>
                <c:pt idx="50">
                  <c:v>-5.4799999634269625E-4</c:v>
                </c:pt>
                <c:pt idx="51">
                  <c:v>1.6560000003664754E-3</c:v>
                </c:pt>
                <c:pt idx="52">
                  <c:v>5.8220000064466149E-3</c:v>
                </c:pt>
                <c:pt idx="53">
                  <c:v>-2.4879999982658774E-3</c:v>
                </c:pt>
                <c:pt idx="54">
                  <c:v>-7.6599999010795727E-4</c:v>
                </c:pt>
                <c:pt idx="55">
                  <c:v>-5.0759999940055422E-3</c:v>
                </c:pt>
                <c:pt idx="56">
                  <c:v>-4.0759999974397942E-3</c:v>
                </c:pt>
                <c:pt idx="57">
                  <c:v>-9.4399999943561852E-4</c:v>
                </c:pt>
                <c:pt idx="58">
                  <c:v>3.9820000019972213E-3</c:v>
                </c:pt>
                <c:pt idx="59">
                  <c:v>4.3960000039078295E-3</c:v>
                </c:pt>
                <c:pt idx="60">
                  <c:v>1.2529999999969732E-2</c:v>
                </c:pt>
                <c:pt idx="61">
                  <c:v>-1.5747999997984152E-2</c:v>
                </c:pt>
                <c:pt idx="62">
                  <c:v>-4.2439999961061403E-3</c:v>
                </c:pt>
                <c:pt idx="63">
                  <c:v>0</c:v>
                </c:pt>
                <c:pt idx="64">
                  <c:v>3.0000000042491592E-3</c:v>
                </c:pt>
                <c:pt idx="66">
                  <c:v>-3.9780000006430782E-3</c:v>
                </c:pt>
                <c:pt idx="67">
                  <c:v>4.8119999992195517E-3</c:v>
                </c:pt>
                <c:pt idx="68">
                  <c:v>-3.8879999992786907E-3</c:v>
                </c:pt>
                <c:pt idx="69">
                  <c:v>-5.0159999955212697E-3</c:v>
                </c:pt>
                <c:pt idx="70">
                  <c:v>-1.599999814061448E-5</c:v>
                </c:pt>
                <c:pt idx="71">
                  <c:v>3.9840000026742928E-3</c:v>
                </c:pt>
                <c:pt idx="72">
                  <c:v>-2.8820000006817281E-3</c:v>
                </c:pt>
                <c:pt idx="73">
                  <c:v>-3.1599999929312617E-3</c:v>
                </c:pt>
                <c:pt idx="74">
                  <c:v>5.0860000046668574E-3</c:v>
                </c:pt>
                <c:pt idx="75">
                  <c:v>-3.7799999990966171E-3</c:v>
                </c:pt>
                <c:pt idx="76">
                  <c:v>-6.4599999313941225E-4</c:v>
                </c:pt>
                <c:pt idx="77">
                  <c:v>1.8000000272877514E-4</c:v>
                </c:pt>
                <c:pt idx="78">
                  <c:v>-1.830000001064036E-3</c:v>
                </c:pt>
                <c:pt idx="79">
                  <c:v>-9.2600000061793253E-4</c:v>
                </c:pt>
                <c:pt idx="80">
                  <c:v>-1.0379999992437661E-2</c:v>
                </c:pt>
                <c:pt idx="81">
                  <c:v>-3.0399999959627166E-3</c:v>
                </c:pt>
                <c:pt idx="83">
                  <c:v>-2.6599999982863665E-3</c:v>
                </c:pt>
                <c:pt idx="84">
                  <c:v>-2.1839999972144142E-3</c:v>
                </c:pt>
                <c:pt idx="85">
                  <c:v>-6.9699999949079938E-3</c:v>
                </c:pt>
                <c:pt idx="86">
                  <c:v>-3.3279999915976077E-3</c:v>
                </c:pt>
                <c:pt idx="87">
                  <c:v>-1.140000022132881E-4</c:v>
                </c:pt>
                <c:pt idx="88">
                  <c:v>-3.2900000005611219E-3</c:v>
                </c:pt>
                <c:pt idx="89">
                  <c:v>2.3680000012973323E-3</c:v>
                </c:pt>
                <c:pt idx="90">
                  <c:v>-3.1879999951343052E-3</c:v>
                </c:pt>
                <c:pt idx="91">
                  <c:v>-1.0671999996702652E-2</c:v>
                </c:pt>
                <c:pt idx="92">
                  <c:v>-9.6719999928609468E-3</c:v>
                </c:pt>
                <c:pt idx="93">
                  <c:v>-8.6719999962951988E-3</c:v>
                </c:pt>
                <c:pt idx="94">
                  <c:v>-5.2699999941978604E-3</c:v>
                </c:pt>
                <c:pt idx="95">
                  <c:v>-8.953999997174833E-3</c:v>
                </c:pt>
                <c:pt idx="96">
                  <c:v>5.5200000497279689E-4</c:v>
                </c:pt>
                <c:pt idx="97">
                  <c:v>-4.2019999964395538E-3</c:v>
                </c:pt>
                <c:pt idx="98">
                  <c:v>-1.3780000008409843E-3</c:v>
                </c:pt>
                <c:pt idx="99">
                  <c:v>-1.0655999998562038E-2</c:v>
                </c:pt>
                <c:pt idx="100">
                  <c:v>-1.2966000002052169E-2</c:v>
                </c:pt>
                <c:pt idx="101">
                  <c:v>-8.966000001237262E-3</c:v>
                </c:pt>
                <c:pt idx="102">
                  <c:v>-9.8319999960949644E-3</c:v>
                </c:pt>
                <c:pt idx="103">
                  <c:v>-8.5859999962849542E-3</c:v>
                </c:pt>
                <c:pt idx="104">
                  <c:v>1.4928000004147179E-2</c:v>
                </c:pt>
                <c:pt idx="105">
                  <c:v>-1.3185999996494502E-2</c:v>
                </c:pt>
                <c:pt idx="106">
                  <c:v>-6.4960000017890707E-3</c:v>
                </c:pt>
                <c:pt idx="107">
                  <c:v>-4.496000001381617E-3</c:v>
                </c:pt>
                <c:pt idx="108">
                  <c:v>-5.6999999651452526E-4</c:v>
                </c:pt>
                <c:pt idx="109">
                  <c:v>-6.7439999984344468E-3</c:v>
                </c:pt>
                <c:pt idx="110">
                  <c:v>-7.4399999721208587E-4</c:v>
                </c:pt>
                <c:pt idx="111">
                  <c:v>-5.2999999970779754E-3</c:v>
                </c:pt>
                <c:pt idx="113">
                  <c:v>-1.0000000002037268E-2</c:v>
                </c:pt>
                <c:pt idx="114">
                  <c:v>-6.1280000008991919E-3</c:v>
                </c:pt>
                <c:pt idx="115">
                  <c:v>-4.2079999984707683E-3</c:v>
                </c:pt>
                <c:pt idx="116">
                  <c:v>-4.4859999979962595E-3</c:v>
                </c:pt>
                <c:pt idx="117">
                  <c:v>-1.7653999995673075E-2</c:v>
                </c:pt>
                <c:pt idx="118">
                  <c:v>-1.2931999997817911E-2</c:v>
                </c:pt>
                <c:pt idx="119">
                  <c:v>-9.4180000014603138E-3</c:v>
                </c:pt>
                <c:pt idx="120">
                  <c:v>-3.1499999968218617E-3</c:v>
                </c:pt>
                <c:pt idx="121">
                  <c:v>-9.935999994922895E-3</c:v>
                </c:pt>
                <c:pt idx="122">
                  <c:v>-9.4219999955384992E-3</c:v>
                </c:pt>
                <c:pt idx="123">
                  <c:v>-7.5959999958286062E-3</c:v>
                </c:pt>
                <c:pt idx="124">
                  <c:v>-3.1839999937801622E-3</c:v>
                </c:pt>
                <c:pt idx="125">
                  <c:v>-7.7499999970314093E-3</c:v>
                </c:pt>
                <c:pt idx="126">
                  <c:v>-9.877999997115694E-3</c:v>
                </c:pt>
                <c:pt idx="127">
                  <c:v>-1.2371999997412786E-2</c:v>
                </c:pt>
                <c:pt idx="128">
                  <c:v>-1.1959999996179249E-2</c:v>
                </c:pt>
                <c:pt idx="129">
                  <c:v>-1.1551999996299855E-2</c:v>
                </c:pt>
                <c:pt idx="130">
                  <c:v>-2.0080000031157397E-3</c:v>
                </c:pt>
                <c:pt idx="131">
                  <c:v>8.4980000028735958E-3</c:v>
                </c:pt>
                <c:pt idx="132">
                  <c:v>-1.3025999993260484E-2</c:v>
                </c:pt>
                <c:pt idx="133">
                  <c:v>-1.6885999997612089E-2</c:v>
                </c:pt>
                <c:pt idx="134">
                  <c:v>-7.1659999957773834E-3</c:v>
                </c:pt>
                <c:pt idx="135">
                  <c:v>-1.5518000000156462E-2</c:v>
                </c:pt>
                <c:pt idx="136">
                  <c:v>-1.6973999991023447E-2</c:v>
                </c:pt>
                <c:pt idx="137">
                  <c:v>-1.6951999998127576E-2</c:v>
                </c:pt>
                <c:pt idx="138">
                  <c:v>-1.5325999993365258E-2</c:v>
                </c:pt>
                <c:pt idx="139">
                  <c:v>-1.1325999992550351E-2</c:v>
                </c:pt>
                <c:pt idx="140">
                  <c:v>-1.4194000003044493E-2</c:v>
                </c:pt>
                <c:pt idx="141">
                  <c:v>-1.5349999994214159E-2</c:v>
                </c:pt>
                <c:pt idx="142">
                  <c:v>-8.113999996567145E-3</c:v>
                </c:pt>
                <c:pt idx="143">
                  <c:v>-1.5879999999015126E-2</c:v>
                </c:pt>
                <c:pt idx="144">
                  <c:v>-1.2532000000646804E-2</c:v>
                </c:pt>
                <c:pt idx="145">
                  <c:v>-1.1654000001726672E-2</c:v>
                </c:pt>
                <c:pt idx="146">
                  <c:v>-8.6559999908786267E-3</c:v>
                </c:pt>
                <c:pt idx="147">
                  <c:v>-1.4409999996132683E-2</c:v>
                </c:pt>
                <c:pt idx="148">
                  <c:v>-9.2440000007627532E-3</c:v>
                </c:pt>
                <c:pt idx="149">
                  <c:v>-1.6833999994560145E-2</c:v>
                </c:pt>
                <c:pt idx="150">
                  <c:v>-1.2041999994835351E-2</c:v>
                </c:pt>
                <c:pt idx="151">
                  <c:v>-1.2704000000667293E-2</c:v>
                </c:pt>
                <c:pt idx="152">
                  <c:v>-7.229999995615799E-3</c:v>
                </c:pt>
                <c:pt idx="153">
                  <c:v>-6.8199999950593337E-3</c:v>
                </c:pt>
                <c:pt idx="154">
                  <c:v>-9.6899999989545904E-3</c:v>
                </c:pt>
                <c:pt idx="155">
                  <c:v>-1.5391999993880745E-2</c:v>
                </c:pt>
                <c:pt idx="156">
                  <c:v>-1.3225999995484017E-2</c:v>
                </c:pt>
                <c:pt idx="157">
                  <c:v>-2.6125999997020699E-2</c:v>
                </c:pt>
                <c:pt idx="158">
                  <c:v>-1.3509999997040723E-2</c:v>
                </c:pt>
                <c:pt idx="159">
                  <c:v>-1.7557999999553431E-2</c:v>
                </c:pt>
                <c:pt idx="162">
                  <c:v>-1.9522000002325512E-2</c:v>
                </c:pt>
                <c:pt idx="164">
                  <c:v>-2.131799999915529E-2</c:v>
                </c:pt>
                <c:pt idx="166">
                  <c:v>-1.6389999997045379E-2</c:v>
                </c:pt>
                <c:pt idx="176">
                  <c:v>-2.3695999996562023E-2</c:v>
                </c:pt>
                <c:pt idx="181">
                  <c:v>-2.2637999994913116E-2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A39-422B-94D1-6FC1A0EB8859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Active!$D$21:$D$44</c:f>
                <c:numCache>
                  <c:formatCode>General</c:formatCode>
                  <c:ptCount val="24"/>
                  <c:pt idx="0">
                    <c:v>0</c:v>
                  </c:pt>
                  <c:pt idx="2">
                    <c:v>0</c:v>
                  </c:pt>
                  <c:pt idx="9">
                    <c:v>0</c:v>
                  </c:pt>
                  <c:pt idx="15">
                    <c:v>0</c:v>
                  </c:pt>
                </c:numCache>
              </c:numRef>
            </c:plus>
            <c:minus>
              <c:numRef>
                <c:f>Active!$D$21:$D$44</c:f>
                <c:numCache>
                  <c:formatCode>General</c:formatCode>
                  <c:ptCount val="24"/>
                  <c:pt idx="0">
                    <c:v>0</c:v>
                  </c:pt>
                  <c:pt idx="2">
                    <c:v>0</c:v>
                  </c:pt>
                  <c:pt idx="9">
                    <c:v>0</c:v>
                  </c:pt>
                  <c:pt idx="15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-26193</c:v>
                </c:pt>
                <c:pt idx="1">
                  <c:v>-26193</c:v>
                </c:pt>
                <c:pt idx="2">
                  <c:v>-26178</c:v>
                </c:pt>
                <c:pt idx="3">
                  <c:v>-26178</c:v>
                </c:pt>
                <c:pt idx="4">
                  <c:v>-20707</c:v>
                </c:pt>
                <c:pt idx="5">
                  <c:v>-20700</c:v>
                </c:pt>
                <c:pt idx="6">
                  <c:v>-20292</c:v>
                </c:pt>
                <c:pt idx="7">
                  <c:v>-20270</c:v>
                </c:pt>
                <c:pt idx="8">
                  <c:v>-20240</c:v>
                </c:pt>
                <c:pt idx="9">
                  <c:v>-19890</c:v>
                </c:pt>
                <c:pt idx="10">
                  <c:v>-19854</c:v>
                </c:pt>
                <c:pt idx="11">
                  <c:v>-19825</c:v>
                </c:pt>
                <c:pt idx="12">
                  <c:v>-19410</c:v>
                </c:pt>
                <c:pt idx="13">
                  <c:v>-19380</c:v>
                </c:pt>
                <c:pt idx="14">
                  <c:v>-18496</c:v>
                </c:pt>
                <c:pt idx="15">
                  <c:v>-18117</c:v>
                </c:pt>
                <c:pt idx="16">
                  <c:v>-15495</c:v>
                </c:pt>
                <c:pt idx="17">
                  <c:v>-14375</c:v>
                </c:pt>
                <c:pt idx="18">
                  <c:v>-14367</c:v>
                </c:pt>
                <c:pt idx="19">
                  <c:v>-14338</c:v>
                </c:pt>
                <c:pt idx="20">
                  <c:v>-12226</c:v>
                </c:pt>
                <c:pt idx="21">
                  <c:v>-11425</c:v>
                </c:pt>
                <c:pt idx="22">
                  <c:v>-11396</c:v>
                </c:pt>
                <c:pt idx="23">
                  <c:v>-11010</c:v>
                </c:pt>
                <c:pt idx="24">
                  <c:v>-10194</c:v>
                </c:pt>
                <c:pt idx="25">
                  <c:v>-9690</c:v>
                </c:pt>
                <c:pt idx="26">
                  <c:v>-9238</c:v>
                </c:pt>
                <c:pt idx="27">
                  <c:v>-8867</c:v>
                </c:pt>
                <c:pt idx="28">
                  <c:v>-8801</c:v>
                </c:pt>
                <c:pt idx="29">
                  <c:v>-7562</c:v>
                </c:pt>
                <c:pt idx="30">
                  <c:v>-3678</c:v>
                </c:pt>
                <c:pt idx="31">
                  <c:v>-3285</c:v>
                </c:pt>
                <c:pt idx="32">
                  <c:v>-2981</c:v>
                </c:pt>
                <c:pt idx="33">
                  <c:v>-2840</c:v>
                </c:pt>
                <c:pt idx="34">
                  <c:v>-2469</c:v>
                </c:pt>
                <c:pt idx="35">
                  <c:v>-2143</c:v>
                </c:pt>
                <c:pt idx="36">
                  <c:v>-2128</c:v>
                </c:pt>
                <c:pt idx="37">
                  <c:v>-2047</c:v>
                </c:pt>
                <c:pt idx="38">
                  <c:v>-2017</c:v>
                </c:pt>
                <c:pt idx="39">
                  <c:v>-2010</c:v>
                </c:pt>
                <c:pt idx="40">
                  <c:v>-1995</c:v>
                </c:pt>
                <c:pt idx="41">
                  <c:v>-1735</c:v>
                </c:pt>
                <c:pt idx="42">
                  <c:v>-1705</c:v>
                </c:pt>
                <c:pt idx="43">
                  <c:v>-1617</c:v>
                </c:pt>
                <c:pt idx="44">
                  <c:v>-1602</c:v>
                </c:pt>
                <c:pt idx="45">
                  <c:v>-1580</c:v>
                </c:pt>
                <c:pt idx="46">
                  <c:v>-1290</c:v>
                </c:pt>
                <c:pt idx="47">
                  <c:v>-1254</c:v>
                </c:pt>
                <c:pt idx="48">
                  <c:v>-1254</c:v>
                </c:pt>
                <c:pt idx="49">
                  <c:v>-1246</c:v>
                </c:pt>
                <c:pt idx="50">
                  <c:v>-1238</c:v>
                </c:pt>
                <c:pt idx="51">
                  <c:v>-1164</c:v>
                </c:pt>
                <c:pt idx="52">
                  <c:v>-1143</c:v>
                </c:pt>
                <c:pt idx="53">
                  <c:v>-1128</c:v>
                </c:pt>
                <c:pt idx="54">
                  <c:v>-1121</c:v>
                </c:pt>
                <c:pt idx="55">
                  <c:v>-1106</c:v>
                </c:pt>
                <c:pt idx="56">
                  <c:v>-1106</c:v>
                </c:pt>
                <c:pt idx="57">
                  <c:v>-764</c:v>
                </c:pt>
                <c:pt idx="58">
                  <c:v>-683</c:v>
                </c:pt>
                <c:pt idx="59">
                  <c:v>-474</c:v>
                </c:pt>
                <c:pt idx="60">
                  <c:v>-445</c:v>
                </c:pt>
                <c:pt idx="61">
                  <c:v>-438</c:v>
                </c:pt>
                <c:pt idx="62">
                  <c:v>-314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57</c:v>
                </c:pt>
                <c:pt idx="67">
                  <c:v>422</c:v>
                </c:pt>
                <c:pt idx="68">
                  <c:v>472</c:v>
                </c:pt>
                <c:pt idx="69">
                  <c:v>504</c:v>
                </c:pt>
                <c:pt idx="70">
                  <c:v>504</c:v>
                </c:pt>
                <c:pt idx="71">
                  <c:v>504</c:v>
                </c:pt>
                <c:pt idx="72">
                  <c:v>533</c:v>
                </c:pt>
                <c:pt idx="73">
                  <c:v>540</c:v>
                </c:pt>
                <c:pt idx="74">
                  <c:v>541</c:v>
                </c:pt>
                <c:pt idx="75">
                  <c:v>570</c:v>
                </c:pt>
                <c:pt idx="76">
                  <c:v>599</c:v>
                </c:pt>
                <c:pt idx="77">
                  <c:v>830</c:v>
                </c:pt>
                <c:pt idx="78">
                  <c:v>895</c:v>
                </c:pt>
                <c:pt idx="79">
                  <c:v>919</c:v>
                </c:pt>
                <c:pt idx="80">
                  <c:v>970</c:v>
                </c:pt>
                <c:pt idx="81">
                  <c:v>1260</c:v>
                </c:pt>
                <c:pt idx="82">
                  <c:v>1272</c:v>
                </c:pt>
                <c:pt idx="83">
                  <c:v>1290</c:v>
                </c:pt>
                <c:pt idx="84">
                  <c:v>1296</c:v>
                </c:pt>
                <c:pt idx="85">
                  <c:v>1305</c:v>
                </c:pt>
                <c:pt idx="86">
                  <c:v>1332</c:v>
                </c:pt>
                <c:pt idx="87">
                  <c:v>1341</c:v>
                </c:pt>
                <c:pt idx="88">
                  <c:v>1385</c:v>
                </c:pt>
                <c:pt idx="89">
                  <c:v>1408</c:v>
                </c:pt>
                <c:pt idx="90">
                  <c:v>1422</c:v>
                </c:pt>
                <c:pt idx="91">
                  <c:v>1668</c:v>
                </c:pt>
                <c:pt idx="92">
                  <c:v>1668</c:v>
                </c:pt>
                <c:pt idx="93">
                  <c:v>1668</c:v>
                </c:pt>
                <c:pt idx="94">
                  <c:v>1755</c:v>
                </c:pt>
                <c:pt idx="95">
                  <c:v>1801</c:v>
                </c:pt>
                <c:pt idx="96">
                  <c:v>2112</c:v>
                </c:pt>
                <c:pt idx="97">
                  <c:v>2113</c:v>
                </c:pt>
                <c:pt idx="98">
                  <c:v>2157</c:v>
                </c:pt>
                <c:pt idx="99">
                  <c:v>2164</c:v>
                </c:pt>
                <c:pt idx="100">
                  <c:v>2179</c:v>
                </c:pt>
                <c:pt idx="101">
                  <c:v>2179</c:v>
                </c:pt>
                <c:pt idx="102">
                  <c:v>2208</c:v>
                </c:pt>
                <c:pt idx="103">
                  <c:v>2209</c:v>
                </c:pt>
                <c:pt idx="104">
                  <c:v>2268</c:v>
                </c:pt>
                <c:pt idx="105">
                  <c:v>2609</c:v>
                </c:pt>
                <c:pt idx="106">
                  <c:v>2624</c:v>
                </c:pt>
                <c:pt idx="107">
                  <c:v>2624</c:v>
                </c:pt>
                <c:pt idx="108">
                  <c:v>2705</c:v>
                </c:pt>
                <c:pt idx="109">
                  <c:v>2936</c:v>
                </c:pt>
                <c:pt idx="110">
                  <c:v>2936</c:v>
                </c:pt>
                <c:pt idx="111">
                  <c:v>2950</c:v>
                </c:pt>
                <c:pt idx="112">
                  <c:v>2983</c:v>
                </c:pt>
                <c:pt idx="113">
                  <c:v>3000</c:v>
                </c:pt>
                <c:pt idx="114">
                  <c:v>3032</c:v>
                </c:pt>
                <c:pt idx="115">
                  <c:v>3052</c:v>
                </c:pt>
                <c:pt idx="116">
                  <c:v>3059</c:v>
                </c:pt>
                <c:pt idx="117">
                  <c:v>3351</c:v>
                </c:pt>
                <c:pt idx="118">
                  <c:v>3358</c:v>
                </c:pt>
                <c:pt idx="119">
                  <c:v>3417</c:v>
                </c:pt>
                <c:pt idx="120">
                  <c:v>3475</c:v>
                </c:pt>
                <c:pt idx="121">
                  <c:v>3484</c:v>
                </c:pt>
                <c:pt idx="122">
                  <c:v>3543</c:v>
                </c:pt>
                <c:pt idx="123">
                  <c:v>3774</c:v>
                </c:pt>
                <c:pt idx="124">
                  <c:v>3796</c:v>
                </c:pt>
                <c:pt idx="125">
                  <c:v>3875</c:v>
                </c:pt>
                <c:pt idx="126">
                  <c:v>3907</c:v>
                </c:pt>
                <c:pt idx="127">
                  <c:v>4218</c:v>
                </c:pt>
                <c:pt idx="128">
                  <c:v>4240</c:v>
                </c:pt>
                <c:pt idx="129">
                  <c:v>4388</c:v>
                </c:pt>
                <c:pt idx="130">
                  <c:v>4752</c:v>
                </c:pt>
                <c:pt idx="131">
                  <c:v>5063</c:v>
                </c:pt>
                <c:pt idx="132">
                  <c:v>5069</c:v>
                </c:pt>
                <c:pt idx="133">
                  <c:v>5159</c:v>
                </c:pt>
                <c:pt idx="134">
                  <c:v>5479</c:v>
                </c:pt>
                <c:pt idx="135">
                  <c:v>5567</c:v>
                </c:pt>
                <c:pt idx="136">
                  <c:v>5931</c:v>
                </c:pt>
                <c:pt idx="137">
                  <c:v>5988</c:v>
                </c:pt>
                <c:pt idx="138">
                  <c:v>6019</c:v>
                </c:pt>
                <c:pt idx="139">
                  <c:v>6019</c:v>
                </c:pt>
                <c:pt idx="140">
                  <c:v>6361</c:v>
                </c:pt>
                <c:pt idx="141">
                  <c:v>6775</c:v>
                </c:pt>
                <c:pt idx="142">
                  <c:v>6841</c:v>
                </c:pt>
                <c:pt idx="143">
                  <c:v>7220</c:v>
                </c:pt>
                <c:pt idx="144">
                  <c:v>7258</c:v>
                </c:pt>
                <c:pt idx="145">
                  <c:v>7351</c:v>
                </c:pt>
                <c:pt idx="146">
                  <c:v>7664</c:v>
                </c:pt>
                <c:pt idx="147">
                  <c:v>7665</c:v>
                </c:pt>
                <c:pt idx="148">
                  <c:v>7686</c:v>
                </c:pt>
                <c:pt idx="149">
                  <c:v>8021</c:v>
                </c:pt>
                <c:pt idx="150">
                  <c:v>8073</c:v>
                </c:pt>
                <c:pt idx="151">
                  <c:v>8176</c:v>
                </c:pt>
                <c:pt idx="152">
                  <c:v>8495</c:v>
                </c:pt>
                <c:pt idx="153">
                  <c:v>8830</c:v>
                </c:pt>
                <c:pt idx="154">
                  <c:v>8985</c:v>
                </c:pt>
                <c:pt idx="155">
                  <c:v>9348</c:v>
                </c:pt>
                <c:pt idx="156">
                  <c:v>9369</c:v>
                </c:pt>
                <c:pt idx="157">
                  <c:v>9719</c:v>
                </c:pt>
                <c:pt idx="158">
                  <c:v>9815</c:v>
                </c:pt>
                <c:pt idx="159">
                  <c:v>9827</c:v>
                </c:pt>
                <c:pt idx="160">
                  <c:v>10076.5</c:v>
                </c:pt>
                <c:pt idx="161">
                  <c:v>10077</c:v>
                </c:pt>
                <c:pt idx="162">
                  <c:v>10193</c:v>
                </c:pt>
                <c:pt idx="163">
                  <c:v>10221</c:v>
                </c:pt>
                <c:pt idx="164">
                  <c:v>10267</c:v>
                </c:pt>
                <c:pt idx="165">
                  <c:v>10305.5</c:v>
                </c:pt>
                <c:pt idx="166">
                  <c:v>10535</c:v>
                </c:pt>
                <c:pt idx="167">
                  <c:v>10616</c:v>
                </c:pt>
                <c:pt idx="168">
                  <c:v>10638.5</c:v>
                </c:pt>
                <c:pt idx="169">
                  <c:v>10639</c:v>
                </c:pt>
                <c:pt idx="170">
                  <c:v>10987</c:v>
                </c:pt>
                <c:pt idx="171">
                  <c:v>11029.5</c:v>
                </c:pt>
                <c:pt idx="172">
                  <c:v>11030</c:v>
                </c:pt>
                <c:pt idx="173">
                  <c:v>11081</c:v>
                </c:pt>
                <c:pt idx="174">
                  <c:v>11105</c:v>
                </c:pt>
                <c:pt idx="175">
                  <c:v>11118</c:v>
                </c:pt>
                <c:pt idx="176">
                  <c:v>11424</c:v>
                </c:pt>
                <c:pt idx="177">
                  <c:v>11437</c:v>
                </c:pt>
                <c:pt idx="178">
                  <c:v>11525</c:v>
                </c:pt>
                <c:pt idx="179">
                  <c:v>11654.5</c:v>
                </c:pt>
                <c:pt idx="180">
                  <c:v>11655</c:v>
                </c:pt>
                <c:pt idx="181">
                  <c:v>11847</c:v>
                </c:pt>
                <c:pt idx="182">
                  <c:v>11896</c:v>
                </c:pt>
                <c:pt idx="183">
                  <c:v>11918</c:v>
                </c:pt>
                <c:pt idx="184">
                  <c:v>11941</c:v>
                </c:pt>
                <c:pt idx="185">
                  <c:v>12361</c:v>
                </c:pt>
                <c:pt idx="186">
                  <c:v>12393.5</c:v>
                </c:pt>
                <c:pt idx="187">
                  <c:v>12407</c:v>
                </c:pt>
                <c:pt idx="188">
                  <c:v>12429</c:v>
                </c:pt>
                <c:pt idx="189">
                  <c:v>12506.5</c:v>
                </c:pt>
                <c:pt idx="190">
                  <c:v>12507</c:v>
                </c:pt>
                <c:pt idx="191">
                  <c:v>12687</c:v>
                </c:pt>
                <c:pt idx="192">
                  <c:v>12844</c:v>
                </c:pt>
                <c:pt idx="193">
                  <c:v>13134</c:v>
                </c:pt>
                <c:pt idx="194">
                  <c:v>13142.5</c:v>
                </c:pt>
                <c:pt idx="195">
                  <c:v>13143</c:v>
                </c:pt>
                <c:pt idx="196">
                  <c:v>13238</c:v>
                </c:pt>
                <c:pt idx="197">
                  <c:v>13544.5</c:v>
                </c:pt>
                <c:pt idx="198">
                  <c:v>13545</c:v>
                </c:pt>
                <c:pt idx="199">
                  <c:v>13579</c:v>
                </c:pt>
                <c:pt idx="200">
                  <c:v>14063</c:v>
                </c:pt>
                <c:pt idx="201">
                  <c:v>14064</c:v>
                </c:pt>
                <c:pt idx="202">
                  <c:v>14068</c:v>
                </c:pt>
                <c:pt idx="203">
                  <c:v>14100</c:v>
                </c:pt>
                <c:pt idx="204">
                  <c:v>14103.5</c:v>
                </c:pt>
                <c:pt idx="205">
                  <c:v>14469</c:v>
                </c:pt>
                <c:pt idx="206">
                  <c:v>14469</c:v>
                </c:pt>
                <c:pt idx="207">
                  <c:v>14862</c:v>
                </c:pt>
                <c:pt idx="208">
                  <c:v>15232</c:v>
                </c:pt>
                <c:pt idx="209">
                  <c:v>16070</c:v>
                </c:pt>
                <c:pt idx="210">
                  <c:v>16500</c:v>
                </c:pt>
                <c:pt idx="211">
                  <c:v>16567</c:v>
                </c:pt>
                <c:pt idx="212">
                  <c:v>17034</c:v>
                </c:pt>
                <c:pt idx="213">
                  <c:v>17085</c:v>
                </c:pt>
                <c:pt idx="214">
                  <c:v>17375</c:v>
                </c:pt>
                <c:pt idx="215">
                  <c:v>17790</c:v>
                </c:pt>
                <c:pt idx="216">
                  <c:v>17790</c:v>
                </c:pt>
                <c:pt idx="217">
                  <c:v>18183</c:v>
                </c:pt>
                <c:pt idx="218">
                  <c:v>18183</c:v>
                </c:pt>
                <c:pt idx="219">
                  <c:v>18309</c:v>
                </c:pt>
                <c:pt idx="220">
                  <c:v>18309</c:v>
                </c:pt>
                <c:pt idx="221">
                  <c:v>18702</c:v>
                </c:pt>
                <c:pt idx="222">
                  <c:v>18748</c:v>
                </c:pt>
                <c:pt idx="223">
                  <c:v>19102</c:v>
                </c:pt>
              </c:numCache>
            </c:numRef>
          </c:xVal>
          <c:yVal>
            <c:numRef>
              <c:f>Active!$J$21:$J$992</c:f>
              <c:numCache>
                <c:formatCode>General</c:formatCode>
                <c:ptCount val="972"/>
                <c:pt idx="1">
                  <c:v>6.5220000033150427E-3</c:v>
                </c:pt>
                <c:pt idx="3">
                  <c:v>4.5212000004539732E-2</c:v>
                </c:pt>
                <c:pt idx="4">
                  <c:v>3.8078000001405599E-2</c:v>
                </c:pt>
                <c:pt idx="5">
                  <c:v>-1.119999999718857E-2</c:v>
                </c:pt>
                <c:pt idx="6">
                  <c:v>-4.8319999987143092E-3</c:v>
                </c:pt>
                <c:pt idx="7">
                  <c:v>2.4580000004789326E-2</c:v>
                </c:pt>
                <c:pt idx="8">
                  <c:v>1.9600000050559174E-3</c:v>
                </c:pt>
                <c:pt idx="10">
                  <c:v>1.8916000000899658E-2</c:v>
                </c:pt>
                <c:pt idx="11">
                  <c:v>-1.0949999996228144E-2</c:v>
                </c:pt>
                <c:pt idx="12">
                  <c:v>-3.3859999995911494E-2</c:v>
                </c:pt>
                <c:pt idx="13">
                  <c:v>3.5200000020267908E-3</c:v>
                </c:pt>
                <c:pt idx="14">
                  <c:v>9.8400000570109114E-4</c:v>
                </c:pt>
                <c:pt idx="16">
                  <c:v>2.1230000002105953E-2</c:v>
                </c:pt>
                <c:pt idx="17">
                  <c:v>-1.0249999995721737E-2</c:v>
                </c:pt>
                <c:pt idx="18">
                  <c:v>-1.3281999996252125E-2</c:v>
                </c:pt>
                <c:pt idx="19">
                  <c:v>-1.4147999994747806E-2</c:v>
                </c:pt>
                <c:pt idx="20">
                  <c:v>-1.6595999994024169E-2</c:v>
                </c:pt>
                <c:pt idx="21">
                  <c:v>-1.7549999996845145E-2</c:v>
                </c:pt>
                <c:pt idx="22">
                  <c:v>-1.1416000001190696E-2</c:v>
                </c:pt>
                <c:pt idx="23">
                  <c:v>-1.9460000003164168E-2</c:v>
                </c:pt>
                <c:pt idx="24">
                  <c:v>-1.3724000004003756E-2</c:v>
                </c:pt>
                <c:pt idx="25">
                  <c:v>-1.6739999999117572E-2</c:v>
                </c:pt>
                <c:pt idx="26">
                  <c:v>-1.4547999999194872E-2</c:v>
                </c:pt>
                <c:pt idx="27">
                  <c:v>-1.3281999999890104E-2</c:v>
                </c:pt>
                <c:pt idx="28">
                  <c:v>-1.4045999996596947E-2</c:v>
                </c:pt>
                <c:pt idx="65">
                  <c:v>3.0000000042491592E-3</c:v>
                </c:pt>
                <c:pt idx="82">
                  <c:v>-6.8880000035278499E-3</c:v>
                </c:pt>
                <c:pt idx="112">
                  <c:v>-8.1819999977597035E-3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A39-422B-94D1-6FC1A0EB8859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2">
                    <c:v>0</c:v>
                  </c:pt>
                  <c:pt idx="9">
                    <c:v>0</c:v>
                  </c:pt>
                  <c:pt idx="15">
                    <c:v>0</c:v>
                  </c:pt>
                  <c:pt idx="29">
                    <c:v>0</c:v>
                  </c:pt>
                  <c:pt idx="63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2">
                    <c:v>0</c:v>
                  </c:pt>
                  <c:pt idx="9">
                    <c:v>0</c:v>
                  </c:pt>
                  <c:pt idx="15">
                    <c:v>0</c:v>
                  </c:pt>
                  <c:pt idx="29">
                    <c:v>0</c:v>
                  </c:pt>
                  <c:pt idx="6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-26193</c:v>
                </c:pt>
                <c:pt idx="1">
                  <c:v>-26193</c:v>
                </c:pt>
                <c:pt idx="2">
                  <c:v>-26178</c:v>
                </c:pt>
                <c:pt idx="3">
                  <c:v>-26178</c:v>
                </c:pt>
                <c:pt idx="4">
                  <c:v>-20707</c:v>
                </c:pt>
                <c:pt idx="5">
                  <c:v>-20700</c:v>
                </c:pt>
                <c:pt idx="6">
                  <c:v>-20292</c:v>
                </c:pt>
                <c:pt idx="7">
                  <c:v>-20270</c:v>
                </c:pt>
                <c:pt idx="8">
                  <c:v>-20240</c:v>
                </c:pt>
                <c:pt idx="9">
                  <c:v>-19890</c:v>
                </c:pt>
                <c:pt idx="10">
                  <c:v>-19854</c:v>
                </c:pt>
                <c:pt idx="11">
                  <c:v>-19825</c:v>
                </c:pt>
                <c:pt idx="12">
                  <c:v>-19410</c:v>
                </c:pt>
                <c:pt idx="13">
                  <c:v>-19380</c:v>
                </c:pt>
                <c:pt idx="14">
                  <c:v>-18496</c:v>
                </c:pt>
                <c:pt idx="15">
                  <c:v>-18117</c:v>
                </c:pt>
                <c:pt idx="16">
                  <c:v>-15495</c:v>
                </c:pt>
                <c:pt idx="17">
                  <c:v>-14375</c:v>
                </c:pt>
                <c:pt idx="18">
                  <c:v>-14367</c:v>
                </c:pt>
                <c:pt idx="19">
                  <c:v>-14338</c:v>
                </c:pt>
                <c:pt idx="20">
                  <c:v>-12226</c:v>
                </c:pt>
                <c:pt idx="21">
                  <c:v>-11425</c:v>
                </c:pt>
                <c:pt idx="22">
                  <c:v>-11396</c:v>
                </c:pt>
                <c:pt idx="23">
                  <c:v>-11010</c:v>
                </c:pt>
                <c:pt idx="24">
                  <c:v>-10194</c:v>
                </c:pt>
                <c:pt idx="25">
                  <c:v>-9690</c:v>
                </c:pt>
                <c:pt idx="26">
                  <c:v>-9238</c:v>
                </c:pt>
                <c:pt idx="27">
                  <c:v>-8867</c:v>
                </c:pt>
                <c:pt idx="28">
                  <c:v>-8801</c:v>
                </c:pt>
                <c:pt idx="29">
                  <c:v>-7562</c:v>
                </c:pt>
                <c:pt idx="30">
                  <c:v>-3678</c:v>
                </c:pt>
                <c:pt idx="31">
                  <c:v>-3285</c:v>
                </c:pt>
                <c:pt idx="32">
                  <c:v>-2981</c:v>
                </c:pt>
                <c:pt idx="33">
                  <c:v>-2840</c:v>
                </c:pt>
                <c:pt idx="34">
                  <c:v>-2469</c:v>
                </c:pt>
                <c:pt idx="35">
                  <c:v>-2143</c:v>
                </c:pt>
                <c:pt idx="36">
                  <c:v>-2128</c:v>
                </c:pt>
                <c:pt idx="37">
                  <c:v>-2047</c:v>
                </c:pt>
                <c:pt idx="38">
                  <c:v>-2017</c:v>
                </c:pt>
                <c:pt idx="39">
                  <c:v>-2010</c:v>
                </c:pt>
                <c:pt idx="40">
                  <c:v>-1995</c:v>
                </c:pt>
                <c:pt idx="41">
                  <c:v>-1735</c:v>
                </c:pt>
                <c:pt idx="42">
                  <c:v>-1705</c:v>
                </c:pt>
                <c:pt idx="43">
                  <c:v>-1617</c:v>
                </c:pt>
                <c:pt idx="44">
                  <c:v>-1602</c:v>
                </c:pt>
                <c:pt idx="45">
                  <c:v>-1580</c:v>
                </c:pt>
                <c:pt idx="46">
                  <c:v>-1290</c:v>
                </c:pt>
                <c:pt idx="47">
                  <c:v>-1254</c:v>
                </c:pt>
                <c:pt idx="48">
                  <c:v>-1254</c:v>
                </c:pt>
                <c:pt idx="49">
                  <c:v>-1246</c:v>
                </c:pt>
                <c:pt idx="50">
                  <c:v>-1238</c:v>
                </c:pt>
                <c:pt idx="51">
                  <c:v>-1164</c:v>
                </c:pt>
                <c:pt idx="52">
                  <c:v>-1143</c:v>
                </c:pt>
                <c:pt idx="53">
                  <c:v>-1128</c:v>
                </c:pt>
                <c:pt idx="54">
                  <c:v>-1121</c:v>
                </c:pt>
                <c:pt idx="55">
                  <c:v>-1106</c:v>
                </c:pt>
                <c:pt idx="56">
                  <c:v>-1106</c:v>
                </c:pt>
                <c:pt idx="57">
                  <c:v>-764</c:v>
                </c:pt>
                <c:pt idx="58">
                  <c:v>-683</c:v>
                </c:pt>
                <c:pt idx="59">
                  <c:v>-474</c:v>
                </c:pt>
                <c:pt idx="60">
                  <c:v>-445</c:v>
                </c:pt>
                <c:pt idx="61">
                  <c:v>-438</c:v>
                </c:pt>
                <c:pt idx="62">
                  <c:v>-314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57</c:v>
                </c:pt>
                <c:pt idx="67">
                  <c:v>422</c:v>
                </c:pt>
                <c:pt idx="68">
                  <c:v>472</c:v>
                </c:pt>
                <c:pt idx="69">
                  <c:v>504</c:v>
                </c:pt>
                <c:pt idx="70">
                  <c:v>504</c:v>
                </c:pt>
                <c:pt idx="71">
                  <c:v>504</c:v>
                </c:pt>
                <c:pt idx="72">
                  <c:v>533</c:v>
                </c:pt>
                <c:pt idx="73">
                  <c:v>540</c:v>
                </c:pt>
                <c:pt idx="74">
                  <c:v>541</c:v>
                </c:pt>
                <c:pt idx="75">
                  <c:v>570</c:v>
                </c:pt>
                <c:pt idx="76">
                  <c:v>599</c:v>
                </c:pt>
                <c:pt idx="77">
                  <c:v>830</c:v>
                </c:pt>
                <c:pt idx="78">
                  <c:v>895</c:v>
                </c:pt>
                <c:pt idx="79">
                  <c:v>919</c:v>
                </c:pt>
                <c:pt idx="80">
                  <c:v>970</c:v>
                </c:pt>
                <c:pt idx="81">
                  <c:v>1260</c:v>
                </c:pt>
                <c:pt idx="82">
                  <c:v>1272</c:v>
                </c:pt>
                <c:pt idx="83">
                  <c:v>1290</c:v>
                </c:pt>
                <c:pt idx="84">
                  <c:v>1296</c:v>
                </c:pt>
                <c:pt idx="85">
                  <c:v>1305</c:v>
                </c:pt>
                <c:pt idx="86">
                  <c:v>1332</c:v>
                </c:pt>
                <c:pt idx="87">
                  <c:v>1341</c:v>
                </c:pt>
                <c:pt idx="88">
                  <c:v>1385</c:v>
                </c:pt>
                <c:pt idx="89">
                  <c:v>1408</c:v>
                </c:pt>
                <c:pt idx="90">
                  <c:v>1422</c:v>
                </c:pt>
                <c:pt idx="91">
                  <c:v>1668</c:v>
                </c:pt>
                <c:pt idx="92">
                  <c:v>1668</c:v>
                </c:pt>
                <c:pt idx="93">
                  <c:v>1668</c:v>
                </c:pt>
                <c:pt idx="94">
                  <c:v>1755</c:v>
                </c:pt>
                <c:pt idx="95">
                  <c:v>1801</c:v>
                </c:pt>
                <c:pt idx="96">
                  <c:v>2112</c:v>
                </c:pt>
                <c:pt idx="97">
                  <c:v>2113</c:v>
                </c:pt>
                <c:pt idx="98">
                  <c:v>2157</c:v>
                </c:pt>
                <c:pt idx="99">
                  <c:v>2164</c:v>
                </c:pt>
                <c:pt idx="100">
                  <c:v>2179</c:v>
                </c:pt>
                <c:pt idx="101">
                  <c:v>2179</c:v>
                </c:pt>
                <c:pt idx="102">
                  <c:v>2208</c:v>
                </c:pt>
                <c:pt idx="103">
                  <c:v>2209</c:v>
                </c:pt>
                <c:pt idx="104">
                  <c:v>2268</c:v>
                </c:pt>
                <c:pt idx="105">
                  <c:v>2609</c:v>
                </c:pt>
                <c:pt idx="106">
                  <c:v>2624</c:v>
                </c:pt>
                <c:pt idx="107">
                  <c:v>2624</c:v>
                </c:pt>
                <c:pt idx="108">
                  <c:v>2705</c:v>
                </c:pt>
                <c:pt idx="109">
                  <c:v>2936</c:v>
                </c:pt>
                <c:pt idx="110">
                  <c:v>2936</c:v>
                </c:pt>
                <c:pt idx="111">
                  <c:v>2950</c:v>
                </c:pt>
                <c:pt idx="112">
                  <c:v>2983</c:v>
                </c:pt>
                <c:pt idx="113">
                  <c:v>3000</c:v>
                </c:pt>
                <c:pt idx="114">
                  <c:v>3032</c:v>
                </c:pt>
                <c:pt idx="115">
                  <c:v>3052</c:v>
                </c:pt>
                <c:pt idx="116">
                  <c:v>3059</c:v>
                </c:pt>
                <c:pt idx="117">
                  <c:v>3351</c:v>
                </c:pt>
                <c:pt idx="118">
                  <c:v>3358</c:v>
                </c:pt>
                <c:pt idx="119">
                  <c:v>3417</c:v>
                </c:pt>
                <c:pt idx="120">
                  <c:v>3475</c:v>
                </c:pt>
                <c:pt idx="121">
                  <c:v>3484</c:v>
                </c:pt>
                <c:pt idx="122">
                  <c:v>3543</c:v>
                </c:pt>
                <c:pt idx="123">
                  <c:v>3774</c:v>
                </c:pt>
                <c:pt idx="124">
                  <c:v>3796</c:v>
                </c:pt>
                <c:pt idx="125">
                  <c:v>3875</c:v>
                </c:pt>
                <c:pt idx="126">
                  <c:v>3907</c:v>
                </c:pt>
                <c:pt idx="127">
                  <c:v>4218</c:v>
                </c:pt>
                <c:pt idx="128">
                  <c:v>4240</c:v>
                </c:pt>
                <c:pt idx="129">
                  <c:v>4388</c:v>
                </c:pt>
                <c:pt idx="130">
                  <c:v>4752</c:v>
                </c:pt>
                <c:pt idx="131">
                  <c:v>5063</c:v>
                </c:pt>
                <c:pt idx="132">
                  <c:v>5069</c:v>
                </c:pt>
                <c:pt idx="133">
                  <c:v>5159</c:v>
                </c:pt>
                <c:pt idx="134">
                  <c:v>5479</c:v>
                </c:pt>
                <c:pt idx="135">
                  <c:v>5567</c:v>
                </c:pt>
                <c:pt idx="136">
                  <c:v>5931</c:v>
                </c:pt>
                <c:pt idx="137">
                  <c:v>5988</c:v>
                </c:pt>
                <c:pt idx="138">
                  <c:v>6019</c:v>
                </c:pt>
                <c:pt idx="139">
                  <c:v>6019</c:v>
                </c:pt>
                <c:pt idx="140">
                  <c:v>6361</c:v>
                </c:pt>
                <c:pt idx="141">
                  <c:v>6775</c:v>
                </c:pt>
                <c:pt idx="142">
                  <c:v>6841</c:v>
                </c:pt>
                <c:pt idx="143">
                  <c:v>7220</c:v>
                </c:pt>
                <c:pt idx="144">
                  <c:v>7258</c:v>
                </c:pt>
                <c:pt idx="145">
                  <c:v>7351</c:v>
                </c:pt>
                <c:pt idx="146">
                  <c:v>7664</c:v>
                </c:pt>
                <c:pt idx="147">
                  <c:v>7665</c:v>
                </c:pt>
                <c:pt idx="148">
                  <c:v>7686</c:v>
                </c:pt>
                <c:pt idx="149">
                  <c:v>8021</c:v>
                </c:pt>
                <c:pt idx="150">
                  <c:v>8073</c:v>
                </c:pt>
                <c:pt idx="151">
                  <c:v>8176</c:v>
                </c:pt>
                <c:pt idx="152">
                  <c:v>8495</c:v>
                </c:pt>
                <c:pt idx="153">
                  <c:v>8830</c:v>
                </c:pt>
                <c:pt idx="154">
                  <c:v>8985</c:v>
                </c:pt>
                <c:pt idx="155">
                  <c:v>9348</c:v>
                </c:pt>
                <c:pt idx="156">
                  <c:v>9369</c:v>
                </c:pt>
                <c:pt idx="157">
                  <c:v>9719</c:v>
                </c:pt>
                <c:pt idx="158">
                  <c:v>9815</c:v>
                </c:pt>
                <c:pt idx="159">
                  <c:v>9827</c:v>
                </c:pt>
                <c:pt idx="160">
                  <c:v>10076.5</c:v>
                </c:pt>
                <c:pt idx="161">
                  <c:v>10077</c:v>
                </c:pt>
                <c:pt idx="162">
                  <c:v>10193</c:v>
                </c:pt>
                <c:pt idx="163">
                  <c:v>10221</c:v>
                </c:pt>
                <c:pt idx="164">
                  <c:v>10267</c:v>
                </c:pt>
                <c:pt idx="165">
                  <c:v>10305.5</c:v>
                </c:pt>
                <c:pt idx="166">
                  <c:v>10535</c:v>
                </c:pt>
                <c:pt idx="167">
                  <c:v>10616</c:v>
                </c:pt>
                <c:pt idx="168">
                  <c:v>10638.5</c:v>
                </c:pt>
                <c:pt idx="169">
                  <c:v>10639</c:v>
                </c:pt>
                <c:pt idx="170">
                  <c:v>10987</c:v>
                </c:pt>
                <c:pt idx="171">
                  <c:v>11029.5</c:v>
                </c:pt>
                <c:pt idx="172">
                  <c:v>11030</c:v>
                </c:pt>
                <c:pt idx="173">
                  <c:v>11081</c:v>
                </c:pt>
                <c:pt idx="174">
                  <c:v>11105</c:v>
                </c:pt>
                <c:pt idx="175">
                  <c:v>11118</c:v>
                </c:pt>
                <c:pt idx="176">
                  <c:v>11424</c:v>
                </c:pt>
                <c:pt idx="177">
                  <c:v>11437</c:v>
                </c:pt>
                <c:pt idx="178">
                  <c:v>11525</c:v>
                </c:pt>
                <c:pt idx="179">
                  <c:v>11654.5</c:v>
                </c:pt>
                <c:pt idx="180">
                  <c:v>11655</c:v>
                </c:pt>
                <c:pt idx="181">
                  <c:v>11847</c:v>
                </c:pt>
                <c:pt idx="182">
                  <c:v>11896</c:v>
                </c:pt>
                <c:pt idx="183">
                  <c:v>11918</c:v>
                </c:pt>
                <c:pt idx="184">
                  <c:v>11941</c:v>
                </c:pt>
                <c:pt idx="185">
                  <c:v>12361</c:v>
                </c:pt>
                <c:pt idx="186">
                  <c:v>12393.5</c:v>
                </c:pt>
                <c:pt idx="187">
                  <c:v>12407</c:v>
                </c:pt>
                <c:pt idx="188">
                  <c:v>12429</c:v>
                </c:pt>
                <c:pt idx="189">
                  <c:v>12506.5</c:v>
                </c:pt>
                <c:pt idx="190">
                  <c:v>12507</c:v>
                </c:pt>
                <c:pt idx="191">
                  <c:v>12687</c:v>
                </c:pt>
                <c:pt idx="192">
                  <c:v>12844</c:v>
                </c:pt>
                <c:pt idx="193">
                  <c:v>13134</c:v>
                </c:pt>
                <c:pt idx="194">
                  <c:v>13142.5</c:v>
                </c:pt>
                <c:pt idx="195">
                  <c:v>13143</c:v>
                </c:pt>
                <c:pt idx="196">
                  <c:v>13238</c:v>
                </c:pt>
                <c:pt idx="197">
                  <c:v>13544.5</c:v>
                </c:pt>
                <c:pt idx="198">
                  <c:v>13545</c:v>
                </c:pt>
                <c:pt idx="199">
                  <c:v>13579</c:v>
                </c:pt>
                <c:pt idx="200">
                  <c:v>14063</c:v>
                </c:pt>
                <c:pt idx="201">
                  <c:v>14064</c:v>
                </c:pt>
                <c:pt idx="202">
                  <c:v>14068</c:v>
                </c:pt>
                <c:pt idx="203">
                  <c:v>14100</c:v>
                </c:pt>
                <c:pt idx="204">
                  <c:v>14103.5</c:v>
                </c:pt>
                <c:pt idx="205">
                  <c:v>14469</c:v>
                </c:pt>
                <c:pt idx="206">
                  <c:v>14469</c:v>
                </c:pt>
                <c:pt idx="207">
                  <c:v>14862</c:v>
                </c:pt>
                <c:pt idx="208">
                  <c:v>15232</c:v>
                </c:pt>
                <c:pt idx="209">
                  <c:v>16070</c:v>
                </c:pt>
                <c:pt idx="210">
                  <c:v>16500</c:v>
                </c:pt>
                <c:pt idx="211">
                  <c:v>16567</c:v>
                </c:pt>
                <c:pt idx="212">
                  <c:v>17034</c:v>
                </c:pt>
                <c:pt idx="213">
                  <c:v>17085</c:v>
                </c:pt>
                <c:pt idx="214">
                  <c:v>17375</c:v>
                </c:pt>
                <c:pt idx="215">
                  <c:v>17790</c:v>
                </c:pt>
                <c:pt idx="216">
                  <c:v>17790</c:v>
                </c:pt>
                <c:pt idx="217">
                  <c:v>18183</c:v>
                </c:pt>
                <c:pt idx="218">
                  <c:v>18183</c:v>
                </c:pt>
                <c:pt idx="219">
                  <c:v>18309</c:v>
                </c:pt>
                <c:pt idx="220">
                  <c:v>18309</c:v>
                </c:pt>
                <c:pt idx="221">
                  <c:v>18702</c:v>
                </c:pt>
                <c:pt idx="222">
                  <c:v>18748</c:v>
                </c:pt>
                <c:pt idx="223">
                  <c:v>19102</c:v>
                </c:pt>
              </c:numCache>
            </c:numRef>
          </c:xVal>
          <c:yVal>
            <c:numRef>
              <c:f>Active!$K$21:$K$992</c:f>
              <c:numCache>
                <c:formatCode>General</c:formatCode>
                <c:ptCount val="972"/>
                <c:pt idx="160">
                  <c:v>-2.4610999993456062E-2</c:v>
                </c:pt>
                <c:pt idx="161">
                  <c:v>-2.2477999998955056E-2</c:v>
                </c:pt>
                <c:pt idx="163">
                  <c:v>-2.1933999996690545E-2</c:v>
                </c:pt>
                <c:pt idx="165">
                  <c:v>-1.9746999998460524E-2</c:v>
                </c:pt>
                <c:pt idx="167">
                  <c:v>-2.2463999994215555E-2</c:v>
                </c:pt>
                <c:pt idx="168">
                  <c:v>-2.1629000002576504E-2</c:v>
                </c:pt>
                <c:pt idx="169">
                  <c:v>-2.4556000003940426E-2</c:v>
                </c:pt>
                <c:pt idx="170">
                  <c:v>-2.3198000002594199E-2</c:v>
                </c:pt>
                <c:pt idx="171">
                  <c:v>-2.3142999998526648E-2</c:v>
                </c:pt>
                <c:pt idx="172">
                  <c:v>-2.6769999996758997E-2</c:v>
                </c:pt>
                <c:pt idx="173">
                  <c:v>-2.7073999997810461E-2</c:v>
                </c:pt>
                <c:pt idx="174">
                  <c:v>-2.7369999996153638E-2</c:v>
                </c:pt>
                <c:pt idx="175">
                  <c:v>-2.7671999996528029E-2</c:v>
                </c:pt>
                <c:pt idx="177">
                  <c:v>-2.9697999998461455E-2</c:v>
                </c:pt>
                <c:pt idx="178">
                  <c:v>-2.9749999994237442E-2</c:v>
                </c:pt>
                <c:pt idx="179">
                  <c:v>-2.764299999398645E-2</c:v>
                </c:pt>
                <c:pt idx="180">
                  <c:v>-3.0240000000048894E-2</c:v>
                </c:pt>
                <c:pt idx="182">
                  <c:v>-3.1083999994734768E-2</c:v>
                </c:pt>
                <c:pt idx="183">
                  <c:v>-2.917199999501463E-2</c:v>
                </c:pt>
                <c:pt idx="184">
                  <c:v>-3.1514000002061948E-2</c:v>
                </c:pt>
                <c:pt idx="185">
                  <c:v>-2.8193999998620711E-2</c:v>
                </c:pt>
                <c:pt idx="186">
                  <c:v>-3.6799000001337845E-2</c:v>
                </c:pt>
                <c:pt idx="187">
                  <c:v>-3.4877999998570886E-2</c:v>
                </c:pt>
                <c:pt idx="188">
                  <c:v>-3.5165999994205777E-2</c:v>
                </c:pt>
                <c:pt idx="189">
                  <c:v>-3.6160999996354803E-2</c:v>
                </c:pt>
                <c:pt idx="190">
                  <c:v>-3.5997999999381136E-2</c:v>
                </c:pt>
                <c:pt idx="191">
                  <c:v>-3.7398000000393949E-2</c:v>
                </c:pt>
                <c:pt idx="192">
                  <c:v>-3.8675999996485189E-2</c:v>
                </c:pt>
                <c:pt idx="193">
                  <c:v>-4.1035999995074235E-2</c:v>
                </c:pt>
                <c:pt idx="194">
                  <c:v>-4.0034999998169951E-2</c:v>
                </c:pt>
                <c:pt idx="195">
                  <c:v>-4.1762000000744592E-2</c:v>
                </c:pt>
                <c:pt idx="196">
                  <c:v>-4.1651999999885447E-2</c:v>
                </c:pt>
                <c:pt idx="197">
                  <c:v>-4.8522999997658189E-2</c:v>
                </c:pt>
                <c:pt idx="198">
                  <c:v>-4.4730000001436565E-2</c:v>
                </c:pt>
                <c:pt idx="199">
                  <c:v>-4.3365999998059124E-2</c:v>
                </c:pt>
                <c:pt idx="200">
                  <c:v>-4.6701999999640975E-2</c:v>
                </c:pt>
                <c:pt idx="201">
                  <c:v>-4.8055999992357101E-2</c:v>
                </c:pt>
                <c:pt idx="202">
                  <c:v>-4.6571999999287073E-2</c:v>
                </c:pt>
                <c:pt idx="203">
                  <c:v>-4.7200000000884756E-2</c:v>
                </c:pt>
                <c:pt idx="204">
                  <c:v>-4.4339000000036322E-2</c:v>
                </c:pt>
                <c:pt idx="205">
                  <c:v>-5.082599999877857E-2</c:v>
                </c:pt>
                <c:pt idx="206">
                  <c:v>-5.0725999994028825E-2</c:v>
                </c:pt>
                <c:pt idx="207">
                  <c:v>-5.3347999994002748E-2</c:v>
                </c:pt>
                <c:pt idx="208">
                  <c:v>-5.4927999997744337E-2</c:v>
                </c:pt>
                <c:pt idx="209">
                  <c:v>-5.9079999999084976E-2</c:v>
                </c:pt>
                <c:pt idx="210">
                  <c:v>-6.0399999994842801E-2</c:v>
                </c:pt>
                <c:pt idx="211">
                  <c:v>-6.091799999558134E-2</c:v>
                </c:pt>
                <c:pt idx="212">
                  <c:v>-6.3536000001477078E-2</c:v>
                </c:pt>
                <c:pt idx="213">
                  <c:v>-6.3289999998232815E-2</c:v>
                </c:pt>
                <c:pt idx="214">
                  <c:v>-6.5149999994901009E-2</c:v>
                </c:pt>
                <c:pt idx="215">
                  <c:v>-6.745999999839114E-2</c:v>
                </c:pt>
                <c:pt idx="216">
                  <c:v>-6.745999999839114E-2</c:v>
                </c:pt>
                <c:pt idx="217">
                  <c:v>-7.0481999995536171E-2</c:v>
                </c:pt>
                <c:pt idx="218">
                  <c:v>-7.0481999995536171E-2</c:v>
                </c:pt>
                <c:pt idx="219">
                  <c:v>-7.1086000003560912E-2</c:v>
                </c:pt>
                <c:pt idx="220">
                  <c:v>-7.1086000003560912E-2</c:v>
                </c:pt>
                <c:pt idx="221">
                  <c:v>-7.4607999995350838E-2</c:v>
                </c:pt>
                <c:pt idx="222">
                  <c:v>-7.4891999996907543E-2</c:v>
                </c:pt>
                <c:pt idx="223">
                  <c:v>-7.7008000000205357E-2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A39-422B-94D1-6FC1A0EB8859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2">
                    <c:v>0</c:v>
                  </c:pt>
                  <c:pt idx="9">
                    <c:v>0</c:v>
                  </c:pt>
                  <c:pt idx="15">
                    <c:v>0</c:v>
                  </c:pt>
                  <c:pt idx="29">
                    <c:v>0</c:v>
                  </c:pt>
                  <c:pt idx="63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2">
                    <c:v>0</c:v>
                  </c:pt>
                  <c:pt idx="9">
                    <c:v>0</c:v>
                  </c:pt>
                  <c:pt idx="15">
                    <c:v>0</c:v>
                  </c:pt>
                  <c:pt idx="29">
                    <c:v>0</c:v>
                  </c:pt>
                  <c:pt idx="6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-26193</c:v>
                </c:pt>
                <c:pt idx="1">
                  <c:v>-26193</c:v>
                </c:pt>
                <c:pt idx="2">
                  <c:v>-26178</c:v>
                </c:pt>
                <c:pt idx="3">
                  <c:v>-26178</c:v>
                </c:pt>
                <c:pt idx="4">
                  <c:v>-20707</c:v>
                </c:pt>
                <c:pt idx="5">
                  <c:v>-20700</c:v>
                </c:pt>
                <c:pt idx="6">
                  <c:v>-20292</c:v>
                </c:pt>
                <c:pt idx="7">
                  <c:v>-20270</c:v>
                </c:pt>
                <c:pt idx="8">
                  <c:v>-20240</c:v>
                </c:pt>
                <c:pt idx="9">
                  <c:v>-19890</c:v>
                </c:pt>
                <c:pt idx="10">
                  <c:v>-19854</c:v>
                </c:pt>
                <c:pt idx="11">
                  <c:v>-19825</c:v>
                </c:pt>
                <c:pt idx="12">
                  <c:v>-19410</c:v>
                </c:pt>
                <c:pt idx="13">
                  <c:v>-19380</c:v>
                </c:pt>
                <c:pt idx="14">
                  <c:v>-18496</c:v>
                </c:pt>
                <c:pt idx="15">
                  <c:v>-18117</c:v>
                </c:pt>
                <c:pt idx="16">
                  <c:v>-15495</c:v>
                </c:pt>
                <c:pt idx="17">
                  <c:v>-14375</c:v>
                </c:pt>
                <c:pt idx="18">
                  <c:v>-14367</c:v>
                </c:pt>
                <c:pt idx="19">
                  <c:v>-14338</c:v>
                </c:pt>
                <c:pt idx="20">
                  <c:v>-12226</c:v>
                </c:pt>
                <c:pt idx="21">
                  <c:v>-11425</c:v>
                </c:pt>
                <c:pt idx="22">
                  <c:v>-11396</c:v>
                </c:pt>
                <c:pt idx="23">
                  <c:v>-11010</c:v>
                </c:pt>
                <c:pt idx="24">
                  <c:v>-10194</c:v>
                </c:pt>
                <c:pt idx="25">
                  <c:v>-9690</c:v>
                </c:pt>
                <c:pt idx="26">
                  <c:v>-9238</c:v>
                </c:pt>
                <c:pt idx="27">
                  <c:v>-8867</c:v>
                </c:pt>
                <c:pt idx="28">
                  <c:v>-8801</c:v>
                </c:pt>
                <c:pt idx="29">
                  <c:v>-7562</c:v>
                </c:pt>
                <c:pt idx="30">
                  <c:v>-3678</c:v>
                </c:pt>
                <c:pt idx="31">
                  <c:v>-3285</c:v>
                </c:pt>
                <c:pt idx="32">
                  <c:v>-2981</c:v>
                </c:pt>
                <c:pt idx="33">
                  <c:v>-2840</c:v>
                </c:pt>
                <c:pt idx="34">
                  <c:v>-2469</c:v>
                </c:pt>
                <c:pt idx="35">
                  <c:v>-2143</c:v>
                </c:pt>
                <c:pt idx="36">
                  <c:v>-2128</c:v>
                </c:pt>
                <c:pt idx="37">
                  <c:v>-2047</c:v>
                </c:pt>
                <c:pt idx="38">
                  <c:v>-2017</c:v>
                </c:pt>
                <c:pt idx="39">
                  <c:v>-2010</c:v>
                </c:pt>
                <c:pt idx="40">
                  <c:v>-1995</c:v>
                </c:pt>
                <c:pt idx="41">
                  <c:v>-1735</c:v>
                </c:pt>
                <c:pt idx="42">
                  <c:v>-1705</c:v>
                </c:pt>
                <c:pt idx="43">
                  <c:v>-1617</c:v>
                </c:pt>
                <c:pt idx="44">
                  <c:v>-1602</c:v>
                </c:pt>
                <c:pt idx="45">
                  <c:v>-1580</c:v>
                </c:pt>
                <c:pt idx="46">
                  <c:v>-1290</c:v>
                </c:pt>
                <c:pt idx="47">
                  <c:v>-1254</c:v>
                </c:pt>
                <c:pt idx="48">
                  <c:v>-1254</c:v>
                </c:pt>
                <c:pt idx="49">
                  <c:v>-1246</c:v>
                </c:pt>
                <c:pt idx="50">
                  <c:v>-1238</c:v>
                </c:pt>
                <c:pt idx="51">
                  <c:v>-1164</c:v>
                </c:pt>
                <c:pt idx="52">
                  <c:v>-1143</c:v>
                </c:pt>
                <c:pt idx="53">
                  <c:v>-1128</c:v>
                </c:pt>
                <c:pt idx="54">
                  <c:v>-1121</c:v>
                </c:pt>
                <c:pt idx="55">
                  <c:v>-1106</c:v>
                </c:pt>
                <c:pt idx="56">
                  <c:v>-1106</c:v>
                </c:pt>
                <c:pt idx="57">
                  <c:v>-764</c:v>
                </c:pt>
                <c:pt idx="58">
                  <c:v>-683</c:v>
                </c:pt>
                <c:pt idx="59">
                  <c:v>-474</c:v>
                </c:pt>
                <c:pt idx="60">
                  <c:v>-445</c:v>
                </c:pt>
                <c:pt idx="61">
                  <c:v>-438</c:v>
                </c:pt>
                <c:pt idx="62">
                  <c:v>-314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57</c:v>
                </c:pt>
                <c:pt idx="67">
                  <c:v>422</c:v>
                </c:pt>
                <c:pt idx="68">
                  <c:v>472</c:v>
                </c:pt>
                <c:pt idx="69">
                  <c:v>504</c:v>
                </c:pt>
                <c:pt idx="70">
                  <c:v>504</c:v>
                </c:pt>
                <c:pt idx="71">
                  <c:v>504</c:v>
                </c:pt>
                <c:pt idx="72">
                  <c:v>533</c:v>
                </c:pt>
                <c:pt idx="73">
                  <c:v>540</c:v>
                </c:pt>
                <c:pt idx="74">
                  <c:v>541</c:v>
                </c:pt>
                <c:pt idx="75">
                  <c:v>570</c:v>
                </c:pt>
                <c:pt idx="76">
                  <c:v>599</c:v>
                </c:pt>
                <c:pt idx="77">
                  <c:v>830</c:v>
                </c:pt>
                <c:pt idx="78">
                  <c:v>895</c:v>
                </c:pt>
                <c:pt idx="79">
                  <c:v>919</c:v>
                </c:pt>
                <c:pt idx="80">
                  <c:v>970</c:v>
                </c:pt>
                <c:pt idx="81">
                  <c:v>1260</c:v>
                </c:pt>
                <c:pt idx="82">
                  <c:v>1272</c:v>
                </c:pt>
                <c:pt idx="83">
                  <c:v>1290</c:v>
                </c:pt>
                <c:pt idx="84">
                  <c:v>1296</c:v>
                </c:pt>
                <c:pt idx="85">
                  <c:v>1305</c:v>
                </c:pt>
                <c:pt idx="86">
                  <c:v>1332</c:v>
                </c:pt>
                <c:pt idx="87">
                  <c:v>1341</c:v>
                </c:pt>
                <c:pt idx="88">
                  <c:v>1385</c:v>
                </c:pt>
                <c:pt idx="89">
                  <c:v>1408</c:v>
                </c:pt>
                <c:pt idx="90">
                  <c:v>1422</c:v>
                </c:pt>
                <c:pt idx="91">
                  <c:v>1668</c:v>
                </c:pt>
                <c:pt idx="92">
                  <c:v>1668</c:v>
                </c:pt>
                <c:pt idx="93">
                  <c:v>1668</c:v>
                </c:pt>
                <c:pt idx="94">
                  <c:v>1755</c:v>
                </c:pt>
                <c:pt idx="95">
                  <c:v>1801</c:v>
                </c:pt>
                <c:pt idx="96">
                  <c:v>2112</c:v>
                </c:pt>
                <c:pt idx="97">
                  <c:v>2113</c:v>
                </c:pt>
                <c:pt idx="98">
                  <c:v>2157</c:v>
                </c:pt>
                <c:pt idx="99">
                  <c:v>2164</c:v>
                </c:pt>
                <c:pt idx="100">
                  <c:v>2179</c:v>
                </c:pt>
                <c:pt idx="101">
                  <c:v>2179</c:v>
                </c:pt>
                <c:pt idx="102">
                  <c:v>2208</c:v>
                </c:pt>
                <c:pt idx="103">
                  <c:v>2209</c:v>
                </c:pt>
                <c:pt idx="104">
                  <c:v>2268</c:v>
                </c:pt>
                <c:pt idx="105">
                  <c:v>2609</c:v>
                </c:pt>
                <c:pt idx="106">
                  <c:v>2624</c:v>
                </c:pt>
                <c:pt idx="107">
                  <c:v>2624</c:v>
                </c:pt>
                <c:pt idx="108">
                  <c:v>2705</c:v>
                </c:pt>
                <c:pt idx="109">
                  <c:v>2936</c:v>
                </c:pt>
                <c:pt idx="110">
                  <c:v>2936</c:v>
                </c:pt>
                <c:pt idx="111">
                  <c:v>2950</c:v>
                </c:pt>
                <c:pt idx="112">
                  <c:v>2983</c:v>
                </c:pt>
                <c:pt idx="113">
                  <c:v>3000</c:v>
                </c:pt>
                <c:pt idx="114">
                  <c:v>3032</c:v>
                </c:pt>
                <c:pt idx="115">
                  <c:v>3052</c:v>
                </c:pt>
                <c:pt idx="116">
                  <c:v>3059</c:v>
                </c:pt>
                <c:pt idx="117">
                  <c:v>3351</c:v>
                </c:pt>
                <c:pt idx="118">
                  <c:v>3358</c:v>
                </c:pt>
                <c:pt idx="119">
                  <c:v>3417</c:v>
                </c:pt>
                <c:pt idx="120">
                  <c:v>3475</c:v>
                </c:pt>
                <c:pt idx="121">
                  <c:v>3484</c:v>
                </c:pt>
                <c:pt idx="122">
                  <c:v>3543</c:v>
                </c:pt>
                <c:pt idx="123">
                  <c:v>3774</c:v>
                </c:pt>
                <c:pt idx="124">
                  <c:v>3796</c:v>
                </c:pt>
                <c:pt idx="125">
                  <c:v>3875</c:v>
                </c:pt>
                <c:pt idx="126">
                  <c:v>3907</c:v>
                </c:pt>
                <c:pt idx="127">
                  <c:v>4218</c:v>
                </c:pt>
                <c:pt idx="128">
                  <c:v>4240</c:v>
                </c:pt>
                <c:pt idx="129">
                  <c:v>4388</c:v>
                </c:pt>
                <c:pt idx="130">
                  <c:v>4752</c:v>
                </c:pt>
                <c:pt idx="131">
                  <c:v>5063</c:v>
                </c:pt>
                <c:pt idx="132">
                  <c:v>5069</c:v>
                </c:pt>
                <c:pt idx="133">
                  <c:v>5159</c:v>
                </c:pt>
                <c:pt idx="134">
                  <c:v>5479</c:v>
                </c:pt>
                <c:pt idx="135">
                  <c:v>5567</c:v>
                </c:pt>
                <c:pt idx="136">
                  <c:v>5931</c:v>
                </c:pt>
                <c:pt idx="137">
                  <c:v>5988</c:v>
                </c:pt>
                <c:pt idx="138">
                  <c:v>6019</c:v>
                </c:pt>
                <c:pt idx="139">
                  <c:v>6019</c:v>
                </c:pt>
                <c:pt idx="140">
                  <c:v>6361</c:v>
                </c:pt>
                <c:pt idx="141">
                  <c:v>6775</c:v>
                </c:pt>
                <c:pt idx="142">
                  <c:v>6841</c:v>
                </c:pt>
                <c:pt idx="143">
                  <c:v>7220</c:v>
                </c:pt>
                <c:pt idx="144">
                  <c:v>7258</c:v>
                </c:pt>
                <c:pt idx="145">
                  <c:v>7351</c:v>
                </c:pt>
                <c:pt idx="146">
                  <c:v>7664</c:v>
                </c:pt>
                <c:pt idx="147">
                  <c:v>7665</c:v>
                </c:pt>
                <c:pt idx="148">
                  <c:v>7686</c:v>
                </c:pt>
                <c:pt idx="149">
                  <c:v>8021</c:v>
                </c:pt>
                <c:pt idx="150">
                  <c:v>8073</c:v>
                </c:pt>
                <c:pt idx="151">
                  <c:v>8176</c:v>
                </c:pt>
                <c:pt idx="152">
                  <c:v>8495</c:v>
                </c:pt>
                <c:pt idx="153">
                  <c:v>8830</c:v>
                </c:pt>
                <c:pt idx="154">
                  <c:v>8985</c:v>
                </c:pt>
                <c:pt idx="155">
                  <c:v>9348</c:v>
                </c:pt>
                <c:pt idx="156">
                  <c:v>9369</c:v>
                </c:pt>
                <c:pt idx="157">
                  <c:v>9719</c:v>
                </c:pt>
                <c:pt idx="158">
                  <c:v>9815</c:v>
                </c:pt>
                <c:pt idx="159">
                  <c:v>9827</c:v>
                </c:pt>
                <c:pt idx="160">
                  <c:v>10076.5</c:v>
                </c:pt>
                <c:pt idx="161">
                  <c:v>10077</c:v>
                </c:pt>
                <c:pt idx="162">
                  <c:v>10193</c:v>
                </c:pt>
                <c:pt idx="163">
                  <c:v>10221</c:v>
                </c:pt>
                <c:pt idx="164">
                  <c:v>10267</c:v>
                </c:pt>
                <c:pt idx="165">
                  <c:v>10305.5</c:v>
                </c:pt>
                <c:pt idx="166">
                  <c:v>10535</c:v>
                </c:pt>
                <c:pt idx="167">
                  <c:v>10616</c:v>
                </c:pt>
                <c:pt idx="168">
                  <c:v>10638.5</c:v>
                </c:pt>
                <c:pt idx="169">
                  <c:v>10639</c:v>
                </c:pt>
                <c:pt idx="170">
                  <c:v>10987</c:v>
                </c:pt>
                <c:pt idx="171">
                  <c:v>11029.5</c:v>
                </c:pt>
                <c:pt idx="172">
                  <c:v>11030</c:v>
                </c:pt>
                <c:pt idx="173">
                  <c:v>11081</c:v>
                </c:pt>
                <c:pt idx="174">
                  <c:v>11105</c:v>
                </c:pt>
                <c:pt idx="175">
                  <c:v>11118</c:v>
                </c:pt>
                <c:pt idx="176">
                  <c:v>11424</c:v>
                </c:pt>
                <c:pt idx="177">
                  <c:v>11437</c:v>
                </c:pt>
                <c:pt idx="178">
                  <c:v>11525</c:v>
                </c:pt>
                <c:pt idx="179">
                  <c:v>11654.5</c:v>
                </c:pt>
                <c:pt idx="180">
                  <c:v>11655</c:v>
                </c:pt>
                <c:pt idx="181">
                  <c:v>11847</c:v>
                </c:pt>
                <c:pt idx="182">
                  <c:v>11896</c:v>
                </c:pt>
                <c:pt idx="183">
                  <c:v>11918</c:v>
                </c:pt>
                <c:pt idx="184">
                  <c:v>11941</c:v>
                </c:pt>
                <c:pt idx="185">
                  <c:v>12361</c:v>
                </c:pt>
                <c:pt idx="186">
                  <c:v>12393.5</c:v>
                </c:pt>
                <c:pt idx="187">
                  <c:v>12407</c:v>
                </c:pt>
                <c:pt idx="188">
                  <c:v>12429</c:v>
                </c:pt>
                <c:pt idx="189">
                  <c:v>12506.5</c:v>
                </c:pt>
                <c:pt idx="190">
                  <c:v>12507</c:v>
                </c:pt>
                <c:pt idx="191">
                  <c:v>12687</c:v>
                </c:pt>
                <c:pt idx="192">
                  <c:v>12844</c:v>
                </c:pt>
                <c:pt idx="193">
                  <c:v>13134</c:v>
                </c:pt>
                <c:pt idx="194">
                  <c:v>13142.5</c:v>
                </c:pt>
                <c:pt idx="195">
                  <c:v>13143</c:v>
                </c:pt>
                <c:pt idx="196">
                  <c:v>13238</c:v>
                </c:pt>
                <c:pt idx="197">
                  <c:v>13544.5</c:v>
                </c:pt>
                <c:pt idx="198">
                  <c:v>13545</c:v>
                </c:pt>
                <c:pt idx="199">
                  <c:v>13579</c:v>
                </c:pt>
                <c:pt idx="200">
                  <c:v>14063</c:v>
                </c:pt>
                <c:pt idx="201">
                  <c:v>14064</c:v>
                </c:pt>
                <c:pt idx="202">
                  <c:v>14068</c:v>
                </c:pt>
                <c:pt idx="203">
                  <c:v>14100</c:v>
                </c:pt>
                <c:pt idx="204">
                  <c:v>14103.5</c:v>
                </c:pt>
                <c:pt idx="205">
                  <c:v>14469</c:v>
                </c:pt>
                <c:pt idx="206">
                  <c:v>14469</c:v>
                </c:pt>
                <c:pt idx="207">
                  <c:v>14862</c:v>
                </c:pt>
                <c:pt idx="208">
                  <c:v>15232</c:v>
                </c:pt>
                <c:pt idx="209">
                  <c:v>16070</c:v>
                </c:pt>
                <c:pt idx="210">
                  <c:v>16500</c:v>
                </c:pt>
                <c:pt idx="211">
                  <c:v>16567</c:v>
                </c:pt>
                <c:pt idx="212">
                  <c:v>17034</c:v>
                </c:pt>
                <c:pt idx="213">
                  <c:v>17085</c:v>
                </c:pt>
                <c:pt idx="214">
                  <c:v>17375</c:v>
                </c:pt>
                <c:pt idx="215">
                  <c:v>17790</c:v>
                </c:pt>
                <c:pt idx="216">
                  <c:v>17790</c:v>
                </c:pt>
                <c:pt idx="217">
                  <c:v>18183</c:v>
                </c:pt>
                <c:pt idx="218">
                  <c:v>18183</c:v>
                </c:pt>
                <c:pt idx="219">
                  <c:v>18309</c:v>
                </c:pt>
                <c:pt idx="220">
                  <c:v>18309</c:v>
                </c:pt>
                <c:pt idx="221">
                  <c:v>18702</c:v>
                </c:pt>
                <c:pt idx="222">
                  <c:v>18748</c:v>
                </c:pt>
                <c:pt idx="223">
                  <c:v>19102</c:v>
                </c:pt>
              </c:numCache>
            </c:numRef>
          </c:xVal>
          <c:yVal>
            <c:numRef>
              <c:f>Active!$L$21:$L$992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A39-422B-94D1-6FC1A0EB8859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2">
                    <c:v>0</c:v>
                  </c:pt>
                  <c:pt idx="9">
                    <c:v>0</c:v>
                  </c:pt>
                  <c:pt idx="15">
                    <c:v>0</c:v>
                  </c:pt>
                  <c:pt idx="29">
                    <c:v>0</c:v>
                  </c:pt>
                  <c:pt idx="63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2">
                    <c:v>0</c:v>
                  </c:pt>
                  <c:pt idx="9">
                    <c:v>0</c:v>
                  </c:pt>
                  <c:pt idx="15">
                    <c:v>0</c:v>
                  </c:pt>
                  <c:pt idx="29">
                    <c:v>0</c:v>
                  </c:pt>
                  <c:pt idx="6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-26193</c:v>
                </c:pt>
                <c:pt idx="1">
                  <c:v>-26193</c:v>
                </c:pt>
                <c:pt idx="2">
                  <c:v>-26178</c:v>
                </c:pt>
                <c:pt idx="3">
                  <c:v>-26178</c:v>
                </c:pt>
                <c:pt idx="4">
                  <c:v>-20707</c:v>
                </c:pt>
                <c:pt idx="5">
                  <c:v>-20700</c:v>
                </c:pt>
                <c:pt idx="6">
                  <c:v>-20292</c:v>
                </c:pt>
                <c:pt idx="7">
                  <c:v>-20270</c:v>
                </c:pt>
                <c:pt idx="8">
                  <c:v>-20240</c:v>
                </c:pt>
                <c:pt idx="9">
                  <c:v>-19890</c:v>
                </c:pt>
                <c:pt idx="10">
                  <c:v>-19854</c:v>
                </c:pt>
                <c:pt idx="11">
                  <c:v>-19825</c:v>
                </c:pt>
                <c:pt idx="12">
                  <c:v>-19410</c:v>
                </c:pt>
                <c:pt idx="13">
                  <c:v>-19380</c:v>
                </c:pt>
                <c:pt idx="14">
                  <c:v>-18496</c:v>
                </c:pt>
                <c:pt idx="15">
                  <c:v>-18117</c:v>
                </c:pt>
                <c:pt idx="16">
                  <c:v>-15495</c:v>
                </c:pt>
                <c:pt idx="17">
                  <c:v>-14375</c:v>
                </c:pt>
                <c:pt idx="18">
                  <c:v>-14367</c:v>
                </c:pt>
                <c:pt idx="19">
                  <c:v>-14338</c:v>
                </c:pt>
                <c:pt idx="20">
                  <c:v>-12226</c:v>
                </c:pt>
                <c:pt idx="21">
                  <c:v>-11425</c:v>
                </c:pt>
                <c:pt idx="22">
                  <c:v>-11396</c:v>
                </c:pt>
                <c:pt idx="23">
                  <c:v>-11010</c:v>
                </c:pt>
                <c:pt idx="24">
                  <c:v>-10194</c:v>
                </c:pt>
                <c:pt idx="25">
                  <c:v>-9690</c:v>
                </c:pt>
                <c:pt idx="26">
                  <c:v>-9238</c:v>
                </c:pt>
                <c:pt idx="27">
                  <c:v>-8867</c:v>
                </c:pt>
                <c:pt idx="28">
                  <c:v>-8801</c:v>
                </c:pt>
                <c:pt idx="29">
                  <c:v>-7562</c:v>
                </c:pt>
                <c:pt idx="30">
                  <c:v>-3678</c:v>
                </c:pt>
                <c:pt idx="31">
                  <c:v>-3285</c:v>
                </c:pt>
                <c:pt idx="32">
                  <c:v>-2981</c:v>
                </c:pt>
                <c:pt idx="33">
                  <c:v>-2840</c:v>
                </c:pt>
                <c:pt idx="34">
                  <c:v>-2469</c:v>
                </c:pt>
                <c:pt idx="35">
                  <c:v>-2143</c:v>
                </c:pt>
                <c:pt idx="36">
                  <c:v>-2128</c:v>
                </c:pt>
                <c:pt idx="37">
                  <c:v>-2047</c:v>
                </c:pt>
                <c:pt idx="38">
                  <c:v>-2017</c:v>
                </c:pt>
                <c:pt idx="39">
                  <c:v>-2010</c:v>
                </c:pt>
                <c:pt idx="40">
                  <c:v>-1995</c:v>
                </c:pt>
                <c:pt idx="41">
                  <c:v>-1735</c:v>
                </c:pt>
                <c:pt idx="42">
                  <c:v>-1705</c:v>
                </c:pt>
                <c:pt idx="43">
                  <c:v>-1617</c:v>
                </c:pt>
                <c:pt idx="44">
                  <c:v>-1602</c:v>
                </c:pt>
                <c:pt idx="45">
                  <c:v>-1580</c:v>
                </c:pt>
                <c:pt idx="46">
                  <c:v>-1290</c:v>
                </c:pt>
                <c:pt idx="47">
                  <c:v>-1254</c:v>
                </c:pt>
                <c:pt idx="48">
                  <c:v>-1254</c:v>
                </c:pt>
                <c:pt idx="49">
                  <c:v>-1246</c:v>
                </c:pt>
                <c:pt idx="50">
                  <c:v>-1238</c:v>
                </c:pt>
                <c:pt idx="51">
                  <c:v>-1164</c:v>
                </c:pt>
                <c:pt idx="52">
                  <c:v>-1143</c:v>
                </c:pt>
                <c:pt idx="53">
                  <c:v>-1128</c:v>
                </c:pt>
                <c:pt idx="54">
                  <c:v>-1121</c:v>
                </c:pt>
                <c:pt idx="55">
                  <c:v>-1106</c:v>
                </c:pt>
                <c:pt idx="56">
                  <c:v>-1106</c:v>
                </c:pt>
                <c:pt idx="57">
                  <c:v>-764</c:v>
                </c:pt>
                <c:pt idx="58">
                  <c:v>-683</c:v>
                </c:pt>
                <c:pt idx="59">
                  <c:v>-474</c:v>
                </c:pt>
                <c:pt idx="60">
                  <c:v>-445</c:v>
                </c:pt>
                <c:pt idx="61">
                  <c:v>-438</c:v>
                </c:pt>
                <c:pt idx="62">
                  <c:v>-314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57</c:v>
                </c:pt>
                <c:pt idx="67">
                  <c:v>422</c:v>
                </c:pt>
                <c:pt idx="68">
                  <c:v>472</c:v>
                </c:pt>
                <c:pt idx="69">
                  <c:v>504</c:v>
                </c:pt>
                <c:pt idx="70">
                  <c:v>504</c:v>
                </c:pt>
                <c:pt idx="71">
                  <c:v>504</c:v>
                </c:pt>
                <c:pt idx="72">
                  <c:v>533</c:v>
                </c:pt>
                <c:pt idx="73">
                  <c:v>540</c:v>
                </c:pt>
                <c:pt idx="74">
                  <c:v>541</c:v>
                </c:pt>
                <c:pt idx="75">
                  <c:v>570</c:v>
                </c:pt>
                <c:pt idx="76">
                  <c:v>599</c:v>
                </c:pt>
                <c:pt idx="77">
                  <c:v>830</c:v>
                </c:pt>
                <c:pt idx="78">
                  <c:v>895</c:v>
                </c:pt>
                <c:pt idx="79">
                  <c:v>919</c:v>
                </c:pt>
                <c:pt idx="80">
                  <c:v>970</c:v>
                </c:pt>
                <c:pt idx="81">
                  <c:v>1260</c:v>
                </c:pt>
                <c:pt idx="82">
                  <c:v>1272</c:v>
                </c:pt>
                <c:pt idx="83">
                  <c:v>1290</c:v>
                </c:pt>
                <c:pt idx="84">
                  <c:v>1296</c:v>
                </c:pt>
                <c:pt idx="85">
                  <c:v>1305</c:v>
                </c:pt>
                <c:pt idx="86">
                  <c:v>1332</c:v>
                </c:pt>
                <c:pt idx="87">
                  <c:v>1341</c:v>
                </c:pt>
                <c:pt idx="88">
                  <c:v>1385</c:v>
                </c:pt>
                <c:pt idx="89">
                  <c:v>1408</c:v>
                </c:pt>
                <c:pt idx="90">
                  <c:v>1422</c:v>
                </c:pt>
                <c:pt idx="91">
                  <c:v>1668</c:v>
                </c:pt>
                <c:pt idx="92">
                  <c:v>1668</c:v>
                </c:pt>
                <c:pt idx="93">
                  <c:v>1668</c:v>
                </c:pt>
                <c:pt idx="94">
                  <c:v>1755</c:v>
                </c:pt>
                <c:pt idx="95">
                  <c:v>1801</c:v>
                </c:pt>
                <c:pt idx="96">
                  <c:v>2112</c:v>
                </c:pt>
                <c:pt idx="97">
                  <c:v>2113</c:v>
                </c:pt>
                <c:pt idx="98">
                  <c:v>2157</c:v>
                </c:pt>
                <c:pt idx="99">
                  <c:v>2164</c:v>
                </c:pt>
                <c:pt idx="100">
                  <c:v>2179</c:v>
                </c:pt>
                <c:pt idx="101">
                  <c:v>2179</c:v>
                </c:pt>
                <c:pt idx="102">
                  <c:v>2208</c:v>
                </c:pt>
                <c:pt idx="103">
                  <c:v>2209</c:v>
                </c:pt>
                <c:pt idx="104">
                  <c:v>2268</c:v>
                </c:pt>
                <c:pt idx="105">
                  <c:v>2609</c:v>
                </c:pt>
                <c:pt idx="106">
                  <c:v>2624</c:v>
                </c:pt>
                <c:pt idx="107">
                  <c:v>2624</c:v>
                </c:pt>
                <c:pt idx="108">
                  <c:v>2705</c:v>
                </c:pt>
                <c:pt idx="109">
                  <c:v>2936</c:v>
                </c:pt>
                <c:pt idx="110">
                  <c:v>2936</c:v>
                </c:pt>
                <c:pt idx="111">
                  <c:v>2950</c:v>
                </c:pt>
                <c:pt idx="112">
                  <c:v>2983</c:v>
                </c:pt>
                <c:pt idx="113">
                  <c:v>3000</c:v>
                </c:pt>
                <c:pt idx="114">
                  <c:v>3032</c:v>
                </c:pt>
                <c:pt idx="115">
                  <c:v>3052</c:v>
                </c:pt>
                <c:pt idx="116">
                  <c:v>3059</c:v>
                </c:pt>
                <c:pt idx="117">
                  <c:v>3351</c:v>
                </c:pt>
                <c:pt idx="118">
                  <c:v>3358</c:v>
                </c:pt>
                <c:pt idx="119">
                  <c:v>3417</c:v>
                </c:pt>
                <c:pt idx="120">
                  <c:v>3475</c:v>
                </c:pt>
                <c:pt idx="121">
                  <c:v>3484</c:v>
                </c:pt>
                <c:pt idx="122">
                  <c:v>3543</c:v>
                </c:pt>
                <c:pt idx="123">
                  <c:v>3774</c:v>
                </c:pt>
                <c:pt idx="124">
                  <c:v>3796</c:v>
                </c:pt>
                <c:pt idx="125">
                  <c:v>3875</c:v>
                </c:pt>
                <c:pt idx="126">
                  <c:v>3907</c:v>
                </c:pt>
                <c:pt idx="127">
                  <c:v>4218</c:v>
                </c:pt>
                <c:pt idx="128">
                  <c:v>4240</c:v>
                </c:pt>
                <c:pt idx="129">
                  <c:v>4388</c:v>
                </c:pt>
                <c:pt idx="130">
                  <c:v>4752</c:v>
                </c:pt>
                <c:pt idx="131">
                  <c:v>5063</c:v>
                </c:pt>
                <c:pt idx="132">
                  <c:v>5069</c:v>
                </c:pt>
                <c:pt idx="133">
                  <c:v>5159</c:v>
                </c:pt>
                <c:pt idx="134">
                  <c:v>5479</c:v>
                </c:pt>
                <c:pt idx="135">
                  <c:v>5567</c:v>
                </c:pt>
                <c:pt idx="136">
                  <c:v>5931</c:v>
                </c:pt>
                <c:pt idx="137">
                  <c:v>5988</c:v>
                </c:pt>
                <c:pt idx="138">
                  <c:v>6019</c:v>
                </c:pt>
                <c:pt idx="139">
                  <c:v>6019</c:v>
                </c:pt>
                <c:pt idx="140">
                  <c:v>6361</c:v>
                </c:pt>
                <c:pt idx="141">
                  <c:v>6775</c:v>
                </c:pt>
                <c:pt idx="142">
                  <c:v>6841</c:v>
                </c:pt>
                <c:pt idx="143">
                  <c:v>7220</c:v>
                </c:pt>
                <c:pt idx="144">
                  <c:v>7258</c:v>
                </c:pt>
                <c:pt idx="145">
                  <c:v>7351</c:v>
                </c:pt>
                <c:pt idx="146">
                  <c:v>7664</c:v>
                </c:pt>
                <c:pt idx="147">
                  <c:v>7665</c:v>
                </c:pt>
                <c:pt idx="148">
                  <c:v>7686</c:v>
                </c:pt>
                <c:pt idx="149">
                  <c:v>8021</c:v>
                </c:pt>
                <c:pt idx="150">
                  <c:v>8073</c:v>
                </c:pt>
                <c:pt idx="151">
                  <c:v>8176</c:v>
                </c:pt>
                <c:pt idx="152">
                  <c:v>8495</c:v>
                </c:pt>
                <c:pt idx="153">
                  <c:v>8830</c:v>
                </c:pt>
                <c:pt idx="154">
                  <c:v>8985</c:v>
                </c:pt>
                <c:pt idx="155">
                  <c:v>9348</c:v>
                </c:pt>
                <c:pt idx="156">
                  <c:v>9369</c:v>
                </c:pt>
                <c:pt idx="157">
                  <c:v>9719</c:v>
                </c:pt>
                <c:pt idx="158">
                  <c:v>9815</c:v>
                </c:pt>
                <c:pt idx="159">
                  <c:v>9827</c:v>
                </c:pt>
                <c:pt idx="160">
                  <c:v>10076.5</c:v>
                </c:pt>
                <c:pt idx="161">
                  <c:v>10077</c:v>
                </c:pt>
                <c:pt idx="162">
                  <c:v>10193</c:v>
                </c:pt>
                <c:pt idx="163">
                  <c:v>10221</c:v>
                </c:pt>
                <c:pt idx="164">
                  <c:v>10267</c:v>
                </c:pt>
                <c:pt idx="165">
                  <c:v>10305.5</c:v>
                </c:pt>
                <c:pt idx="166">
                  <c:v>10535</c:v>
                </c:pt>
                <c:pt idx="167">
                  <c:v>10616</c:v>
                </c:pt>
                <c:pt idx="168">
                  <c:v>10638.5</c:v>
                </c:pt>
                <c:pt idx="169">
                  <c:v>10639</c:v>
                </c:pt>
                <c:pt idx="170">
                  <c:v>10987</c:v>
                </c:pt>
                <c:pt idx="171">
                  <c:v>11029.5</c:v>
                </c:pt>
                <c:pt idx="172">
                  <c:v>11030</c:v>
                </c:pt>
                <c:pt idx="173">
                  <c:v>11081</c:v>
                </c:pt>
                <c:pt idx="174">
                  <c:v>11105</c:v>
                </c:pt>
                <c:pt idx="175">
                  <c:v>11118</c:v>
                </c:pt>
                <c:pt idx="176">
                  <c:v>11424</c:v>
                </c:pt>
                <c:pt idx="177">
                  <c:v>11437</c:v>
                </c:pt>
                <c:pt idx="178">
                  <c:v>11525</c:v>
                </c:pt>
                <c:pt idx="179">
                  <c:v>11654.5</c:v>
                </c:pt>
                <c:pt idx="180">
                  <c:v>11655</c:v>
                </c:pt>
                <c:pt idx="181">
                  <c:v>11847</c:v>
                </c:pt>
                <c:pt idx="182">
                  <c:v>11896</c:v>
                </c:pt>
                <c:pt idx="183">
                  <c:v>11918</c:v>
                </c:pt>
                <c:pt idx="184">
                  <c:v>11941</c:v>
                </c:pt>
                <c:pt idx="185">
                  <c:v>12361</c:v>
                </c:pt>
                <c:pt idx="186">
                  <c:v>12393.5</c:v>
                </c:pt>
                <c:pt idx="187">
                  <c:v>12407</c:v>
                </c:pt>
                <c:pt idx="188">
                  <c:v>12429</c:v>
                </c:pt>
                <c:pt idx="189">
                  <c:v>12506.5</c:v>
                </c:pt>
                <c:pt idx="190">
                  <c:v>12507</c:v>
                </c:pt>
                <c:pt idx="191">
                  <c:v>12687</c:v>
                </c:pt>
                <c:pt idx="192">
                  <c:v>12844</c:v>
                </c:pt>
                <c:pt idx="193">
                  <c:v>13134</c:v>
                </c:pt>
                <c:pt idx="194">
                  <c:v>13142.5</c:v>
                </c:pt>
                <c:pt idx="195">
                  <c:v>13143</c:v>
                </c:pt>
                <c:pt idx="196">
                  <c:v>13238</c:v>
                </c:pt>
                <c:pt idx="197">
                  <c:v>13544.5</c:v>
                </c:pt>
                <c:pt idx="198">
                  <c:v>13545</c:v>
                </c:pt>
                <c:pt idx="199">
                  <c:v>13579</c:v>
                </c:pt>
                <c:pt idx="200">
                  <c:v>14063</c:v>
                </c:pt>
                <c:pt idx="201">
                  <c:v>14064</c:v>
                </c:pt>
                <c:pt idx="202">
                  <c:v>14068</c:v>
                </c:pt>
                <c:pt idx="203">
                  <c:v>14100</c:v>
                </c:pt>
                <c:pt idx="204">
                  <c:v>14103.5</c:v>
                </c:pt>
                <c:pt idx="205">
                  <c:v>14469</c:v>
                </c:pt>
                <c:pt idx="206">
                  <c:v>14469</c:v>
                </c:pt>
                <c:pt idx="207">
                  <c:v>14862</c:v>
                </c:pt>
                <c:pt idx="208">
                  <c:v>15232</c:v>
                </c:pt>
                <c:pt idx="209">
                  <c:v>16070</c:v>
                </c:pt>
                <c:pt idx="210">
                  <c:v>16500</c:v>
                </c:pt>
                <c:pt idx="211">
                  <c:v>16567</c:v>
                </c:pt>
                <c:pt idx="212">
                  <c:v>17034</c:v>
                </c:pt>
                <c:pt idx="213">
                  <c:v>17085</c:v>
                </c:pt>
                <c:pt idx="214">
                  <c:v>17375</c:v>
                </c:pt>
                <c:pt idx="215">
                  <c:v>17790</c:v>
                </c:pt>
                <c:pt idx="216">
                  <c:v>17790</c:v>
                </c:pt>
                <c:pt idx="217">
                  <c:v>18183</c:v>
                </c:pt>
                <c:pt idx="218">
                  <c:v>18183</c:v>
                </c:pt>
                <c:pt idx="219">
                  <c:v>18309</c:v>
                </c:pt>
                <c:pt idx="220">
                  <c:v>18309</c:v>
                </c:pt>
                <c:pt idx="221">
                  <c:v>18702</c:v>
                </c:pt>
                <c:pt idx="222">
                  <c:v>18748</c:v>
                </c:pt>
                <c:pt idx="223">
                  <c:v>19102</c:v>
                </c:pt>
              </c:numCache>
            </c:numRef>
          </c:xVal>
          <c:yVal>
            <c:numRef>
              <c:f>Active!$M$21:$M$992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A39-422B-94D1-6FC1A0EB8859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2">
                    <c:v>0</c:v>
                  </c:pt>
                  <c:pt idx="9">
                    <c:v>0</c:v>
                  </c:pt>
                  <c:pt idx="15">
                    <c:v>0</c:v>
                  </c:pt>
                  <c:pt idx="29">
                    <c:v>0</c:v>
                  </c:pt>
                  <c:pt idx="63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2">
                    <c:v>0</c:v>
                  </c:pt>
                  <c:pt idx="9">
                    <c:v>0</c:v>
                  </c:pt>
                  <c:pt idx="15">
                    <c:v>0</c:v>
                  </c:pt>
                  <c:pt idx="29">
                    <c:v>0</c:v>
                  </c:pt>
                  <c:pt idx="6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-26193</c:v>
                </c:pt>
                <c:pt idx="1">
                  <c:v>-26193</c:v>
                </c:pt>
                <c:pt idx="2">
                  <c:v>-26178</c:v>
                </c:pt>
                <c:pt idx="3">
                  <c:v>-26178</c:v>
                </c:pt>
                <c:pt idx="4">
                  <c:v>-20707</c:v>
                </c:pt>
                <c:pt idx="5">
                  <c:v>-20700</c:v>
                </c:pt>
                <c:pt idx="6">
                  <c:v>-20292</c:v>
                </c:pt>
                <c:pt idx="7">
                  <c:v>-20270</c:v>
                </c:pt>
                <c:pt idx="8">
                  <c:v>-20240</c:v>
                </c:pt>
                <c:pt idx="9">
                  <c:v>-19890</c:v>
                </c:pt>
                <c:pt idx="10">
                  <c:v>-19854</c:v>
                </c:pt>
                <c:pt idx="11">
                  <c:v>-19825</c:v>
                </c:pt>
                <c:pt idx="12">
                  <c:v>-19410</c:v>
                </c:pt>
                <c:pt idx="13">
                  <c:v>-19380</c:v>
                </c:pt>
                <c:pt idx="14">
                  <c:v>-18496</c:v>
                </c:pt>
                <c:pt idx="15">
                  <c:v>-18117</c:v>
                </c:pt>
                <c:pt idx="16">
                  <c:v>-15495</c:v>
                </c:pt>
                <c:pt idx="17">
                  <c:v>-14375</c:v>
                </c:pt>
                <c:pt idx="18">
                  <c:v>-14367</c:v>
                </c:pt>
                <c:pt idx="19">
                  <c:v>-14338</c:v>
                </c:pt>
                <c:pt idx="20">
                  <c:v>-12226</c:v>
                </c:pt>
                <c:pt idx="21">
                  <c:v>-11425</c:v>
                </c:pt>
                <c:pt idx="22">
                  <c:v>-11396</c:v>
                </c:pt>
                <c:pt idx="23">
                  <c:v>-11010</c:v>
                </c:pt>
                <c:pt idx="24">
                  <c:v>-10194</c:v>
                </c:pt>
                <c:pt idx="25">
                  <c:v>-9690</c:v>
                </c:pt>
                <c:pt idx="26">
                  <c:v>-9238</c:v>
                </c:pt>
                <c:pt idx="27">
                  <c:v>-8867</c:v>
                </c:pt>
                <c:pt idx="28">
                  <c:v>-8801</c:v>
                </c:pt>
                <c:pt idx="29">
                  <c:v>-7562</c:v>
                </c:pt>
                <c:pt idx="30">
                  <c:v>-3678</c:v>
                </c:pt>
                <c:pt idx="31">
                  <c:v>-3285</c:v>
                </c:pt>
                <c:pt idx="32">
                  <c:v>-2981</c:v>
                </c:pt>
                <c:pt idx="33">
                  <c:v>-2840</c:v>
                </c:pt>
                <c:pt idx="34">
                  <c:v>-2469</c:v>
                </c:pt>
                <c:pt idx="35">
                  <c:v>-2143</c:v>
                </c:pt>
                <c:pt idx="36">
                  <c:v>-2128</c:v>
                </c:pt>
                <c:pt idx="37">
                  <c:v>-2047</c:v>
                </c:pt>
                <c:pt idx="38">
                  <c:v>-2017</c:v>
                </c:pt>
                <c:pt idx="39">
                  <c:v>-2010</c:v>
                </c:pt>
                <c:pt idx="40">
                  <c:v>-1995</c:v>
                </c:pt>
                <c:pt idx="41">
                  <c:v>-1735</c:v>
                </c:pt>
                <c:pt idx="42">
                  <c:v>-1705</c:v>
                </c:pt>
                <c:pt idx="43">
                  <c:v>-1617</c:v>
                </c:pt>
                <c:pt idx="44">
                  <c:v>-1602</c:v>
                </c:pt>
                <c:pt idx="45">
                  <c:v>-1580</c:v>
                </c:pt>
                <c:pt idx="46">
                  <c:v>-1290</c:v>
                </c:pt>
                <c:pt idx="47">
                  <c:v>-1254</c:v>
                </c:pt>
                <c:pt idx="48">
                  <c:v>-1254</c:v>
                </c:pt>
                <c:pt idx="49">
                  <c:v>-1246</c:v>
                </c:pt>
                <c:pt idx="50">
                  <c:v>-1238</c:v>
                </c:pt>
                <c:pt idx="51">
                  <c:v>-1164</c:v>
                </c:pt>
                <c:pt idx="52">
                  <c:v>-1143</c:v>
                </c:pt>
                <c:pt idx="53">
                  <c:v>-1128</c:v>
                </c:pt>
                <c:pt idx="54">
                  <c:v>-1121</c:v>
                </c:pt>
                <c:pt idx="55">
                  <c:v>-1106</c:v>
                </c:pt>
                <c:pt idx="56">
                  <c:v>-1106</c:v>
                </c:pt>
                <c:pt idx="57">
                  <c:v>-764</c:v>
                </c:pt>
                <c:pt idx="58">
                  <c:v>-683</c:v>
                </c:pt>
                <c:pt idx="59">
                  <c:v>-474</c:v>
                </c:pt>
                <c:pt idx="60">
                  <c:v>-445</c:v>
                </c:pt>
                <c:pt idx="61">
                  <c:v>-438</c:v>
                </c:pt>
                <c:pt idx="62">
                  <c:v>-314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57</c:v>
                </c:pt>
                <c:pt idx="67">
                  <c:v>422</c:v>
                </c:pt>
                <c:pt idx="68">
                  <c:v>472</c:v>
                </c:pt>
                <c:pt idx="69">
                  <c:v>504</c:v>
                </c:pt>
                <c:pt idx="70">
                  <c:v>504</c:v>
                </c:pt>
                <c:pt idx="71">
                  <c:v>504</c:v>
                </c:pt>
                <c:pt idx="72">
                  <c:v>533</c:v>
                </c:pt>
                <c:pt idx="73">
                  <c:v>540</c:v>
                </c:pt>
                <c:pt idx="74">
                  <c:v>541</c:v>
                </c:pt>
                <c:pt idx="75">
                  <c:v>570</c:v>
                </c:pt>
                <c:pt idx="76">
                  <c:v>599</c:v>
                </c:pt>
                <c:pt idx="77">
                  <c:v>830</c:v>
                </c:pt>
                <c:pt idx="78">
                  <c:v>895</c:v>
                </c:pt>
                <c:pt idx="79">
                  <c:v>919</c:v>
                </c:pt>
                <c:pt idx="80">
                  <c:v>970</c:v>
                </c:pt>
                <c:pt idx="81">
                  <c:v>1260</c:v>
                </c:pt>
                <c:pt idx="82">
                  <c:v>1272</c:v>
                </c:pt>
                <c:pt idx="83">
                  <c:v>1290</c:v>
                </c:pt>
                <c:pt idx="84">
                  <c:v>1296</c:v>
                </c:pt>
                <c:pt idx="85">
                  <c:v>1305</c:v>
                </c:pt>
                <c:pt idx="86">
                  <c:v>1332</c:v>
                </c:pt>
                <c:pt idx="87">
                  <c:v>1341</c:v>
                </c:pt>
                <c:pt idx="88">
                  <c:v>1385</c:v>
                </c:pt>
                <c:pt idx="89">
                  <c:v>1408</c:v>
                </c:pt>
                <c:pt idx="90">
                  <c:v>1422</c:v>
                </c:pt>
                <c:pt idx="91">
                  <c:v>1668</c:v>
                </c:pt>
                <c:pt idx="92">
                  <c:v>1668</c:v>
                </c:pt>
                <c:pt idx="93">
                  <c:v>1668</c:v>
                </c:pt>
                <c:pt idx="94">
                  <c:v>1755</c:v>
                </c:pt>
                <c:pt idx="95">
                  <c:v>1801</c:v>
                </c:pt>
                <c:pt idx="96">
                  <c:v>2112</c:v>
                </c:pt>
                <c:pt idx="97">
                  <c:v>2113</c:v>
                </c:pt>
                <c:pt idx="98">
                  <c:v>2157</c:v>
                </c:pt>
                <c:pt idx="99">
                  <c:v>2164</c:v>
                </c:pt>
                <c:pt idx="100">
                  <c:v>2179</c:v>
                </c:pt>
                <c:pt idx="101">
                  <c:v>2179</c:v>
                </c:pt>
                <c:pt idx="102">
                  <c:v>2208</c:v>
                </c:pt>
                <c:pt idx="103">
                  <c:v>2209</c:v>
                </c:pt>
                <c:pt idx="104">
                  <c:v>2268</c:v>
                </c:pt>
                <c:pt idx="105">
                  <c:v>2609</c:v>
                </c:pt>
                <c:pt idx="106">
                  <c:v>2624</c:v>
                </c:pt>
                <c:pt idx="107">
                  <c:v>2624</c:v>
                </c:pt>
                <c:pt idx="108">
                  <c:v>2705</c:v>
                </c:pt>
                <c:pt idx="109">
                  <c:v>2936</c:v>
                </c:pt>
                <c:pt idx="110">
                  <c:v>2936</c:v>
                </c:pt>
                <c:pt idx="111">
                  <c:v>2950</c:v>
                </c:pt>
                <c:pt idx="112">
                  <c:v>2983</c:v>
                </c:pt>
                <c:pt idx="113">
                  <c:v>3000</c:v>
                </c:pt>
                <c:pt idx="114">
                  <c:v>3032</c:v>
                </c:pt>
                <c:pt idx="115">
                  <c:v>3052</c:v>
                </c:pt>
                <c:pt idx="116">
                  <c:v>3059</c:v>
                </c:pt>
                <c:pt idx="117">
                  <c:v>3351</c:v>
                </c:pt>
                <c:pt idx="118">
                  <c:v>3358</c:v>
                </c:pt>
                <c:pt idx="119">
                  <c:v>3417</c:v>
                </c:pt>
                <c:pt idx="120">
                  <c:v>3475</c:v>
                </c:pt>
                <c:pt idx="121">
                  <c:v>3484</c:v>
                </c:pt>
                <c:pt idx="122">
                  <c:v>3543</c:v>
                </c:pt>
                <c:pt idx="123">
                  <c:v>3774</c:v>
                </c:pt>
                <c:pt idx="124">
                  <c:v>3796</c:v>
                </c:pt>
                <c:pt idx="125">
                  <c:v>3875</c:v>
                </c:pt>
                <c:pt idx="126">
                  <c:v>3907</c:v>
                </c:pt>
                <c:pt idx="127">
                  <c:v>4218</c:v>
                </c:pt>
                <c:pt idx="128">
                  <c:v>4240</c:v>
                </c:pt>
                <c:pt idx="129">
                  <c:v>4388</c:v>
                </c:pt>
                <c:pt idx="130">
                  <c:v>4752</c:v>
                </c:pt>
                <c:pt idx="131">
                  <c:v>5063</c:v>
                </c:pt>
                <c:pt idx="132">
                  <c:v>5069</c:v>
                </c:pt>
                <c:pt idx="133">
                  <c:v>5159</c:v>
                </c:pt>
                <c:pt idx="134">
                  <c:v>5479</c:v>
                </c:pt>
                <c:pt idx="135">
                  <c:v>5567</c:v>
                </c:pt>
                <c:pt idx="136">
                  <c:v>5931</c:v>
                </c:pt>
                <c:pt idx="137">
                  <c:v>5988</c:v>
                </c:pt>
                <c:pt idx="138">
                  <c:v>6019</c:v>
                </c:pt>
                <c:pt idx="139">
                  <c:v>6019</c:v>
                </c:pt>
                <c:pt idx="140">
                  <c:v>6361</c:v>
                </c:pt>
                <c:pt idx="141">
                  <c:v>6775</c:v>
                </c:pt>
                <c:pt idx="142">
                  <c:v>6841</c:v>
                </c:pt>
                <c:pt idx="143">
                  <c:v>7220</c:v>
                </c:pt>
                <c:pt idx="144">
                  <c:v>7258</c:v>
                </c:pt>
                <c:pt idx="145">
                  <c:v>7351</c:v>
                </c:pt>
                <c:pt idx="146">
                  <c:v>7664</c:v>
                </c:pt>
                <c:pt idx="147">
                  <c:v>7665</c:v>
                </c:pt>
                <c:pt idx="148">
                  <c:v>7686</c:v>
                </c:pt>
                <c:pt idx="149">
                  <c:v>8021</c:v>
                </c:pt>
                <c:pt idx="150">
                  <c:v>8073</c:v>
                </c:pt>
                <c:pt idx="151">
                  <c:v>8176</c:v>
                </c:pt>
                <c:pt idx="152">
                  <c:v>8495</c:v>
                </c:pt>
                <c:pt idx="153">
                  <c:v>8830</c:v>
                </c:pt>
                <c:pt idx="154">
                  <c:v>8985</c:v>
                </c:pt>
                <c:pt idx="155">
                  <c:v>9348</c:v>
                </c:pt>
                <c:pt idx="156">
                  <c:v>9369</c:v>
                </c:pt>
                <c:pt idx="157">
                  <c:v>9719</c:v>
                </c:pt>
                <c:pt idx="158">
                  <c:v>9815</c:v>
                </c:pt>
                <c:pt idx="159">
                  <c:v>9827</c:v>
                </c:pt>
                <c:pt idx="160">
                  <c:v>10076.5</c:v>
                </c:pt>
                <c:pt idx="161">
                  <c:v>10077</c:v>
                </c:pt>
                <c:pt idx="162">
                  <c:v>10193</c:v>
                </c:pt>
                <c:pt idx="163">
                  <c:v>10221</c:v>
                </c:pt>
                <c:pt idx="164">
                  <c:v>10267</c:v>
                </c:pt>
                <c:pt idx="165">
                  <c:v>10305.5</c:v>
                </c:pt>
                <c:pt idx="166">
                  <c:v>10535</c:v>
                </c:pt>
                <c:pt idx="167">
                  <c:v>10616</c:v>
                </c:pt>
                <c:pt idx="168">
                  <c:v>10638.5</c:v>
                </c:pt>
                <c:pt idx="169">
                  <c:v>10639</c:v>
                </c:pt>
                <c:pt idx="170">
                  <c:v>10987</c:v>
                </c:pt>
                <c:pt idx="171">
                  <c:v>11029.5</c:v>
                </c:pt>
                <c:pt idx="172">
                  <c:v>11030</c:v>
                </c:pt>
                <c:pt idx="173">
                  <c:v>11081</c:v>
                </c:pt>
                <c:pt idx="174">
                  <c:v>11105</c:v>
                </c:pt>
                <c:pt idx="175">
                  <c:v>11118</c:v>
                </c:pt>
                <c:pt idx="176">
                  <c:v>11424</c:v>
                </c:pt>
                <c:pt idx="177">
                  <c:v>11437</c:v>
                </c:pt>
                <c:pt idx="178">
                  <c:v>11525</c:v>
                </c:pt>
                <c:pt idx="179">
                  <c:v>11654.5</c:v>
                </c:pt>
                <c:pt idx="180">
                  <c:v>11655</c:v>
                </c:pt>
                <c:pt idx="181">
                  <c:v>11847</c:v>
                </c:pt>
                <c:pt idx="182">
                  <c:v>11896</c:v>
                </c:pt>
                <c:pt idx="183">
                  <c:v>11918</c:v>
                </c:pt>
                <c:pt idx="184">
                  <c:v>11941</c:v>
                </c:pt>
                <c:pt idx="185">
                  <c:v>12361</c:v>
                </c:pt>
                <c:pt idx="186">
                  <c:v>12393.5</c:v>
                </c:pt>
                <c:pt idx="187">
                  <c:v>12407</c:v>
                </c:pt>
                <c:pt idx="188">
                  <c:v>12429</c:v>
                </c:pt>
                <c:pt idx="189">
                  <c:v>12506.5</c:v>
                </c:pt>
                <c:pt idx="190">
                  <c:v>12507</c:v>
                </c:pt>
                <c:pt idx="191">
                  <c:v>12687</c:v>
                </c:pt>
                <c:pt idx="192">
                  <c:v>12844</c:v>
                </c:pt>
                <c:pt idx="193">
                  <c:v>13134</c:v>
                </c:pt>
                <c:pt idx="194">
                  <c:v>13142.5</c:v>
                </c:pt>
                <c:pt idx="195">
                  <c:v>13143</c:v>
                </c:pt>
                <c:pt idx="196">
                  <c:v>13238</c:v>
                </c:pt>
                <c:pt idx="197">
                  <c:v>13544.5</c:v>
                </c:pt>
                <c:pt idx="198">
                  <c:v>13545</c:v>
                </c:pt>
                <c:pt idx="199">
                  <c:v>13579</c:v>
                </c:pt>
                <c:pt idx="200">
                  <c:v>14063</c:v>
                </c:pt>
                <c:pt idx="201">
                  <c:v>14064</c:v>
                </c:pt>
                <c:pt idx="202">
                  <c:v>14068</c:v>
                </c:pt>
                <c:pt idx="203">
                  <c:v>14100</c:v>
                </c:pt>
                <c:pt idx="204">
                  <c:v>14103.5</c:v>
                </c:pt>
                <c:pt idx="205">
                  <c:v>14469</c:v>
                </c:pt>
                <c:pt idx="206">
                  <c:v>14469</c:v>
                </c:pt>
                <c:pt idx="207">
                  <c:v>14862</c:v>
                </c:pt>
                <c:pt idx="208">
                  <c:v>15232</c:v>
                </c:pt>
                <c:pt idx="209">
                  <c:v>16070</c:v>
                </c:pt>
                <c:pt idx="210">
                  <c:v>16500</c:v>
                </c:pt>
                <c:pt idx="211">
                  <c:v>16567</c:v>
                </c:pt>
                <c:pt idx="212">
                  <c:v>17034</c:v>
                </c:pt>
                <c:pt idx="213">
                  <c:v>17085</c:v>
                </c:pt>
                <c:pt idx="214">
                  <c:v>17375</c:v>
                </c:pt>
                <c:pt idx="215">
                  <c:v>17790</c:v>
                </c:pt>
                <c:pt idx="216">
                  <c:v>17790</c:v>
                </c:pt>
                <c:pt idx="217">
                  <c:v>18183</c:v>
                </c:pt>
                <c:pt idx="218">
                  <c:v>18183</c:v>
                </c:pt>
                <c:pt idx="219">
                  <c:v>18309</c:v>
                </c:pt>
                <c:pt idx="220">
                  <c:v>18309</c:v>
                </c:pt>
                <c:pt idx="221">
                  <c:v>18702</c:v>
                </c:pt>
                <c:pt idx="222">
                  <c:v>18748</c:v>
                </c:pt>
                <c:pt idx="223">
                  <c:v>19102</c:v>
                </c:pt>
              </c:numCache>
            </c:numRef>
          </c:xVal>
          <c:yVal>
            <c:numRef>
              <c:f>Active!$N$21:$N$992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A39-422B-94D1-6FC1A0EB8859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Active!$F$21:$F$992</c:f>
              <c:numCache>
                <c:formatCode>General</c:formatCode>
                <c:ptCount val="972"/>
                <c:pt idx="0">
                  <c:v>-26193</c:v>
                </c:pt>
                <c:pt idx="1">
                  <c:v>-26193</c:v>
                </c:pt>
                <c:pt idx="2">
                  <c:v>-26178</c:v>
                </c:pt>
                <c:pt idx="3">
                  <c:v>-26178</c:v>
                </c:pt>
                <c:pt idx="4">
                  <c:v>-20707</c:v>
                </c:pt>
                <c:pt idx="5">
                  <c:v>-20700</c:v>
                </c:pt>
                <c:pt idx="6">
                  <c:v>-20292</c:v>
                </c:pt>
                <c:pt idx="7">
                  <c:v>-20270</c:v>
                </c:pt>
                <c:pt idx="8">
                  <c:v>-20240</c:v>
                </c:pt>
                <c:pt idx="9">
                  <c:v>-19890</c:v>
                </c:pt>
                <c:pt idx="10">
                  <c:v>-19854</c:v>
                </c:pt>
                <c:pt idx="11">
                  <c:v>-19825</c:v>
                </c:pt>
                <c:pt idx="12">
                  <c:v>-19410</c:v>
                </c:pt>
                <c:pt idx="13">
                  <c:v>-19380</c:v>
                </c:pt>
                <c:pt idx="14">
                  <c:v>-18496</c:v>
                </c:pt>
                <c:pt idx="15">
                  <c:v>-18117</c:v>
                </c:pt>
                <c:pt idx="16">
                  <c:v>-15495</c:v>
                </c:pt>
                <c:pt idx="17">
                  <c:v>-14375</c:v>
                </c:pt>
                <c:pt idx="18">
                  <c:v>-14367</c:v>
                </c:pt>
                <c:pt idx="19">
                  <c:v>-14338</c:v>
                </c:pt>
                <c:pt idx="20">
                  <c:v>-12226</c:v>
                </c:pt>
                <c:pt idx="21">
                  <c:v>-11425</c:v>
                </c:pt>
                <c:pt idx="22">
                  <c:v>-11396</c:v>
                </c:pt>
                <c:pt idx="23">
                  <c:v>-11010</c:v>
                </c:pt>
                <c:pt idx="24">
                  <c:v>-10194</c:v>
                </c:pt>
                <c:pt idx="25">
                  <c:v>-9690</c:v>
                </c:pt>
                <c:pt idx="26">
                  <c:v>-9238</c:v>
                </c:pt>
                <c:pt idx="27">
                  <c:v>-8867</c:v>
                </c:pt>
                <c:pt idx="28">
                  <c:v>-8801</c:v>
                </c:pt>
                <c:pt idx="29">
                  <c:v>-7562</c:v>
                </c:pt>
                <c:pt idx="30">
                  <c:v>-3678</c:v>
                </c:pt>
                <c:pt idx="31">
                  <c:v>-3285</c:v>
                </c:pt>
                <c:pt idx="32">
                  <c:v>-2981</c:v>
                </c:pt>
                <c:pt idx="33">
                  <c:v>-2840</c:v>
                </c:pt>
                <c:pt idx="34">
                  <c:v>-2469</c:v>
                </c:pt>
                <c:pt idx="35">
                  <c:v>-2143</c:v>
                </c:pt>
                <c:pt idx="36">
                  <c:v>-2128</c:v>
                </c:pt>
                <c:pt idx="37">
                  <c:v>-2047</c:v>
                </c:pt>
                <c:pt idx="38">
                  <c:v>-2017</c:v>
                </c:pt>
                <c:pt idx="39">
                  <c:v>-2010</c:v>
                </c:pt>
                <c:pt idx="40">
                  <c:v>-1995</c:v>
                </c:pt>
                <c:pt idx="41">
                  <c:v>-1735</c:v>
                </c:pt>
                <c:pt idx="42">
                  <c:v>-1705</c:v>
                </c:pt>
                <c:pt idx="43">
                  <c:v>-1617</c:v>
                </c:pt>
                <c:pt idx="44">
                  <c:v>-1602</c:v>
                </c:pt>
                <c:pt idx="45">
                  <c:v>-1580</c:v>
                </c:pt>
                <c:pt idx="46">
                  <c:v>-1290</c:v>
                </c:pt>
                <c:pt idx="47">
                  <c:v>-1254</c:v>
                </c:pt>
                <c:pt idx="48">
                  <c:v>-1254</c:v>
                </c:pt>
                <c:pt idx="49">
                  <c:v>-1246</c:v>
                </c:pt>
                <c:pt idx="50">
                  <c:v>-1238</c:v>
                </c:pt>
                <c:pt idx="51">
                  <c:v>-1164</c:v>
                </c:pt>
                <c:pt idx="52">
                  <c:v>-1143</c:v>
                </c:pt>
                <c:pt idx="53">
                  <c:v>-1128</c:v>
                </c:pt>
                <c:pt idx="54">
                  <c:v>-1121</c:v>
                </c:pt>
                <c:pt idx="55">
                  <c:v>-1106</c:v>
                </c:pt>
                <c:pt idx="56">
                  <c:v>-1106</c:v>
                </c:pt>
                <c:pt idx="57">
                  <c:v>-764</c:v>
                </c:pt>
                <c:pt idx="58">
                  <c:v>-683</c:v>
                </c:pt>
                <c:pt idx="59">
                  <c:v>-474</c:v>
                </c:pt>
                <c:pt idx="60">
                  <c:v>-445</c:v>
                </c:pt>
                <c:pt idx="61">
                  <c:v>-438</c:v>
                </c:pt>
                <c:pt idx="62">
                  <c:v>-314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57</c:v>
                </c:pt>
                <c:pt idx="67">
                  <c:v>422</c:v>
                </c:pt>
                <c:pt idx="68">
                  <c:v>472</c:v>
                </c:pt>
                <c:pt idx="69">
                  <c:v>504</c:v>
                </c:pt>
                <c:pt idx="70">
                  <c:v>504</c:v>
                </c:pt>
                <c:pt idx="71">
                  <c:v>504</c:v>
                </c:pt>
                <c:pt idx="72">
                  <c:v>533</c:v>
                </c:pt>
                <c:pt idx="73">
                  <c:v>540</c:v>
                </c:pt>
                <c:pt idx="74">
                  <c:v>541</c:v>
                </c:pt>
                <c:pt idx="75">
                  <c:v>570</c:v>
                </c:pt>
                <c:pt idx="76">
                  <c:v>599</c:v>
                </c:pt>
                <c:pt idx="77">
                  <c:v>830</c:v>
                </c:pt>
                <c:pt idx="78">
                  <c:v>895</c:v>
                </c:pt>
                <c:pt idx="79">
                  <c:v>919</c:v>
                </c:pt>
                <c:pt idx="80">
                  <c:v>970</c:v>
                </c:pt>
                <c:pt idx="81">
                  <c:v>1260</c:v>
                </c:pt>
                <c:pt idx="82">
                  <c:v>1272</c:v>
                </c:pt>
                <c:pt idx="83">
                  <c:v>1290</c:v>
                </c:pt>
                <c:pt idx="84">
                  <c:v>1296</c:v>
                </c:pt>
                <c:pt idx="85">
                  <c:v>1305</c:v>
                </c:pt>
                <c:pt idx="86">
                  <c:v>1332</c:v>
                </c:pt>
                <c:pt idx="87">
                  <c:v>1341</c:v>
                </c:pt>
                <c:pt idx="88">
                  <c:v>1385</c:v>
                </c:pt>
                <c:pt idx="89">
                  <c:v>1408</c:v>
                </c:pt>
                <c:pt idx="90">
                  <c:v>1422</c:v>
                </c:pt>
                <c:pt idx="91">
                  <c:v>1668</c:v>
                </c:pt>
                <c:pt idx="92">
                  <c:v>1668</c:v>
                </c:pt>
                <c:pt idx="93">
                  <c:v>1668</c:v>
                </c:pt>
                <c:pt idx="94">
                  <c:v>1755</c:v>
                </c:pt>
                <c:pt idx="95">
                  <c:v>1801</c:v>
                </c:pt>
                <c:pt idx="96">
                  <c:v>2112</c:v>
                </c:pt>
                <c:pt idx="97">
                  <c:v>2113</c:v>
                </c:pt>
                <c:pt idx="98">
                  <c:v>2157</c:v>
                </c:pt>
                <c:pt idx="99">
                  <c:v>2164</c:v>
                </c:pt>
                <c:pt idx="100">
                  <c:v>2179</c:v>
                </c:pt>
                <c:pt idx="101">
                  <c:v>2179</c:v>
                </c:pt>
                <c:pt idx="102">
                  <c:v>2208</c:v>
                </c:pt>
                <c:pt idx="103">
                  <c:v>2209</c:v>
                </c:pt>
                <c:pt idx="104">
                  <c:v>2268</c:v>
                </c:pt>
                <c:pt idx="105">
                  <c:v>2609</c:v>
                </c:pt>
                <c:pt idx="106">
                  <c:v>2624</c:v>
                </c:pt>
                <c:pt idx="107">
                  <c:v>2624</c:v>
                </c:pt>
                <c:pt idx="108">
                  <c:v>2705</c:v>
                </c:pt>
                <c:pt idx="109">
                  <c:v>2936</c:v>
                </c:pt>
                <c:pt idx="110">
                  <c:v>2936</c:v>
                </c:pt>
                <c:pt idx="111">
                  <c:v>2950</c:v>
                </c:pt>
                <c:pt idx="112">
                  <c:v>2983</c:v>
                </c:pt>
                <c:pt idx="113">
                  <c:v>3000</c:v>
                </c:pt>
                <c:pt idx="114">
                  <c:v>3032</c:v>
                </c:pt>
                <c:pt idx="115">
                  <c:v>3052</c:v>
                </c:pt>
                <c:pt idx="116">
                  <c:v>3059</c:v>
                </c:pt>
                <c:pt idx="117">
                  <c:v>3351</c:v>
                </c:pt>
                <c:pt idx="118">
                  <c:v>3358</c:v>
                </c:pt>
                <c:pt idx="119">
                  <c:v>3417</c:v>
                </c:pt>
                <c:pt idx="120">
                  <c:v>3475</c:v>
                </c:pt>
                <c:pt idx="121">
                  <c:v>3484</c:v>
                </c:pt>
                <c:pt idx="122">
                  <c:v>3543</c:v>
                </c:pt>
                <c:pt idx="123">
                  <c:v>3774</c:v>
                </c:pt>
                <c:pt idx="124">
                  <c:v>3796</c:v>
                </c:pt>
                <c:pt idx="125">
                  <c:v>3875</c:v>
                </c:pt>
                <c:pt idx="126">
                  <c:v>3907</c:v>
                </c:pt>
                <c:pt idx="127">
                  <c:v>4218</c:v>
                </c:pt>
                <c:pt idx="128">
                  <c:v>4240</c:v>
                </c:pt>
                <c:pt idx="129">
                  <c:v>4388</c:v>
                </c:pt>
                <c:pt idx="130">
                  <c:v>4752</c:v>
                </c:pt>
                <c:pt idx="131">
                  <c:v>5063</c:v>
                </c:pt>
                <c:pt idx="132">
                  <c:v>5069</c:v>
                </c:pt>
                <c:pt idx="133">
                  <c:v>5159</c:v>
                </c:pt>
                <c:pt idx="134">
                  <c:v>5479</c:v>
                </c:pt>
                <c:pt idx="135">
                  <c:v>5567</c:v>
                </c:pt>
                <c:pt idx="136">
                  <c:v>5931</c:v>
                </c:pt>
                <c:pt idx="137">
                  <c:v>5988</c:v>
                </c:pt>
                <c:pt idx="138">
                  <c:v>6019</c:v>
                </c:pt>
                <c:pt idx="139">
                  <c:v>6019</c:v>
                </c:pt>
                <c:pt idx="140">
                  <c:v>6361</c:v>
                </c:pt>
                <c:pt idx="141">
                  <c:v>6775</c:v>
                </c:pt>
                <c:pt idx="142">
                  <c:v>6841</c:v>
                </c:pt>
                <c:pt idx="143">
                  <c:v>7220</c:v>
                </c:pt>
                <c:pt idx="144">
                  <c:v>7258</c:v>
                </c:pt>
                <c:pt idx="145">
                  <c:v>7351</c:v>
                </c:pt>
                <c:pt idx="146">
                  <c:v>7664</c:v>
                </c:pt>
                <c:pt idx="147">
                  <c:v>7665</c:v>
                </c:pt>
                <c:pt idx="148">
                  <c:v>7686</c:v>
                </c:pt>
                <c:pt idx="149">
                  <c:v>8021</c:v>
                </c:pt>
                <c:pt idx="150">
                  <c:v>8073</c:v>
                </c:pt>
                <c:pt idx="151">
                  <c:v>8176</c:v>
                </c:pt>
                <c:pt idx="152">
                  <c:v>8495</c:v>
                </c:pt>
                <c:pt idx="153">
                  <c:v>8830</c:v>
                </c:pt>
                <c:pt idx="154">
                  <c:v>8985</c:v>
                </c:pt>
                <c:pt idx="155">
                  <c:v>9348</c:v>
                </c:pt>
                <c:pt idx="156">
                  <c:v>9369</c:v>
                </c:pt>
                <c:pt idx="157">
                  <c:v>9719</c:v>
                </c:pt>
                <c:pt idx="158">
                  <c:v>9815</c:v>
                </c:pt>
                <c:pt idx="159">
                  <c:v>9827</c:v>
                </c:pt>
                <c:pt idx="160">
                  <c:v>10076.5</c:v>
                </c:pt>
                <c:pt idx="161">
                  <c:v>10077</c:v>
                </c:pt>
                <c:pt idx="162">
                  <c:v>10193</c:v>
                </c:pt>
                <c:pt idx="163">
                  <c:v>10221</c:v>
                </c:pt>
                <c:pt idx="164">
                  <c:v>10267</c:v>
                </c:pt>
                <c:pt idx="165">
                  <c:v>10305.5</c:v>
                </c:pt>
                <c:pt idx="166">
                  <c:v>10535</c:v>
                </c:pt>
                <c:pt idx="167">
                  <c:v>10616</c:v>
                </c:pt>
                <c:pt idx="168">
                  <c:v>10638.5</c:v>
                </c:pt>
                <c:pt idx="169">
                  <c:v>10639</c:v>
                </c:pt>
                <c:pt idx="170">
                  <c:v>10987</c:v>
                </c:pt>
                <c:pt idx="171">
                  <c:v>11029.5</c:v>
                </c:pt>
                <c:pt idx="172">
                  <c:v>11030</c:v>
                </c:pt>
                <c:pt idx="173">
                  <c:v>11081</c:v>
                </c:pt>
                <c:pt idx="174">
                  <c:v>11105</c:v>
                </c:pt>
                <c:pt idx="175">
                  <c:v>11118</c:v>
                </c:pt>
                <c:pt idx="176">
                  <c:v>11424</c:v>
                </c:pt>
                <c:pt idx="177">
                  <c:v>11437</c:v>
                </c:pt>
                <c:pt idx="178">
                  <c:v>11525</c:v>
                </c:pt>
                <c:pt idx="179">
                  <c:v>11654.5</c:v>
                </c:pt>
                <c:pt idx="180">
                  <c:v>11655</c:v>
                </c:pt>
                <c:pt idx="181">
                  <c:v>11847</c:v>
                </c:pt>
                <c:pt idx="182">
                  <c:v>11896</c:v>
                </c:pt>
                <c:pt idx="183">
                  <c:v>11918</c:v>
                </c:pt>
                <c:pt idx="184">
                  <c:v>11941</c:v>
                </c:pt>
                <c:pt idx="185">
                  <c:v>12361</c:v>
                </c:pt>
                <c:pt idx="186">
                  <c:v>12393.5</c:v>
                </c:pt>
                <c:pt idx="187">
                  <c:v>12407</c:v>
                </c:pt>
                <c:pt idx="188">
                  <c:v>12429</c:v>
                </c:pt>
                <c:pt idx="189">
                  <c:v>12506.5</c:v>
                </c:pt>
                <c:pt idx="190">
                  <c:v>12507</c:v>
                </c:pt>
                <c:pt idx="191">
                  <c:v>12687</c:v>
                </c:pt>
                <c:pt idx="192">
                  <c:v>12844</c:v>
                </c:pt>
                <c:pt idx="193">
                  <c:v>13134</c:v>
                </c:pt>
                <c:pt idx="194">
                  <c:v>13142.5</c:v>
                </c:pt>
                <c:pt idx="195">
                  <c:v>13143</c:v>
                </c:pt>
                <c:pt idx="196">
                  <c:v>13238</c:v>
                </c:pt>
                <c:pt idx="197">
                  <c:v>13544.5</c:v>
                </c:pt>
                <c:pt idx="198">
                  <c:v>13545</c:v>
                </c:pt>
                <c:pt idx="199">
                  <c:v>13579</c:v>
                </c:pt>
                <c:pt idx="200">
                  <c:v>14063</c:v>
                </c:pt>
                <c:pt idx="201">
                  <c:v>14064</c:v>
                </c:pt>
                <c:pt idx="202">
                  <c:v>14068</c:v>
                </c:pt>
                <c:pt idx="203">
                  <c:v>14100</c:v>
                </c:pt>
                <c:pt idx="204">
                  <c:v>14103.5</c:v>
                </c:pt>
                <c:pt idx="205">
                  <c:v>14469</c:v>
                </c:pt>
                <c:pt idx="206">
                  <c:v>14469</c:v>
                </c:pt>
                <c:pt idx="207">
                  <c:v>14862</c:v>
                </c:pt>
                <c:pt idx="208">
                  <c:v>15232</c:v>
                </c:pt>
                <c:pt idx="209">
                  <c:v>16070</c:v>
                </c:pt>
                <c:pt idx="210">
                  <c:v>16500</c:v>
                </c:pt>
                <c:pt idx="211">
                  <c:v>16567</c:v>
                </c:pt>
                <c:pt idx="212">
                  <c:v>17034</c:v>
                </c:pt>
                <c:pt idx="213">
                  <c:v>17085</c:v>
                </c:pt>
                <c:pt idx="214">
                  <c:v>17375</c:v>
                </c:pt>
                <c:pt idx="215">
                  <c:v>17790</c:v>
                </c:pt>
                <c:pt idx="216">
                  <c:v>17790</c:v>
                </c:pt>
                <c:pt idx="217">
                  <c:v>18183</c:v>
                </c:pt>
                <c:pt idx="218">
                  <c:v>18183</c:v>
                </c:pt>
                <c:pt idx="219">
                  <c:v>18309</c:v>
                </c:pt>
                <c:pt idx="220">
                  <c:v>18309</c:v>
                </c:pt>
                <c:pt idx="221">
                  <c:v>18702</c:v>
                </c:pt>
                <c:pt idx="222">
                  <c:v>18748</c:v>
                </c:pt>
                <c:pt idx="223">
                  <c:v>19102</c:v>
                </c:pt>
              </c:numCache>
            </c:numRef>
          </c:xVal>
          <c:yVal>
            <c:numRef>
              <c:f>Active!$O$21:$O$992</c:f>
              <c:numCache>
                <c:formatCode>General</c:formatCode>
                <c:ptCount val="972"/>
                <c:pt idx="158">
                  <c:v>-1.8231362851750144E-2</c:v>
                </c:pt>
                <c:pt idx="159">
                  <c:v>-1.8307860670237153E-2</c:v>
                </c:pt>
                <c:pt idx="160">
                  <c:v>-1.989837781294615E-2</c:v>
                </c:pt>
                <c:pt idx="161">
                  <c:v>-1.9901565222049777E-2</c:v>
                </c:pt>
                <c:pt idx="162">
                  <c:v>-2.0641044134090833E-2</c:v>
                </c:pt>
                <c:pt idx="163">
                  <c:v>-2.0819539043893845E-2</c:v>
                </c:pt>
                <c:pt idx="164">
                  <c:v>-2.1112780681427371E-2</c:v>
                </c:pt>
                <c:pt idx="165">
                  <c:v>-2.1358211182406509E-2</c:v>
                </c:pt>
                <c:pt idx="166">
                  <c:v>-2.2821231960970495E-2</c:v>
                </c:pt>
                <c:pt idx="167">
                  <c:v>-2.3337592235757793E-2</c:v>
                </c:pt>
                <c:pt idx="168">
                  <c:v>-2.3481025645420928E-2</c:v>
                </c:pt>
                <c:pt idx="169">
                  <c:v>-2.3484213054524541E-2</c:v>
                </c:pt>
                <c:pt idx="170">
                  <c:v>-2.5702649790647722E-2</c:v>
                </c:pt>
                <c:pt idx="171">
                  <c:v>-2.5973579564455868E-2</c:v>
                </c:pt>
                <c:pt idx="172">
                  <c:v>-2.5976766973559481E-2</c:v>
                </c:pt>
                <c:pt idx="173">
                  <c:v>-2.6301882702129256E-2</c:v>
                </c:pt>
                <c:pt idx="174">
                  <c:v>-2.6454878339103274E-2</c:v>
                </c:pt>
                <c:pt idx="175">
                  <c:v>-2.6537750975797525E-2</c:v>
                </c:pt>
                <c:pt idx="176">
                  <c:v>-2.8488445347216187E-2</c:v>
                </c:pt>
                <c:pt idx="177">
                  <c:v>-2.8571317983910438E-2</c:v>
                </c:pt>
                <c:pt idx="178">
                  <c:v>-2.9132301986148482E-2</c:v>
                </c:pt>
                <c:pt idx="179">
                  <c:v>-2.9957840943987415E-2</c:v>
                </c:pt>
                <c:pt idx="180">
                  <c:v>-2.9961028353091043E-2</c:v>
                </c:pt>
                <c:pt idx="181">
                  <c:v>-3.1184993448883133E-2</c:v>
                </c:pt>
                <c:pt idx="182">
                  <c:v>-3.1497359541038411E-2</c:v>
                </c:pt>
                <c:pt idx="183">
                  <c:v>-3.1637605541597918E-2</c:v>
                </c:pt>
                <c:pt idx="184">
                  <c:v>-3.1784226360364681E-2</c:v>
                </c:pt>
                <c:pt idx="185">
                  <c:v>-3.4461650007409889E-2</c:v>
                </c:pt>
                <c:pt idx="186">
                  <c:v>-3.4668831599145536E-2</c:v>
                </c:pt>
                <c:pt idx="187">
                  <c:v>-3.4754891644943414E-2</c:v>
                </c:pt>
                <c:pt idx="188">
                  <c:v>-3.4895137645502922E-2</c:v>
                </c:pt>
                <c:pt idx="189">
                  <c:v>-3.5389186056564839E-2</c:v>
                </c:pt>
                <c:pt idx="190">
                  <c:v>-3.5392373465668467E-2</c:v>
                </c:pt>
                <c:pt idx="191">
                  <c:v>-3.6539840742973548E-2</c:v>
                </c:pt>
                <c:pt idx="192">
                  <c:v>-3.754068720151188E-2</c:v>
                </c:pt>
                <c:pt idx="193">
                  <c:v>-3.9389384481614512E-2</c:v>
                </c:pt>
                <c:pt idx="194">
                  <c:v>-3.9443570436376141E-2</c:v>
                </c:pt>
                <c:pt idx="195">
                  <c:v>-3.9446757845479768E-2</c:v>
                </c:pt>
                <c:pt idx="196">
                  <c:v>-4.0052365575168572E-2</c:v>
                </c:pt>
                <c:pt idx="197">
                  <c:v>-4.2006247355690848E-2</c:v>
                </c:pt>
                <c:pt idx="198">
                  <c:v>-4.2009434764794462E-2</c:v>
                </c:pt>
                <c:pt idx="199">
                  <c:v>-4.2226178583840979E-2</c:v>
                </c:pt>
                <c:pt idx="200">
                  <c:v>-4.5311590596150225E-2</c:v>
                </c:pt>
                <c:pt idx="201">
                  <c:v>-4.5317965414357467E-2</c:v>
                </c:pt>
                <c:pt idx="202">
                  <c:v>-4.5343464687186474E-2</c:v>
                </c:pt>
                <c:pt idx="203">
                  <c:v>-4.5547458869818494E-2</c:v>
                </c:pt>
                <c:pt idx="204">
                  <c:v>-4.556977073354386E-2</c:v>
                </c:pt>
                <c:pt idx="205">
                  <c:v>-4.7899766788293913E-2</c:v>
                </c:pt>
                <c:pt idx="206">
                  <c:v>-4.7899766788293913E-2</c:v>
                </c:pt>
                <c:pt idx="207">
                  <c:v>-5.0405070343743363E-2</c:v>
                </c:pt>
                <c:pt idx="208">
                  <c:v>-5.2763753080426037E-2</c:v>
                </c:pt>
                <c:pt idx="209">
                  <c:v>-5.8105850738101955E-2</c:v>
                </c:pt>
                <c:pt idx="210">
                  <c:v>-6.0847022567219661E-2</c:v>
                </c:pt>
                <c:pt idx="211">
                  <c:v>-6.1274135387105438E-2</c:v>
                </c:pt>
                <c:pt idx="212">
                  <c:v>-6.4251175489891427E-2</c:v>
                </c:pt>
                <c:pt idx="213">
                  <c:v>-6.4576291218461201E-2</c:v>
                </c:pt>
                <c:pt idx="214">
                  <c:v>-6.6424988498563833E-2</c:v>
                </c:pt>
                <c:pt idx="215">
                  <c:v>-6.9070538054572791E-2</c:v>
                </c:pt>
                <c:pt idx="216">
                  <c:v>-6.9070538054572791E-2</c:v>
                </c:pt>
                <c:pt idx="217">
                  <c:v>-7.1575841610022228E-2</c:v>
                </c:pt>
                <c:pt idx="218">
                  <c:v>-7.1575841610022228E-2</c:v>
                </c:pt>
                <c:pt idx="219">
                  <c:v>-7.2379068704135796E-2</c:v>
                </c:pt>
                <c:pt idx="220">
                  <c:v>-7.2379068704135796E-2</c:v>
                </c:pt>
                <c:pt idx="221">
                  <c:v>-7.4884372259585233E-2</c:v>
                </c:pt>
                <c:pt idx="222">
                  <c:v>-7.5177613897118759E-2</c:v>
                </c:pt>
                <c:pt idx="223">
                  <c:v>-7.743429954248543E-2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A39-422B-94D1-6FC1A0EB8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0305368"/>
        <c:axId val="1"/>
      </c:scatterChart>
      <c:valAx>
        <c:axId val="840305368"/>
        <c:scaling>
          <c:orientation val="minMax"/>
          <c:max val="20000"/>
          <c:min val="-3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33420822397203"/>
              <c:y val="0.867693599838481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1666666666666666E-2"/>
              <c:y val="0.384616030688471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030536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500034995625546"/>
          <c:y val="0.92000129214617399"/>
          <c:w val="0.67666771653543301"/>
          <c:h val="6.153846153846154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0</xdr:row>
      <xdr:rowOff>9525</xdr:rowOff>
    </xdr:from>
    <xdr:to>
      <xdr:col>16</xdr:col>
      <xdr:colOff>161925</xdr:colOff>
      <xdr:row>18</xdr:row>
      <xdr:rowOff>9525</xdr:rowOff>
    </xdr:to>
    <xdr:graphicFrame macro="">
      <xdr:nvGraphicFramePr>
        <xdr:cNvPr id="1030" name="Chart 1">
          <a:extLst>
            <a:ext uri="{FF2B5EF4-FFF2-40B4-BE49-F238E27FC236}">
              <a16:creationId xmlns:a16="http://schemas.microsoft.com/office/drawing/2014/main" id="{0A4AAC9F-6283-B6CB-9E2B-6560EF6930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47625</xdr:colOff>
      <xdr:row>0</xdr:row>
      <xdr:rowOff>28576</xdr:rowOff>
    </xdr:from>
    <xdr:to>
      <xdr:col>26</xdr:col>
      <xdr:colOff>600075</xdr:colOff>
      <xdr:row>17</xdr:row>
      <xdr:rowOff>57151</xdr:rowOff>
    </xdr:to>
    <xdr:graphicFrame macro="">
      <xdr:nvGraphicFramePr>
        <xdr:cNvPr id="1031" name="Chart 3">
          <a:extLst>
            <a:ext uri="{FF2B5EF4-FFF2-40B4-BE49-F238E27FC236}">
              <a16:creationId xmlns:a16="http://schemas.microsoft.com/office/drawing/2014/main" id="{56825BB3-3FFF-2A1D-8738-8B1B6C22CB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cdsbib.u-strasbg.fr/cgi-bin/cdsbib?1990RMxAA..21..381G" TargetMode="External"/><Relationship Id="rId7" Type="http://schemas.openxmlformats.org/officeDocument/2006/relationships/hyperlink" Target="http://vsolj.cetus-net.org/bulletin.html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vsolj.cetus-net.org/bulletin.html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s://www.aavso.org/ejaavso" TargetMode="External"/><Relationship Id="rId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onkoly.hu/cgi-bin/IBVS?6007" TargetMode="External"/><Relationship Id="rId13" Type="http://schemas.openxmlformats.org/officeDocument/2006/relationships/hyperlink" Target="http://www.konkoly.hu/cgi-bin/IBVS?6007" TargetMode="External"/><Relationship Id="rId18" Type="http://schemas.openxmlformats.org/officeDocument/2006/relationships/hyperlink" Target="http://www.konkoly.hu/cgi-bin/IBVS?6007" TargetMode="External"/><Relationship Id="rId26" Type="http://schemas.openxmlformats.org/officeDocument/2006/relationships/hyperlink" Target="http://www.konkoly.hu/cgi-bin/IBVS?6007" TargetMode="External"/><Relationship Id="rId3" Type="http://schemas.openxmlformats.org/officeDocument/2006/relationships/hyperlink" Target="http://www.konkoly.hu/cgi-bin/IBVS?2865" TargetMode="External"/><Relationship Id="rId21" Type="http://schemas.openxmlformats.org/officeDocument/2006/relationships/hyperlink" Target="http://www.aavso.org/sites/default/files/jaavso/v36n2/186.pdf" TargetMode="External"/><Relationship Id="rId7" Type="http://schemas.openxmlformats.org/officeDocument/2006/relationships/hyperlink" Target="http://www.konkoly.hu/cgi-bin/IBVS?6007" TargetMode="External"/><Relationship Id="rId12" Type="http://schemas.openxmlformats.org/officeDocument/2006/relationships/hyperlink" Target="http://www.konkoly.hu/cgi-bin/IBVS?6007" TargetMode="External"/><Relationship Id="rId17" Type="http://schemas.openxmlformats.org/officeDocument/2006/relationships/hyperlink" Target="http://www.konkoly.hu/cgi-bin/IBVS?6007" TargetMode="External"/><Relationship Id="rId25" Type="http://schemas.openxmlformats.org/officeDocument/2006/relationships/hyperlink" Target="http://www.konkoly.hu/cgi-bin/IBVS?6007" TargetMode="External"/><Relationship Id="rId2" Type="http://schemas.openxmlformats.org/officeDocument/2006/relationships/hyperlink" Target="http://www.konkoly.hu/cgi-bin/IBVS?2185" TargetMode="External"/><Relationship Id="rId16" Type="http://schemas.openxmlformats.org/officeDocument/2006/relationships/hyperlink" Target="http://vsolj.cetus-net.org/no45.pdf" TargetMode="External"/><Relationship Id="rId20" Type="http://schemas.openxmlformats.org/officeDocument/2006/relationships/hyperlink" Target="http://www.aavso.org/sites/default/files/jaavso/v36n2/171.pdf" TargetMode="External"/><Relationship Id="rId29" Type="http://schemas.openxmlformats.org/officeDocument/2006/relationships/hyperlink" Target="http://www.konkoly.hu/cgi-bin/IBVS?5960" TargetMode="External"/><Relationship Id="rId1" Type="http://schemas.openxmlformats.org/officeDocument/2006/relationships/hyperlink" Target="http://www.bav-astro.de/LkDB/index.php?lang=en&amp;sprache_dial=en" TargetMode="External"/><Relationship Id="rId6" Type="http://schemas.openxmlformats.org/officeDocument/2006/relationships/hyperlink" Target="http://www.konkoly.hu/cgi-bin/IBVS?6007" TargetMode="External"/><Relationship Id="rId11" Type="http://schemas.openxmlformats.org/officeDocument/2006/relationships/hyperlink" Target="http://var.astro.cz/oejv/issues/oejv0003.pdf" TargetMode="External"/><Relationship Id="rId24" Type="http://schemas.openxmlformats.org/officeDocument/2006/relationships/hyperlink" Target="http://www.aavso.org/sites/default/files/jaavso/v37n1/44.pdf" TargetMode="External"/><Relationship Id="rId5" Type="http://schemas.openxmlformats.org/officeDocument/2006/relationships/hyperlink" Target="http://www.konkoly.hu/cgi-bin/IBVS?6007" TargetMode="External"/><Relationship Id="rId15" Type="http://schemas.openxmlformats.org/officeDocument/2006/relationships/hyperlink" Target="http://vsolj.cetus-net.org/no45.pdf" TargetMode="External"/><Relationship Id="rId23" Type="http://schemas.openxmlformats.org/officeDocument/2006/relationships/hyperlink" Target="http://www.konkoly.hu/cgi-bin/IBVS?6007" TargetMode="External"/><Relationship Id="rId28" Type="http://schemas.openxmlformats.org/officeDocument/2006/relationships/hyperlink" Target="http://www.konkoly.hu/cgi-bin/IBVS?5958" TargetMode="External"/><Relationship Id="rId10" Type="http://schemas.openxmlformats.org/officeDocument/2006/relationships/hyperlink" Target="http://www.konkoly.hu/cgi-bin/IBVS?5676" TargetMode="External"/><Relationship Id="rId19" Type="http://schemas.openxmlformats.org/officeDocument/2006/relationships/hyperlink" Target="http://vsolj.cetus-net.org/no46.pdf" TargetMode="External"/><Relationship Id="rId31" Type="http://schemas.openxmlformats.org/officeDocument/2006/relationships/hyperlink" Target="http://www.konkoly.hu/cgi-bin/IBVS?5958" TargetMode="External"/><Relationship Id="rId4" Type="http://schemas.openxmlformats.org/officeDocument/2006/relationships/hyperlink" Target="http://www.konkoly.hu/cgi-bin/IBVS?6007" TargetMode="External"/><Relationship Id="rId9" Type="http://schemas.openxmlformats.org/officeDocument/2006/relationships/hyperlink" Target="http://www.konkoly.hu/cgi-bin/IBVS?6007" TargetMode="External"/><Relationship Id="rId14" Type="http://schemas.openxmlformats.org/officeDocument/2006/relationships/hyperlink" Target="http://var.astro.cz/oejv/issues/oejv0003.pdf" TargetMode="External"/><Relationship Id="rId22" Type="http://schemas.openxmlformats.org/officeDocument/2006/relationships/hyperlink" Target="http://www.konkoly.hu/cgi-bin/IBVS?6007" TargetMode="External"/><Relationship Id="rId27" Type="http://schemas.openxmlformats.org/officeDocument/2006/relationships/hyperlink" Target="http://www.konkoly.hu/cgi-bin/IBVS?5958" TargetMode="External"/><Relationship Id="rId30" Type="http://schemas.openxmlformats.org/officeDocument/2006/relationships/hyperlink" Target="http://www.konkoly.hu/cgi-bin/IBVS?59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94"/>
  <sheetViews>
    <sheetView tabSelected="1" workbookViewId="0">
      <pane xSplit="14" ySplit="21" topLeftCell="O228" activePane="bottomRight" state="frozen"/>
      <selection pane="topRight" activeCell="O1" sqref="O1"/>
      <selection pane="bottomLeft" activeCell="A22" sqref="A22"/>
      <selection pane="bottomRight" activeCell="F12" sqref="F12"/>
    </sheetView>
  </sheetViews>
  <sheetFormatPr defaultColWidth="10.28515625" defaultRowHeight="12.75" x14ac:dyDescent="0.2"/>
  <cols>
    <col min="1" max="1" width="16.5703125" customWidth="1"/>
    <col min="2" max="2" width="5.140625" customWidth="1"/>
    <col min="3" max="3" width="11.85546875" customWidth="1"/>
    <col min="4" max="4" width="9.42578125" customWidth="1"/>
    <col min="5" max="5" width="10.28515625" customWidth="1"/>
    <col min="6" max="6" width="15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 x14ac:dyDescent="0.3">
      <c r="A1" s="1" t="s">
        <v>132</v>
      </c>
      <c r="B1" s="12"/>
      <c r="C1" s="11"/>
    </row>
    <row r="2" spans="1:6" x14ac:dyDescent="0.2">
      <c r="A2" t="s">
        <v>27</v>
      </c>
      <c r="B2" s="13" t="s">
        <v>131</v>
      </c>
    </row>
    <row r="3" spans="1:6" ht="13.5" thickBot="1" x14ac:dyDescent="0.25">
      <c r="C3" s="10" t="s">
        <v>129</v>
      </c>
    </row>
    <row r="4" spans="1:6" ht="14.25" thickTop="1" thickBot="1" x14ac:dyDescent="0.25">
      <c r="A4" s="5" t="s">
        <v>3</v>
      </c>
      <c r="C4" s="2">
        <v>43371.468999999997</v>
      </c>
      <c r="D4" s="3">
        <v>0.86275400000000002</v>
      </c>
    </row>
    <row r="5" spans="1:6" ht="13.5" thickTop="1" x14ac:dyDescent="0.2">
      <c r="A5" s="17" t="s">
        <v>135</v>
      </c>
      <c r="B5" s="8"/>
      <c r="C5" s="18">
        <v>-9.5</v>
      </c>
      <c r="D5" s="8" t="s">
        <v>136</v>
      </c>
    </row>
    <row r="6" spans="1:6" x14ac:dyDescent="0.2">
      <c r="A6" s="5" t="s">
        <v>4</v>
      </c>
    </row>
    <row r="7" spans="1:6" x14ac:dyDescent="0.2">
      <c r="A7" t="s">
        <v>5</v>
      </c>
      <c r="C7">
        <v>43371.468999999997</v>
      </c>
    </row>
    <row r="8" spans="1:6" x14ac:dyDescent="0.2">
      <c r="A8" t="s">
        <v>6</v>
      </c>
      <c r="C8">
        <v>0.86275400000000002</v>
      </c>
    </row>
    <row r="9" spans="1:6" x14ac:dyDescent="0.2">
      <c r="A9" s="31" t="s">
        <v>140</v>
      </c>
      <c r="B9" s="32">
        <v>181</v>
      </c>
      <c r="C9" s="20" t="str">
        <f>"F"&amp;B9</f>
        <v>F181</v>
      </c>
      <c r="D9" s="21" t="str">
        <f>"G"&amp;B9</f>
        <v>G181</v>
      </c>
    </row>
    <row r="10" spans="1:6" ht="13.5" thickBot="1" x14ac:dyDescent="0.25">
      <c r="A10" s="8"/>
      <c r="B10" s="8"/>
      <c r="C10" s="4" t="s">
        <v>23</v>
      </c>
      <c r="D10" s="4" t="s">
        <v>24</v>
      </c>
      <c r="E10" s="8"/>
    </row>
    <row r="11" spans="1:6" x14ac:dyDescent="0.2">
      <c r="A11" s="8" t="s">
        <v>19</v>
      </c>
      <c r="B11" s="8"/>
      <c r="C11" s="19">
        <f ca="1">INTERCEPT(INDIRECT($D$9):G992,INDIRECT($C$9):F992)</f>
        <v>4.4337477852413404E-2</v>
      </c>
      <c r="D11" s="9"/>
      <c r="E11" s="8"/>
    </row>
    <row r="12" spans="1:6" x14ac:dyDescent="0.2">
      <c r="A12" s="8" t="s">
        <v>20</v>
      </c>
      <c r="B12" s="8"/>
      <c r="C12" s="19">
        <f ca="1">SLOPE(INDIRECT($D$9):G992,INDIRECT($C$9):F992)</f>
        <v>-6.3748182072504888E-6</v>
      </c>
      <c r="D12" s="9"/>
      <c r="E12" s="8"/>
    </row>
    <row r="13" spans="1:6" x14ac:dyDescent="0.2">
      <c r="A13" s="8" t="s">
        <v>22</v>
      </c>
      <c r="B13" s="8"/>
      <c r="C13" s="9" t="s">
        <v>17</v>
      </c>
    </row>
    <row r="14" spans="1:6" x14ac:dyDescent="0.2">
      <c r="A14" s="8"/>
      <c r="B14" s="8"/>
      <c r="C14" s="8"/>
    </row>
    <row r="15" spans="1:6" x14ac:dyDescent="0.2">
      <c r="A15" s="22" t="s">
        <v>21</v>
      </c>
      <c r="B15" s="8"/>
      <c r="C15" s="23">
        <f ca="1">(C7+C11)+(C8+C12)*INT(MAX(F21:F3533))</f>
        <v>59851.718473700457</v>
      </c>
      <c r="E15" s="24" t="s">
        <v>144</v>
      </c>
      <c r="F15" s="18">
        <v>1</v>
      </c>
    </row>
    <row r="16" spans="1:6" x14ac:dyDescent="0.2">
      <c r="A16" s="26" t="s">
        <v>7</v>
      </c>
      <c r="B16" s="8"/>
      <c r="C16" s="27">
        <f ca="1">+C8+C12</f>
        <v>0.86274762518179282</v>
      </c>
      <c r="E16" s="24" t="s">
        <v>137</v>
      </c>
      <c r="F16" s="25">
        <f ca="1">NOW()+15018.5+$C$5/24</f>
        <v>60320.77821921296</v>
      </c>
    </row>
    <row r="17" spans="1:28" ht="13.5" thickBot="1" x14ac:dyDescent="0.25">
      <c r="A17" s="24" t="s">
        <v>133</v>
      </c>
      <c r="B17" s="8"/>
      <c r="C17" s="8">
        <f>COUNT(C21:C2191)</f>
        <v>224</v>
      </c>
      <c r="E17" s="24" t="s">
        <v>145</v>
      </c>
      <c r="F17" s="25">
        <f ca="1">ROUND(2*(F16-$C$7)/$C$8,0)/2+F15</f>
        <v>19646.5</v>
      </c>
    </row>
    <row r="18" spans="1:28" ht="14.25" thickTop="1" thickBot="1" x14ac:dyDescent="0.25">
      <c r="A18" s="26" t="s">
        <v>8</v>
      </c>
      <c r="B18" s="8"/>
      <c r="C18" s="29">
        <f ca="1">+C15</f>
        <v>59851.718473700457</v>
      </c>
      <c r="D18" s="30">
        <f ca="1">+C16</f>
        <v>0.86274762518179282</v>
      </c>
      <c r="E18" s="24" t="s">
        <v>138</v>
      </c>
      <c r="F18" s="21">
        <f ca="1">ROUND(2*(F16-$C$15)/$C$16,0)/2+F15</f>
        <v>544.5</v>
      </c>
    </row>
    <row r="19" spans="1:28" ht="13.5" thickTop="1" x14ac:dyDescent="0.2">
      <c r="E19" s="24" t="s">
        <v>139</v>
      </c>
      <c r="F19" s="28">
        <f ca="1">+$C$15+$C$16*F18-15018.5-$C$5/24</f>
        <v>45303.380388945276</v>
      </c>
    </row>
    <row r="20" spans="1:28" ht="13.5" thickBot="1" x14ac:dyDescent="0.25">
      <c r="A20" s="4" t="s">
        <v>9</v>
      </c>
      <c r="B20" s="4" t="s">
        <v>10</v>
      </c>
      <c r="C20" s="4" t="s">
        <v>11</v>
      </c>
      <c r="D20" s="4" t="s">
        <v>16</v>
      </c>
      <c r="E20" s="4" t="s">
        <v>12</v>
      </c>
      <c r="F20" s="4" t="s">
        <v>13</v>
      </c>
      <c r="G20" s="4" t="s">
        <v>14</v>
      </c>
      <c r="H20" s="7" t="s">
        <v>28</v>
      </c>
      <c r="I20" s="7" t="s">
        <v>164</v>
      </c>
      <c r="J20" s="7" t="s">
        <v>147</v>
      </c>
      <c r="K20" s="7" t="s">
        <v>158</v>
      </c>
      <c r="L20" s="7" t="s">
        <v>803</v>
      </c>
      <c r="M20" s="7" t="s">
        <v>804</v>
      </c>
      <c r="N20" s="7" t="s">
        <v>805</v>
      </c>
      <c r="O20" s="7" t="s">
        <v>26</v>
      </c>
      <c r="P20" s="6" t="s">
        <v>25</v>
      </c>
      <c r="Q20" s="4" t="s">
        <v>18</v>
      </c>
    </row>
    <row r="21" spans="1:28" x14ac:dyDescent="0.2">
      <c r="A21" s="56" t="s">
        <v>172</v>
      </c>
      <c r="B21" s="57" t="s">
        <v>128</v>
      </c>
      <c r="C21" s="34">
        <v>20773.349999999999</v>
      </c>
      <c r="D21" s="34" t="s">
        <v>164</v>
      </c>
      <c r="E21" s="36">
        <f t="shared" ref="E21:E84" si="0">+(C21-C$7)/C$8</f>
        <v>-26193.004031276585</v>
      </c>
      <c r="F21" s="33">
        <f t="shared" ref="F21:F84" si="1">ROUND(2*E21,0)/2</f>
        <v>-26193</v>
      </c>
      <c r="G21" s="33">
        <f t="shared" ref="G21:G84" si="2">+C21-(C$7+F21*C$8)</f>
        <v>-3.4779999987222254E-3</v>
      </c>
      <c r="H21" s="33"/>
      <c r="I21" s="33">
        <f>G21</f>
        <v>-3.4779999987222254E-3</v>
      </c>
      <c r="J21" s="33"/>
      <c r="K21" s="33"/>
      <c r="L21" s="33"/>
      <c r="M21" s="33"/>
      <c r="O21" s="33"/>
      <c r="P21" s="33"/>
      <c r="Q21" s="35">
        <f t="shared" ref="Q21:Q84" si="3">+C21-15018.5</f>
        <v>5754.8499999999985</v>
      </c>
      <c r="R21" s="33"/>
      <c r="S21" s="33"/>
      <c r="T21" s="33"/>
    </row>
    <row r="22" spans="1:28" x14ac:dyDescent="0.2">
      <c r="A22" s="33" t="s">
        <v>40</v>
      </c>
      <c r="B22" s="33"/>
      <c r="C22" s="34">
        <v>20773.36</v>
      </c>
      <c r="D22" s="34"/>
      <c r="E22" s="33">
        <f t="shared" si="0"/>
        <v>-26192.992440487087</v>
      </c>
      <c r="F22" s="33">
        <f t="shared" si="1"/>
        <v>-26193</v>
      </c>
      <c r="G22" s="33">
        <f t="shared" si="2"/>
        <v>6.5220000033150427E-3</v>
      </c>
      <c r="H22" s="33"/>
      <c r="J22" s="33">
        <f>G22</f>
        <v>6.5220000033150427E-3</v>
      </c>
      <c r="K22" s="33"/>
      <c r="L22" s="33"/>
      <c r="M22" s="33"/>
      <c r="N22" s="33"/>
      <c r="O22" s="33"/>
      <c r="P22" s="33"/>
      <c r="Q22" s="35">
        <f t="shared" si="3"/>
        <v>5754.8600000000006</v>
      </c>
      <c r="R22" s="33"/>
      <c r="S22" s="33"/>
      <c r="T22" s="33"/>
      <c r="AA22" t="s">
        <v>28</v>
      </c>
      <c r="AB22" t="s">
        <v>29</v>
      </c>
    </row>
    <row r="23" spans="1:28" x14ac:dyDescent="0.2">
      <c r="A23" s="56" t="s">
        <v>172</v>
      </c>
      <c r="B23" s="57" t="s">
        <v>128</v>
      </c>
      <c r="C23" s="34">
        <v>20786.330000000002</v>
      </c>
      <c r="D23" s="34" t="s">
        <v>164</v>
      </c>
      <c r="E23" s="36">
        <f t="shared" si="0"/>
        <v>-26177.959186512024</v>
      </c>
      <c r="F23" s="33">
        <f t="shared" si="1"/>
        <v>-26178</v>
      </c>
      <c r="G23" s="33">
        <f t="shared" si="2"/>
        <v>3.5212000006140443E-2</v>
      </c>
      <c r="H23" s="33"/>
      <c r="I23" s="33">
        <f>G23</f>
        <v>3.5212000006140443E-2</v>
      </c>
      <c r="J23" s="33"/>
      <c r="K23" s="33"/>
      <c r="L23" s="33"/>
      <c r="M23" s="33"/>
      <c r="O23" s="33"/>
      <c r="P23" s="33"/>
      <c r="Q23" s="35">
        <f t="shared" si="3"/>
        <v>5767.8300000000017</v>
      </c>
      <c r="R23" s="33"/>
      <c r="S23" s="33"/>
      <c r="T23" s="33"/>
    </row>
    <row r="24" spans="1:28" x14ac:dyDescent="0.2">
      <c r="A24" s="33" t="s">
        <v>40</v>
      </c>
      <c r="B24" s="33"/>
      <c r="C24" s="34">
        <v>20786.34</v>
      </c>
      <c r="D24" s="34"/>
      <c r="E24" s="33">
        <f t="shared" si="0"/>
        <v>-26177.94759572253</v>
      </c>
      <c r="F24" s="33">
        <f t="shared" si="1"/>
        <v>-26178</v>
      </c>
      <c r="G24" s="33">
        <f t="shared" si="2"/>
        <v>4.5212000004539732E-2</v>
      </c>
      <c r="H24" s="33"/>
      <c r="J24" s="33">
        <f t="shared" ref="J24:J29" si="4">G24</f>
        <v>4.5212000004539732E-2</v>
      </c>
      <c r="K24" s="33"/>
      <c r="L24" s="33"/>
      <c r="M24" s="33"/>
      <c r="N24" s="33"/>
      <c r="O24" s="33"/>
      <c r="P24" s="33"/>
      <c r="Q24" s="35">
        <f t="shared" si="3"/>
        <v>5767.84</v>
      </c>
      <c r="R24" s="33"/>
      <c r="S24" s="33"/>
      <c r="T24" s="33"/>
      <c r="AA24" t="s">
        <v>28</v>
      </c>
      <c r="AB24" t="s">
        <v>30</v>
      </c>
    </row>
    <row r="25" spans="1:28" x14ac:dyDescent="0.2">
      <c r="A25" s="36" t="s">
        <v>40</v>
      </c>
      <c r="B25" s="36"/>
      <c r="C25" s="14">
        <v>25506.46</v>
      </c>
      <c r="D25" s="14"/>
      <c r="E25" s="33">
        <f t="shared" si="0"/>
        <v>-20706.955864591757</v>
      </c>
      <c r="F25" s="33">
        <f t="shared" si="1"/>
        <v>-20707</v>
      </c>
      <c r="G25" s="33">
        <f t="shared" si="2"/>
        <v>3.8078000001405599E-2</v>
      </c>
      <c r="H25" s="33"/>
      <c r="J25" s="33">
        <f t="shared" si="4"/>
        <v>3.8078000001405599E-2</v>
      </c>
      <c r="K25" s="33"/>
      <c r="L25" s="33"/>
      <c r="M25" s="33"/>
      <c r="N25" s="33"/>
      <c r="O25" s="33"/>
      <c r="P25" s="33"/>
      <c r="Q25" s="35">
        <f t="shared" si="3"/>
        <v>10487.96</v>
      </c>
      <c r="R25" s="33"/>
      <c r="S25" s="33"/>
      <c r="T25" s="33"/>
      <c r="AA25" t="s">
        <v>28</v>
      </c>
      <c r="AB25" t="s">
        <v>31</v>
      </c>
    </row>
    <row r="26" spans="1:28" x14ac:dyDescent="0.2">
      <c r="A26" s="36" t="s">
        <v>40</v>
      </c>
      <c r="B26" s="36"/>
      <c r="C26" s="14">
        <v>25512.45</v>
      </c>
      <c r="D26" s="14"/>
      <c r="E26" s="33">
        <f t="shared" si="0"/>
        <v>-20700.012981684231</v>
      </c>
      <c r="F26" s="33">
        <f t="shared" si="1"/>
        <v>-20700</v>
      </c>
      <c r="G26" s="33">
        <f t="shared" si="2"/>
        <v>-1.119999999718857E-2</v>
      </c>
      <c r="H26" s="33"/>
      <c r="J26" s="33">
        <f t="shared" si="4"/>
        <v>-1.119999999718857E-2</v>
      </c>
      <c r="K26" s="33"/>
      <c r="L26" s="33"/>
      <c r="M26" s="33"/>
      <c r="N26" s="33"/>
      <c r="O26" s="33"/>
      <c r="P26" s="33"/>
      <c r="Q26" s="35">
        <f t="shared" si="3"/>
        <v>10493.95</v>
      </c>
      <c r="R26" s="33"/>
      <c r="S26" s="33"/>
      <c r="T26" s="33"/>
      <c r="AA26" t="s">
        <v>28</v>
      </c>
      <c r="AB26" t="s">
        <v>30</v>
      </c>
    </row>
    <row r="27" spans="1:28" x14ac:dyDescent="0.2">
      <c r="A27" s="36" t="s">
        <v>40</v>
      </c>
      <c r="B27" s="36"/>
      <c r="C27" s="14">
        <v>25864.46</v>
      </c>
      <c r="D27" s="14"/>
      <c r="E27" s="33">
        <f t="shared" si="0"/>
        <v>-20292.005600669483</v>
      </c>
      <c r="F27" s="33">
        <f t="shared" si="1"/>
        <v>-20292</v>
      </c>
      <c r="G27" s="33">
        <f t="shared" si="2"/>
        <v>-4.8319999987143092E-3</v>
      </c>
      <c r="H27" s="33"/>
      <c r="J27" s="33">
        <f t="shared" si="4"/>
        <v>-4.8319999987143092E-3</v>
      </c>
      <c r="K27" s="33"/>
      <c r="L27" s="33"/>
      <c r="M27" s="33"/>
      <c r="N27" s="33"/>
      <c r="O27" s="33"/>
      <c r="P27" s="33"/>
      <c r="Q27" s="35">
        <f t="shared" si="3"/>
        <v>10845.96</v>
      </c>
      <c r="R27" s="33"/>
      <c r="S27" s="33"/>
      <c r="T27" s="33"/>
      <c r="AA27" t="s">
        <v>28</v>
      </c>
      <c r="AB27" t="s">
        <v>30</v>
      </c>
    </row>
    <row r="28" spans="1:28" x14ac:dyDescent="0.2">
      <c r="A28" s="36" t="s">
        <v>40</v>
      </c>
      <c r="B28" s="36"/>
      <c r="C28" s="14">
        <v>25883.47</v>
      </c>
      <c r="D28" s="14"/>
      <c r="E28" s="33">
        <f t="shared" si="0"/>
        <v>-20269.971509839415</v>
      </c>
      <c r="F28" s="33">
        <f t="shared" si="1"/>
        <v>-20270</v>
      </c>
      <c r="G28" s="33">
        <f t="shared" si="2"/>
        <v>2.4580000004789326E-2</v>
      </c>
      <c r="H28" s="33"/>
      <c r="J28" s="33">
        <f t="shared" si="4"/>
        <v>2.4580000004789326E-2</v>
      </c>
      <c r="K28" s="33"/>
      <c r="L28" s="33"/>
      <c r="M28" s="33"/>
      <c r="N28" s="33"/>
      <c r="O28" s="33"/>
      <c r="P28" s="33"/>
      <c r="Q28" s="35">
        <f t="shared" si="3"/>
        <v>10864.970000000001</v>
      </c>
      <c r="R28" s="33"/>
      <c r="S28" s="33"/>
      <c r="T28" s="33"/>
      <c r="AA28" t="s">
        <v>28</v>
      </c>
      <c r="AB28" t="s">
        <v>30</v>
      </c>
    </row>
    <row r="29" spans="1:28" x14ac:dyDescent="0.2">
      <c r="A29" s="36" t="s">
        <v>40</v>
      </c>
      <c r="B29" s="36"/>
      <c r="C29" s="14">
        <v>25909.33</v>
      </c>
      <c r="D29" s="14"/>
      <c r="E29" s="33">
        <f t="shared" si="0"/>
        <v>-20239.997728205253</v>
      </c>
      <c r="F29" s="33">
        <f t="shared" si="1"/>
        <v>-20240</v>
      </c>
      <c r="G29" s="33">
        <f t="shared" si="2"/>
        <v>1.9600000050559174E-3</v>
      </c>
      <c r="H29" s="33"/>
      <c r="J29" s="33">
        <f t="shared" si="4"/>
        <v>1.9600000050559174E-3</v>
      </c>
      <c r="K29" s="33"/>
      <c r="L29" s="33"/>
      <c r="M29" s="33"/>
      <c r="N29" s="33"/>
      <c r="O29" s="33"/>
      <c r="P29" s="33"/>
      <c r="Q29" s="35">
        <f t="shared" si="3"/>
        <v>10890.830000000002</v>
      </c>
      <c r="R29" s="33"/>
      <c r="S29" s="33"/>
      <c r="T29" s="33"/>
      <c r="AA29" t="s">
        <v>28</v>
      </c>
      <c r="AB29" t="s">
        <v>30</v>
      </c>
    </row>
    <row r="30" spans="1:28" x14ac:dyDescent="0.2">
      <c r="A30" s="56" t="s">
        <v>172</v>
      </c>
      <c r="B30" s="57" t="s">
        <v>128</v>
      </c>
      <c r="C30" s="34">
        <v>26211.33</v>
      </c>
      <c r="D30" s="34" t="s">
        <v>164</v>
      </c>
      <c r="E30" s="36">
        <f t="shared" si="0"/>
        <v>-19889.955885455176</v>
      </c>
      <c r="F30" s="33">
        <f t="shared" si="1"/>
        <v>-19890</v>
      </c>
      <c r="G30" s="33">
        <f t="shared" si="2"/>
        <v>3.8060000006225891E-2</v>
      </c>
      <c r="H30" s="33"/>
      <c r="I30" s="33">
        <f>G30</f>
        <v>3.8060000006225891E-2</v>
      </c>
      <c r="J30" s="33"/>
      <c r="K30" s="33"/>
      <c r="L30" s="33"/>
      <c r="M30" s="33"/>
      <c r="O30" s="33"/>
      <c r="P30" s="33"/>
      <c r="Q30" s="35">
        <f t="shared" si="3"/>
        <v>11192.830000000002</v>
      </c>
      <c r="R30" s="33"/>
      <c r="S30" s="33"/>
      <c r="T30" s="33"/>
    </row>
    <row r="31" spans="1:28" x14ac:dyDescent="0.2">
      <c r="A31" s="36" t="s">
        <v>40</v>
      </c>
      <c r="B31" s="36"/>
      <c r="C31" s="14">
        <v>26242.37</v>
      </c>
      <c r="D31" s="14"/>
      <c r="E31" s="33">
        <f t="shared" si="0"/>
        <v>-19853.978074862589</v>
      </c>
      <c r="F31" s="33">
        <f t="shared" si="1"/>
        <v>-19854</v>
      </c>
      <c r="G31" s="33">
        <f t="shared" si="2"/>
        <v>1.8916000000899658E-2</v>
      </c>
      <c r="H31" s="33"/>
      <c r="J31" s="33">
        <f>G31</f>
        <v>1.8916000000899658E-2</v>
      </c>
      <c r="K31" s="33"/>
      <c r="L31" s="33"/>
      <c r="M31" s="33"/>
      <c r="N31" s="33"/>
      <c r="O31" s="33"/>
      <c r="P31" s="33"/>
      <c r="Q31" s="35">
        <f t="shared" si="3"/>
        <v>11223.869999999999</v>
      </c>
      <c r="R31" s="33"/>
      <c r="S31" s="33"/>
      <c r="T31" s="33"/>
      <c r="AA31" t="s">
        <v>28</v>
      </c>
      <c r="AB31" t="s">
        <v>29</v>
      </c>
    </row>
    <row r="32" spans="1:28" x14ac:dyDescent="0.2">
      <c r="A32" s="36" t="s">
        <v>40</v>
      </c>
      <c r="B32" s="36"/>
      <c r="C32" s="14">
        <v>26267.360000000001</v>
      </c>
      <c r="D32" s="14"/>
      <c r="E32" s="33">
        <f t="shared" si="0"/>
        <v>-19825.012691914493</v>
      </c>
      <c r="F32" s="33">
        <f t="shared" si="1"/>
        <v>-19825</v>
      </c>
      <c r="G32" s="33">
        <f t="shared" si="2"/>
        <v>-1.0949999996228144E-2</v>
      </c>
      <c r="H32" s="33"/>
      <c r="J32" s="33">
        <f>G32</f>
        <v>-1.0949999996228144E-2</v>
      </c>
      <c r="K32" s="33"/>
      <c r="L32" s="33"/>
      <c r="M32" s="33"/>
      <c r="N32" s="33"/>
      <c r="O32" s="33"/>
      <c r="P32" s="33"/>
      <c r="Q32" s="35">
        <f t="shared" si="3"/>
        <v>11248.86</v>
      </c>
      <c r="R32" s="33"/>
      <c r="S32" s="33"/>
      <c r="T32" s="33"/>
      <c r="AA32" t="s">
        <v>28</v>
      </c>
      <c r="AB32" t="s">
        <v>31</v>
      </c>
    </row>
    <row r="33" spans="1:28" x14ac:dyDescent="0.2">
      <c r="A33" s="36" t="s">
        <v>40</v>
      </c>
      <c r="B33" s="36"/>
      <c r="C33" s="14">
        <v>26625.38</v>
      </c>
      <c r="D33" s="14"/>
      <c r="E33" s="33">
        <f t="shared" si="0"/>
        <v>-19410.039246413224</v>
      </c>
      <c r="F33" s="33">
        <f t="shared" si="1"/>
        <v>-19410</v>
      </c>
      <c r="G33" s="33">
        <f t="shared" si="2"/>
        <v>-3.3859999995911494E-2</v>
      </c>
      <c r="H33" s="33"/>
      <c r="J33" s="33">
        <f>G33</f>
        <v>-3.3859999995911494E-2</v>
      </c>
      <c r="K33" s="33"/>
      <c r="L33" s="33"/>
      <c r="M33" s="33"/>
      <c r="N33" s="33"/>
      <c r="O33" s="33"/>
      <c r="P33" s="33"/>
      <c r="Q33" s="35">
        <f t="shared" si="3"/>
        <v>11606.880000000001</v>
      </c>
      <c r="R33" s="33"/>
      <c r="S33" s="33"/>
      <c r="T33" s="33"/>
      <c r="AA33" t="s">
        <v>28</v>
      </c>
      <c r="AB33" t="s">
        <v>30</v>
      </c>
    </row>
    <row r="34" spans="1:28" x14ac:dyDescent="0.2">
      <c r="A34" s="36" t="s">
        <v>40</v>
      </c>
      <c r="B34" s="36"/>
      <c r="C34" s="14">
        <v>26651.3</v>
      </c>
      <c r="D34" s="14"/>
      <c r="E34" s="33">
        <f t="shared" si="0"/>
        <v>-19379.995920042096</v>
      </c>
      <c r="F34" s="33">
        <f t="shared" si="1"/>
        <v>-19380</v>
      </c>
      <c r="G34" s="33">
        <f t="shared" si="2"/>
        <v>3.5200000020267908E-3</v>
      </c>
      <c r="H34" s="33"/>
      <c r="J34" s="33">
        <f>G34</f>
        <v>3.5200000020267908E-3</v>
      </c>
      <c r="K34" s="33"/>
      <c r="L34" s="33"/>
      <c r="M34" s="33"/>
      <c r="N34" s="33"/>
      <c r="O34" s="33"/>
      <c r="P34" s="33"/>
      <c r="Q34" s="35">
        <f t="shared" si="3"/>
        <v>11632.8</v>
      </c>
      <c r="R34" s="33"/>
      <c r="S34" s="33"/>
      <c r="T34" s="33"/>
      <c r="AA34" t="s">
        <v>28</v>
      </c>
      <c r="AB34" t="s">
        <v>30</v>
      </c>
    </row>
    <row r="35" spans="1:28" x14ac:dyDescent="0.2">
      <c r="A35" s="36" t="s">
        <v>40</v>
      </c>
      <c r="B35" s="36"/>
      <c r="C35" s="14">
        <v>27413.972000000002</v>
      </c>
      <c r="D35" s="14"/>
      <c r="E35" s="33">
        <f t="shared" si="0"/>
        <v>-18495.998859466308</v>
      </c>
      <c r="F35" s="33">
        <f t="shared" si="1"/>
        <v>-18496</v>
      </c>
      <c r="G35" s="33">
        <f t="shared" si="2"/>
        <v>9.8400000570109114E-4</v>
      </c>
      <c r="H35" s="33"/>
      <c r="J35" s="33">
        <f>G35</f>
        <v>9.8400000570109114E-4</v>
      </c>
      <c r="K35" s="33"/>
      <c r="L35" s="33"/>
      <c r="M35" s="33"/>
      <c r="N35" s="33"/>
      <c r="O35" s="33"/>
      <c r="P35" s="33"/>
      <c r="Q35" s="35">
        <f t="shared" si="3"/>
        <v>12395.472000000002</v>
      </c>
      <c r="R35" s="33"/>
      <c r="S35" s="33"/>
      <c r="T35" s="33"/>
      <c r="AA35" t="s">
        <v>28</v>
      </c>
      <c r="AB35" t="s">
        <v>32</v>
      </c>
    </row>
    <row r="36" spans="1:28" x14ac:dyDescent="0.2">
      <c r="A36" s="56" t="s">
        <v>213</v>
      </c>
      <c r="B36" s="57" t="s">
        <v>128</v>
      </c>
      <c r="C36" s="34">
        <v>27740.946</v>
      </c>
      <c r="D36" s="34" t="s">
        <v>164</v>
      </c>
      <c r="E36" s="36">
        <f t="shared" si="0"/>
        <v>-18117.010179031331</v>
      </c>
      <c r="F36" s="33">
        <f t="shared" si="1"/>
        <v>-18117</v>
      </c>
      <c r="G36" s="33">
        <f t="shared" si="2"/>
        <v>-8.7819999971543439E-3</v>
      </c>
      <c r="H36" s="33"/>
      <c r="I36" s="33">
        <f>G36</f>
        <v>-8.7819999971543439E-3</v>
      </c>
      <c r="J36" s="33"/>
      <c r="K36" s="33"/>
      <c r="L36" s="33"/>
      <c r="M36" s="33"/>
      <c r="O36" s="33"/>
      <c r="P36" s="33"/>
      <c r="Q36" s="35">
        <f t="shared" si="3"/>
        <v>12722.446</v>
      </c>
      <c r="R36" s="33"/>
      <c r="S36" s="33"/>
      <c r="T36" s="33"/>
    </row>
    <row r="37" spans="1:28" x14ac:dyDescent="0.2">
      <c r="A37" s="36" t="s">
        <v>40</v>
      </c>
      <c r="B37" s="36"/>
      <c r="C37" s="14">
        <v>30003.116999999998</v>
      </c>
      <c r="D37" s="14"/>
      <c r="E37" s="33">
        <f t="shared" si="0"/>
        <v>-15494.9753927539</v>
      </c>
      <c r="F37" s="33">
        <f t="shared" si="1"/>
        <v>-15495</v>
      </c>
      <c r="G37" s="33">
        <f t="shared" si="2"/>
        <v>2.1230000002105953E-2</v>
      </c>
      <c r="H37" s="33"/>
      <c r="J37" s="33">
        <f t="shared" ref="J37:J49" si="5">G37</f>
        <v>2.1230000002105953E-2</v>
      </c>
      <c r="K37" s="33"/>
      <c r="L37" s="33"/>
      <c r="M37" s="33"/>
      <c r="N37" s="33"/>
      <c r="O37" s="33"/>
      <c r="P37" s="33"/>
      <c r="Q37" s="35">
        <f t="shared" si="3"/>
        <v>14984.616999999998</v>
      </c>
      <c r="R37" s="33"/>
      <c r="S37" s="33"/>
      <c r="T37" s="33"/>
      <c r="AA37" t="s">
        <v>28</v>
      </c>
      <c r="AB37" t="s">
        <v>33</v>
      </c>
    </row>
    <row r="38" spans="1:28" x14ac:dyDescent="0.2">
      <c r="A38" s="36" t="s">
        <v>40</v>
      </c>
      <c r="B38" s="36"/>
      <c r="C38" s="14">
        <v>30969.37</v>
      </c>
      <c r="D38" s="14"/>
      <c r="E38" s="33">
        <f t="shared" si="0"/>
        <v>-14375.01188055923</v>
      </c>
      <c r="F38" s="33">
        <f t="shared" si="1"/>
        <v>-14375</v>
      </c>
      <c r="G38" s="33">
        <f t="shared" si="2"/>
        <v>-1.0249999995721737E-2</v>
      </c>
      <c r="H38" s="33"/>
      <c r="J38" s="33">
        <f t="shared" si="5"/>
        <v>-1.0249999995721737E-2</v>
      </c>
      <c r="K38" s="33"/>
      <c r="L38" s="33"/>
      <c r="M38" s="33"/>
      <c r="N38" s="33"/>
      <c r="O38" s="33"/>
      <c r="P38" s="33"/>
      <c r="Q38" s="35">
        <f t="shared" si="3"/>
        <v>15950.869999999999</v>
      </c>
      <c r="R38" s="33"/>
      <c r="S38" s="33"/>
      <c r="T38" s="33"/>
      <c r="AA38" t="s">
        <v>34</v>
      </c>
      <c r="AB38" t="s">
        <v>35</v>
      </c>
    </row>
    <row r="39" spans="1:28" x14ac:dyDescent="0.2">
      <c r="A39" s="36" t="s">
        <v>40</v>
      </c>
      <c r="B39" s="36"/>
      <c r="C39" s="14">
        <v>30976.269</v>
      </c>
      <c r="D39" s="14"/>
      <c r="E39" s="33">
        <f t="shared" si="0"/>
        <v>-14367.015394886603</v>
      </c>
      <c r="F39" s="33">
        <f t="shared" si="1"/>
        <v>-14367</v>
      </c>
      <c r="G39" s="33">
        <f t="shared" si="2"/>
        <v>-1.3281999996252125E-2</v>
      </c>
      <c r="H39" s="33"/>
      <c r="J39" s="33">
        <f t="shared" si="5"/>
        <v>-1.3281999996252125E-2</v>
      </c>
      <c r="K39" s="33"/>
      <c r="L39" s="33"/>
      <c r="M39" s="33"/>
      <c r="N39" s="33"/>
      <c r="O39" s="33"/>
      <c r="P39" s="33"/>
      <c r="Q39" s="35">
        <f t="shared" si="3"/>
        <v>15957.769</v>
      </c>
      <c r="R39" s="33"/>
      <c r="S39" s="33"/>
      <c r="T39" s="33"/>
      <c r="AA39" t="s">
        <v>34</v>
      </c>
      <c r="AB39" t="s">
        <v>30</v>
      </c>
    </row>
    <row r="40" spans="1:28" x14ac:dyDescent="0.2">
      <c r="A40" s="36" t="s">
        <v>40</v>
      </c>
      <c r="B40" s="36"/>
      <c r="C40" s="14">
        <v>31001.288</v>
      </c>
      <c r="D40" s="14"/>
      <c r="E40" s="33">
        <f t="shared" si="0"/>
        <v>-14338.016398648973</v>
      </c>
      <c r="F40" s="33">
        <f t="shared" si="1"/>
        <v>-14338</v>
      </c>
      <c r="G40" s="33">
        <f t="shared" si="2"/>
        <v>-1.4147999994747806E-2</v>
      </c>
      <c r="H40" s="33"/>
      <c r="J40" s="33">
        <f t="shared" si="5"/>
        <v>-1.4147999994747806E-2</v>
      </c>
      <c r="K40" s="33"/>
      <c r="L40" s="33"/>
      <c r="M40" s="33"/>
      <c r="N40" s="33"/>
      <c r="O40" s="33"/>
      <c r="P40" s="33"/>
      <c r="Q40" s="35">
        <f t="shared" si="3"/>
        <v>15982.788</v>
      </c>
      <c r="R40" s="33"/>
      <c r="S40" s="33"/>
      <c r="T40" s="33"/>
      <c r="AA40" t="s">
        <v>34</v>
      </c>
      <c r="AB40" t="s">
        <v>30</v>
      </c>
    </row>
    <row r="41" spans="1:28" x14ac:dyDescent="0.2">
      <c r="A41" s="36" t="s">
        <v>40</v>
      </c>
      <c r="B41" s="36"/>
      <c r="C41" s="14">
        <v>32823.421999999999</v>
      </c>
      <c r="D41" s="14"/>
      <c r="E41" s="33">
        <f t="shared" si="0"/>
        <v>-12226.019236074244</v>
      </c>
      <c r="F41" s="33">
        <f t="shared" si="1"/>
        <v>-12226</v>
      </c>
      <c r="G41" s="33">
        <f t="shared" si="2"/>
        <v>-1.6595999994024169E-2</v>
      </c>
      <c r="H41" s="33"/>
      <c r="J41" s="33">
        <f t="shared" si="5"/>
        <v>-1.6595999994024169E-2</v>
      </c>
      <c r="K41" s="33"/>
      <c r="L41" s="33"/>
      <c r="M41" s="33"/>
      <c r="N41" s="33"/>
      <c r="O41" s="33"/>
      <c r="P41" s="33"/>
      <c r="Q41" s="35">
        <f t="shared" si="3"/>
        <v>17804.921999999999</v>
      </c>
      <c r="R41" s="33"/>
      <c r="S41" s="33"/>
      <c r="T41" s="33"/>
      <c r="AA41" t="s">
        <v>34</v>
      </c>
      <c r="AB41" t="s">
        <v>36</v>
      </c>
    </row>
    <row r="42" spans="1:28" x14ac:dyDescent="0.2">
      <c r="A42" s="36" t="s">
        <v>40</v>
      </c>
      <c r="B42" s="36"/>
      <c r="C42" s="14">
        <v>33514.487000000001</v>
      </c>
      <c r="D42" s="14"/>
      <c r="E42" s="33">
        <f t="shared" si="0"/>
        <v>-11425.02034183556</v>
      </c>
      <c r="F42" s="33">
        <f t="shared" si="1"/>
        <v>-11425</v>
      </c>
      <c r="G42" s="33">
        <f t="shared" si="2"/>
        <v>-1.7549999996845145E-2</v>
      </c>
      <c r="H42" s="33"/>
      <c r="J42" s="33">
        <f t="shared" si="5"/>
        <v>-1.7549999996845145E-2</v>
      </c>
      <c r="K42" s="33"/>
      <c r="L42" s="33"/>
      <c r="M42" s="33"/>
      <c r="N42" s="33"/>
      <c r="O42" s="33"/>
      <c r="P42" s="33"/>
      <c r="Q42" s="35">
        <f t="shared" si="3"/>
        <v>18495.987000000001</v>
      </c>
      <c r="R42" s="33"/>
      <c r="S42" s="33"/>
      <c r="T42" s="33"/>
      <c r="AA42" t="s">
        <v>34</v>
      </c>
      <c r="AB42" t="s">
        <v>30</v>
      </c>
    </row>
    <row r="43" spans="1:28" x14ac:dyDescent="0.2">
      <c r="A43" s="36" t="s">
        <v>40</v>
      </c>
      <c r="B43" s="36"/>
      <c r="C43" s="14">
        <v>33539.512999999999</v>
      </c>
      <c r="D43" s="14"/>
      <c r="E43" s="33">
        <f t="shared" si="0"/>
        <v>-11396.013232045285</v>
      </c>
      <c r="F43" s="33">
        <f t="shared" si="1"/>
        <v>-11396</v>
      </c>
      <c r="G43" s="33">
        <f t="shared" si="2"/>
        <v>-1.1416000001190696E-2</v>
      </c>
      <c r="H43" s="33"/>
      <c r="J43" s="33">
        <f t="shared" si="5"/>
        <v>-1.1416000001190696E-2</v>
      </c>
      <c r="K43" s="33"/>
      <c r="L43" s="33"/>
      <c r="M43" s="33"/>
      <c r="N43" s="33"/>
      <c r="O43" s="33"/>
      <c r="P43" s="33"/>
      <c r="Q43" s="35">
        <f t="shared" si="3"/>
        <v>18521.012999999999</v>
      </c>
      <c r="R43" s="33"/>
      <c r="S43" s="33"/>
      <c r="T43" s="33"/>
      <c r="AA43" t="s">
        <v>34</v>
      </c>
      <c r="AB43" t="s">
        <v>30</v>
      </c>
    </row>
    <row r="44" spans="1:28" x14ac:dyDescent="0.2">
      <c r="A44" s="36" t="s">
        <v>40</v>
      </c>
      <c r="B44" s="36"/>
      <c r="C44" s="14">
        <v>33872.527999999998</v>
      </c>
      <c r="D44" s="14"/>
      <c r="E44" s="33">
        <f t="shared" si="0"/>
        <v>-11010.022555676356</v>
      </c>
      <c r="F44" s="33">
        <f t="shared" si="1"/>
        <v>-11010</v>
      </c>
      <c r="G44" s="33">
        <f t="shared" si="2"/>
        <v>-1.9460000003164168E-2</v>
      </c>
      <c r="H44" s="33"/>
      <c r="J44" s="33">
        <f t="shared" si="5"/>
        <v>-1.9460000003164168E-2</v>
      </c>
      <c r="K44" s="33"/>
      <c r="L44" s="33"/>
      <c r="M44" s="33"/>
      <c r="N44" s="33"/>
      <c r="O44" s="33"/>
      <c r="P44" s="33"/>
      <c r="Q44" s="35">
        <f t="shared" si="3"/>
        <v>18854.027999999998</v>
      </c>
      <c r="R44" s="33"/>
      <c r="S44" s="33"/>
      <c r="T44" s="33"/>
      <c r="AA44" t="s">
        <v>34</v>
      </c>
      <c r="AB44" t="s">
        <v>30</v>
      </c>
    </row>
    <row r="45" spans="1:28" x14ac:dyDescent="0.2">
      <c r="A45" s="36" t="s">
        <v>40</v>
      </c>
      <c r="B45" s="36"/>
      <c r="C45" s="14">
        <v>34576.540999999997</v>
      </c>
      <c r="D45" s="14"/>
      <c r="E45" s="33">
        <f t="shared" si="0"/>
        <v>-10194.015907199502</v>
      </c>
      <c r="F45" s="33">
        <f t="shared" si="1"/>
        <v>-10194</v>
      </c>
      <c r="G45" s="33">
        <f t="shared" si="2"/>
        <v>-1.3724000004003756E-2</v>
      </c>
      <c r="H45" s="33"/>
      <c r="J45" s="33">
        <f t="shared" si="5"/>
        <v>-1.3724000004003756E-2</v>
      </c>
      <c r="K45" s="33"/>
      <c r="L45" s="33"/>
      <c r="M45" s="33"/>
      <c r="N45" s="33"/>
      <c r="O45" s="33"/>
      <c r="P45" s="33"/>
      <c r="Q45" s="35">
        <f t="shared" si="3"/>
        <v>19558.040999999997</v>
      </c>
      <c r="R45" s="33"/>
      <c r="S45" s="33"/>
      <c r="T45" s="33"/>
      <c r="AA45" t="s">
        <v>34</v>
      </c>
      <c r="AB45" t="s">
        <v>30</v>
      </c>
    </row>
    <row r="46" spans="1:28" x14ac:dyDescent="0.2">
      <c r="A46" s="36" t="s">
        <v>40</v>
      </c>
      <c r="B46" s="36"/>
      <c r="C46" s="14">
        <v>35011.366000000002</v>
      </c>
      <c r="D46" s="14"/>
      <c r="E46" s="33">
        <f t="shared" si="0"/>
        <v>-9690.0194029816084</v>
      </c>
      <c r="F46" s="33">
        <f t="shared" si="1"/>
        <v>-9690</v>
      </c>
      <c r="G46" s="33">
        <f t="shared" si="2"/>
        <v>-1.6739999999117572E-2</v>
      </c>
      <c r="H46" s="33"/>
      <c r="J46" s="33">
        <f t="shared" si="5"/>
        <v>-1.6739999999117572E-2</v>
      </c>
      <c r="K46" s="33"/>
      <c r="L46" s="33"/>
      <c r="M46" s="33"/>
      <c r="N46" s="33"/>
      <c r="O46" s="33"/>
      <c r="P46" s="33"/>
      <c r="Q46" s="35">
        <f t="shared" si="3"/>
        <v>19992.866000000002</v>
      </c>
      <c r="R46" s="33"/>
      <c r="S46" s="33"/>
      <c r="T46" s="33"/>
      <c r="AA46" t="s">
        <v>34</v>
      </c>
      <c r="AB46" t="s">
        <v>30</v>
      </c>
    </row>
    <row r="47" spans="1:28" x14ac:dyDescent="0.2">
      <c r="A47" s="36" t="s">
        <v>40</v>
      </c>
      <c r="B47" s="36"/>
      <c r="C47" s="14">
        <v>35401.332999999999</v>
      </c>
      <c r="D47" s="14"/>
      <c r="E47" s="33">
        <f t="shared" si="0"/>
        <v>-9238.0168622805559</v>
      </c>
      <c r="F47" s="33">
        <f t="shared" si="1"/>
        <v>-9238</v>
      </c>
      <c r="G47" s="33">
        <f t="shared" si="2"/>
        <v>-1.4547999999194872E-2</v>
      </c>
      <c r="H47" s="33"/>
      <c r="J47" s="33">
        <f t="shared" si="5"/>
        <v>-1.4547999999194872E-2</v>
      </c>
      <c r="K47" s="33"/>
      <c r="L47" s="33"/>
      <c r="M47" s="33"/>
      <c r="N47" s="33"/>
      <c r="O47" s="33"/>
      <c r="P47" s="33"/>
      <c r="Q47" s="35">
        <f t="shared" si="3"/>
        <v>20382.832999999999</v>
      </c>
      <c r="R47" s="33"/>
      <c r="S47" s="33"/>
      <c r="T47" s="33"/>
      <c r="AA47" t="s">
        <v>34</v>
      </c>
      <c r="AB47" t="s">
        <v>30</v>
      </c>
    </row>
    <row r="48" spans="1:28" x14ac:dyDescent="0.2">
      <c r="A48" s="36" t="s">
        <v>40</v>
      </c>
      <c r="B48" s="36"/>
      <c r="C48" s="14">
        <v>35721.415999999997</v>
      </c>
      <c r="D48" s="14"/>
      <c r="E48" s="33">
        <f t="shared" si="0"/>
        <v>-8867.0153948866064</v>
      </c>
      <c r="F48" s="33">
        <f t="shared" si="1"/>
        <v>-8867</v>
      </c>
      <c r="G48" s="33">
        <f t="shared" si="2"/>
        <v>-1.3281999999890104E-2</v>
      </c>
      <c r="H48" s="33"/>
      <c r="J48" s="33">
        <f t="shared" si="5"/>
        <v>-1.3281999999890104E-2</v>
      </c>
      <c r="K48" s="33"/>
      <c r="L48" s="33"/>
      <c r="M48" s="33"/>
      <c r="N48" s="33"/>
      <c r="O48" s="33"/>
      <c r="P48" s="33"/>
      <c r="Q48" s="35">
        <f t="shared" si="3"/>
        <v>20702.915999999997</v>
      </c>
      <c r="R48" s="33"/>
      <c r="S48" s="33"/>
      <c r="T48" s="33"/>
      <c r="AA48" t="s">
        <v>34</v>
      </c>
      <c r="AB48" t="s">
        <v>35</v>
      </c>
    </row>
    <row r="49" spans="1:32" x14ac:dyDescent="0.2">
      <c r="A49" s="36" t="s">
        <v>40</v>
      </c>
      <c r="B49" s="36"/>
      <c r="C49" s="14">
        <v>35778.357000000004</v>
      </c>
      <c r="D49" s="14"/>
      <c r="E49" s="33">
        <f t="shared" si="0"/>
        <v>-8801.0162804229167</v>
      </c>
      <c r="F49" s="33">
        <f t="shared" si="1"/>
        <v>-8801</v>
      </c>
      <c r="G49" s="33">
        <f t="shared" si="2"/>
        <v>-1.4045999996596947E-2</v>
      </c>
      <c r="H49" s="33"/>
      <c r="J49" s="33">
        <f t="shared" si="5"/>
        <v>-1.4045999996596947E-2</v>
      </c>
      <c r="K49" s="33"/>
      <c r="L49" s="33"/>
      <c r="M49" s="33"/>
      <c r="N49" s="33"/>
      <c r="O49" s="33"/>
      <c r="P49" s="33"/>
      <c r="Q49" s="35">
        <f t="shared" si="3"/>
        <v>20759.857000000004</v>
      </c>
      <c r="R49" s="33"/>
      <c r="S49" s="33"/>
      <c r="T49" s="33"/>
      <c r="AA49" t="s">
        <v>34</v>
      </c>
      <c r="AB49" t="s">
        <v>36</v>
      </c>
    </row>
    <row r="50" spans="1:32" x14ac:dyDescent="0.2">
      <c r="A50" s="56" t="s">
        <v>265</v>
      </c>
      <c r="B50" s="57" t="s">
        <v>128</v>
      </c>
      <c r="C50" s="34">
        <v>36847.345999999998</v>
      </c>
      <c r="D50" s="34" t="s">
        <v>164</v>
      </c>
      <c r="E50" s="36">
        <f t="shared" si="0"/>
        <v>-7561.9736332720558</v>
      </c>
      <c r="F50" s="33">
        <f t="shared" si="1"/>
        <v>-7562</v>
      </c>
      <c r="G50" s="33">
        <f t="shared" si="2"/>
        <v>2.2748000003048219E-2</v>
      </c>
      <c r="H50" s="33"/>
      <c r="I50" s="33">
        <f t="shared" ref="I50:I83" si="6">G50</f>
        <v>2.2748000003048219E-2</v>
      </c>
      <c r="J50" s="33"/>
      <c r="K50" s="33"/>
      <c r="L50" s="33"/>
      <c r="M50" s="33"/>
      <c r="O50" s="33"/>
      <c r="P50" s="33"/>
      <c r="Q50" s="35">
        <f t="shared" si="3"/>
        <v>21828.845999999998</v>
      </c>
      <c r="R50" s="33"/>
      <c r="S50" s="33"/>
      <c r="T50" s="33"/>
    </row>
    <row r="51" spans="1:32" x14ac:dyDescent="0.2">
      <c r="A51" s="36" t="s">
        <v>42</v>
      </c>
      <c r="B51" s="36"/>
      <c r="C51" s="14">
        <v>40198.245999999999</v>
      </c>
      <c r="D51" s="14"/>
      <c r="E51" s="33">
        <f t="shared" si="0"/>
        <v>-3678.0159813805535</v>
      </c>
      <c r="F51" s="33">
        <f t="shared" si="1"/>
        <v>-3678</v>
      </c>
      <c r="G51" s="33">
        <f t="shared" si="2"/>
        <v>-1.3787999996566214E-2</v>
      </c>
      <c r="H51" s="33"/>
      <c r="I51" s="33">
        <f t="shared" si="6"/>
        <v>-1.3787999996566214E-2</v>
      </c>
      <c r="K51" s="33"/>
      <c r="L51" s="33"/>
      <c r="M51" s="33"/>
      <c r="N51" s="33"/>
      <c r="O51" s="33"/>
      <c r="P51" s="33"/>
      <c r="Q51" s="35">
        <f t="shared" si="3"/>
        <v>25179.745999999999</v>
      </c>
      <c r="R51" s="33"/>
      <c r="S51" s="33"/>
      <c r="T51" s="33"/>
      <c r="AB51">
        <v>6</v>
      </c>
      <c r="AD51" t="s">
        <v>41</v>
      </c>
      <c r="AF51" t="s">
        <v>43</v>
      </c>
    </row>
    <row r="52" spans="1:32" x14ac:dyDescent="0.2">
      <c r="A52" s="36" t="s">
        <v>44</v>
      </c>
      <c r="B52" s="36"/>
      <c r="C52" s="14">
        <v>40537.298999999999</v>
      </c>
      <c r="D52" s="14"/>
      <c r="E52" s="33">
        <f t="shared" si="0"/>
        <v>-3285.0267863145209</v>
      </c>
      <c r="F52" s="33">
        <f t="shared" si="1"/>
        <v>-3285</v>
      </c>
      <c r="G52" s="33">
        <f t="shared" si="2"/>
        <v>-2.3109999994630925E-2</v>
      </c>
      <c r="H52" s="33"/>
      <c r="I52" s="33">
        <f t="shared" si="6"/>
        <v>-2.3109999994630925E-2</v>
      </c>
      <c r="K52" s="33"/>
      <c r="L52" s="33"/>
      <c r="M52" s="33"/>
      <c r="N52" s="33"/>
      <c r="O52" s="33"/>
      <c r="P52" s="33"/>
      <c r="Q52" s="35">
        <f t="shared" si="3"/>
        <v>25518.798999999999</v>
      </c>
      <c r="R52" s="33"/>
      <c r="S52" s="33"/>
      <c r="T52" s="33"/>
      <c r="AB52">
        <v>6</v>
      </c>
      <c r="AD52" t="s">
        <v>41</v>
      </c>
      <c r="AF52" t="s">
        <v>43</v>
      </c>
    </row>
    <row r="53" spans="1:32" x14ac:dyDescent="0.2">
      <c r="A53" s="36" t="s">
        <v>45</v>
      </c>
      <c r="B53" s="36"/>
      <c r="C53" s="14">
        <v>40799.584000000003</v>
      </c>
      <c r="D53" s="14"/>
      <c r="E53" s="33">
        <f t="shared" si="0"/>
        <v>-2981.0177640439738</v>
      </c>
      <c r="F53" s="33">
        <f t="shared" si="1"/>
        <v>-2981</v>
      </c>
      <c r="G53" s="33">
        <f t="shared" si="2"/>
        <v>-1.5325999993365258E-2</v>
      </c>
      <c r="H53" s="33"/>
      <c r="I53" s="33">
        <f t="shared" si="6"/>
        <v>-1.5325999993365258E-2</v>
      </c>
      <c r="K53" s="33"/>
      <c r="L53" s="33"/>
      <c r="M53" s="33"/>
      <c r="N53" s="33"/>
      <c r="O53" s="33"/>
      <c r="P53" s="33"/>
      <c r="Q53" s="35">
        <f t="shared" si="3"/>
        <v>25781.084000000003</v>
      </c>
      <c r="R53" s="33"/>
      <c r="S53" s="33"/>
      <c r="T53" s="33"/>
      <c r="AB53">
        <v>6</v>
      </c>
      <c r="AD53" t="s">
        <v>41</v>
      </c>
      <c r="AF53" t="s">
        <v>43</v>
      </c>
    </row>
    <row r="54" spans="1:32" x14ac:dyDescent="0.2">
      <c r="A54" s="36" t="s">
        <v>46</v>
      </c>
      <c r="B54" s="36"/>
      <c r="C54" s="14">
        <v>40921.252999999997</v>
      </c>
      <c r="D54" s="14"/>
      <c r="E54" s="33">
        <f t="shared" si="0"/>
        <v>-2839.9937873368308</v>
      </c>
      <c r="F54" s="33">
        <f t="shared" si="1"/>
        <v>-2840</v>
      </c>
      <c r="G54" s="33">
        <f t="shared" si="2"/>
        <v>5.3600000028382055E-3</v>
      </c>
      <c r="H54" s="33"/>
      <c r="I54" s="33">
        <f t="shared" si="6"/>
        <v>5.3600000028382055E-3</v>
      </c>
      <c r="K54" s="33"/>
      <c r="L54" s="33"/>
      <c r="M54" s="33"/>
      <c r="N54" s="33"/>
      <c r="O54" s="33"/>
      <c r="P54" s="33"/>
      <c r="Q54" s="35">
        <f t="shared" si="3"/>
        <v>25902.752999999997</v>
      </c>
      <c r="R54" s="33"/>
      <c r="S54" s="33"/>
      <c r="T54" s="33"/>
      <c r="AB54">
        <v>9</v>
      </c>
      <c r="AD54" t="s">
        <v>41</v>
      </c>
      <c r="AF54" t="s">
        <v>43</v>
      </c>
    </row>
    <row r="55" spans="1:32" x14ac:dyDescent="0.2">
      <c r="A55" s="36" t="s">
        <v>47</v>
      </c>
      <c r="B55" s="36"/>
      <c r="C55" s="14">
        <v>41241.332999999999</v>
      </c>
      <c r="D55" s="14"/>
      <c r="E55" s="33">
        <f t="shared" si="0"/>
        <v>-2468.9957971797276</v>
      </c>
      <c r="F55" s="33">
        <f t="shared" si="1"/>
        <v>-2469</v>
      </c>
      <c r="G55" s="33">
        <f t="shared" si="2"/>
        <v>3.6260000051697716E-3</v>
      </c>
      <c r="H55" s="33"/>
      <c r="I55" s="33">
        <f t="shared" si="6"/>
        <v>3.6260000051697716E-3</v>
      </c>
      <c r="K55" s="33"/>
      <c r="L55" s="33"/>
      <c r="M55" s="33"/>
      <c r="N55" s="33"/>
      <c r="O55" s="33"/>
      <c r="P55" s="33"/>
      <c r="Q55" s="35">
        <f t="shared" si="3"/>
        <v>26222.832999999999</v>
      </c>
      <c r="R55" s="33"/>
      <c r="S55" s="33"/>
      <c r="T55" s="33"/>
      <c r="AB55">
        <v>5</v>
      </c>
      <c r="AD55" t="s">
        <v>41</v>
      </c>
      <c r="AF55" t="s">
        <v>43</v>
      </c>
    </row>
    <row r="56" spans="1:32" x14ac:dyDescent="0.2">
      <c r="A56" s="36" t="s">
        <v>48</v>
      </c>
      <c r="B56" s="36"/>
      <c r="C56" s="14">
        <v>41522.589</v>
      </c>
      <c r="D56" s="14"/>
      <c r="E56" s="33">
        <f t="shared" si="0"/>
        <v>-2142.997888158151</v>
      </c>
      <c r="F56" s="33">
        <f t="shared" si="1"/>
        <v>-2143</v>
      </c>
      <c r="G56" s="33">
        <f t="shared" si="2"/>
        <v>1.8220000056317076E-3</v>
      </c>
      <c r="H56" s="33"/>
      <c r="I56" s="33">
        <f t="shared" si="6"/>
        <v>1.8220000056317076E-3</v>
      </c>
      <c r="K56" s="33"/>
      <c r="L56" s="33"/>
      <c r="M56" s="33"/>
      <c r="N56" s="33"/>
      <c r="O56" s="33"/>
      <c r="P56" s="33"/>
      <c r="Q56" s="35">
        <f t="shared" si="3"/>
        <v>26504.089</v>
      </c>
      <c r="R56" s="33"/>
      <c r="S56" s="33"/>
      <c r="T56" s="33"/>
      <c r="AB56">
        <v>12</v>
      </c>
      <c r="AD56" t="s">
        <v>41</v>
      </c>
      <c r="AF56" t="s">
        <v>43</v>
      </c>
    </row>
    <row r="57" spans="1:32" x14ac:dyDescent="0.2">
      <c r="A57" s="36" t="s">
        <v>49</v>
      </c>
      <c r="B57" s="36"/>
      <c r="C57" s="14">
        <v>41535.536999999997</v>
      </c>
      <c r="D57" s="14"/>
      <c r="E57" s="33">
        <f t="shared" si="0"/>
        <v>-2127.9901339199828</v>
      </c>
      <c r="F57" s="33">
        <f t="shared" si="1"/>
        <v>-2128</v>
      </c>
      <c r="G57" s="33">
        <f t="shared" si="2"/>
        <v>8.5120000003371388E-3</v>
      </c>
      <c r="H57" s="33"/>
      <c r="I57" s="33">
        <f t="shared" si="6"/>
        <v>8.5120000003371388E-3</v>
      </c>
      <c r="K57" s="33"/>
      <c r="L57" s="33"/>
      <c r="M57" s="33"/>
      <c r="N57" s="33"/>
      <c r="O57" s="33"/>
      <c r="P57" s="33"/>
      <c r="Q57" s="35">
        <f t="shared" si="3"/>
        <v>26517.036999999997</v>
      </c>
      <c r="R57" s="33"/>
      <c r="S57" s="33"/>
      <c r="T57" s="33"/>
      <c r="AB57">
        <v>14</v>
      </c>
      <c r="AD57" t="s">
        <v>41</v>
      </c>
      <c r="AF57" t="s">
        <v>43</v>
      </c>
    </row>
    <row r="58" spans="1:32" x14ac:dyDescent="0.2">
      <c r="A58" s="36" t="s">
        <v>50</v>
      </c>
      <c r="B58" s="36"/>
      <c r="C58" s="14">
        <v>41605.413</v>
      </c>
      <c r="D58" s="14"/>
      <c r="E58" s="33">
        <f t="shared" si="0"/>
        <v>-2046.9983332444669</v>
      </c>
      <c r="F58" s="33">
        <f t="shared" si="1"/>
        <v>-2047</v>
      </c>
      <c r="G58" s="33">
        <f t="shared" si="2"/>
        <v>1.4380000066012144E-3</v>
      </c>
      <c r="H58" s="33"/>
      <c r="I58" s="33">
        <f t="shared" si="6"/>
        <v>1.4380000066012144E-3</v>
      </c>
      <c r="K58" s="33"/>
      <c r="L58" s="33"/>
      <c r="M58" s="33"/>
      <c r="N58" s="33"/>
      <c r="O58" s="33"/>
      <c r="P58" s="33"/>
      <c r="Q58" s="35">
        <f t="shared" si="3"/>
        <v>26586.913</v>
      </c>
      <c r="R58" s="33"/>
      <c r="S58" s="33"/>
      <c r="T58" s="33"/>
      <c r="AB58">
        <v>8</v>
      </c>
      <c r="AD58" t="s">
        <v>41</v>
      </c>
      <c r="AF58" t="s">
        <v>43</v>
      </c>
    </row>
    <row r="59" spans="1:32" x14ac:dyDescent="0.2">
      <c r="A59" s="36" t="s">
        <v>50</v>
      </c>
      <c r="B59" s="36"/>
      <c r="C59" s="14">
        <v>41631.292999999998</v>
      </c>
      <c r="D59" s="14"/>
      <c r="E59" s="33">
        <f t="shared" si="0"/>
        <v>-2017.0013700313177</v>
      </c>
      <c r="F59" s="33">
        <f t="shared" si="1"/>
        <v>-2017</v>
      </c>
      <c r="G59" s="33">
        <f t="shared" si="2"/>
        <v>-1.1819999999715947E-3</v>
      </c>
      <c r="H59" s="33"/>
      <c r="I59" s="33">
        <f t="shared" si="6"/>
        <v>-1.1819999999715947E-3</v>
      </c>
      <c r="K59" s="33"/>
      <c r="L59" s="33"/>
      <c r="M59" s="33"/>
      <c r="N59" s="33"/>
      <c r="O59" s="33"/>
      <c r="P59" s="33"/>
      <c r="Q59" s="35">
        <f t="shared" si="3"/>
        <v>26612.792999999998</v>
      </c>
      <c r="R59" s="33"/>
      <c r="S59" s="33"/>
      <c r="T59" s="33"/>
      <c r="AB59">
        <v>9</v>
      </c>
      <c r="AD59" t="s">
        <v>41</v>
      </c>
      <c r="AF59" t="s">
        <v>43</v>
      </c>
    </row>
    <row r="60" spans="1:32" x14ac:dyDescent="0.2">
      <c r="A60" s="36" t="s">
        <v>50</v>
      </c>
      <c r="B60" s="36"/>
      <c r="C60" s="14">
        <v>41637.326000000001</v>
      </c>
      <c r="D60" s="14"/>
      <c r="E60" s="33">
        <f t="shared" si="0"/>
        <v>-2010.0086467289591</v>
      </c>
      <c r="F60" s="33">
        <f t="shared" si="1"/>
        <v>-2010</v>
      </c>
      <c r="G60" s="33">
        <f t="shared" si="2"/>
        <v>-7.4599999934434891E-3</v>
      </c>
      <c r="H60" s="33"/>
      <c r="I60" s="33">
        <f t="shared" si="6"/>
        <v>-7.4599999934434891E-3</v>
      </c>
      <c r="K60" s="33"/>
      <c r="L60" s="33"/>
      <c r="M60" s="33"/>
      <c r="N60" s="33"/>
      <c r="O60" s="33"/>
      <c r="P60" s="33"/>
      <c r="Q60" s="35">
        <f t="shared" si="3"/>
        <v>26618.826000000001</v>
      </c>
      <c r="R60" s="33"/>
      <c r="S60" s="33"/>
      <c r="T60" s="33"/>
      <c r="AB60">
        <v>5</v>
      </c>
      <c r="AD60" t="s">
        <v>41</v>
      </c>
      <c r="AF60" t="s">
        <v>43</v>
      </c>
    </row>
    <row r="61" spans="1:32" x14ac:dyDescent="0.2">
      <c r="A61" s="36" t="s">
        <v>50</v>
      </c>
      <c r="B61" s="36"/>
      <c r="C61" s="14">
        <v>41650.275999999998</v>
      </c>
      <c r="D61" s="14"/>
      <c r="E61" s="33">
        <f t="shared" si="0"/>
        <v>-1994.9985743328912</v>
      </c>
      <c r="F61" s="33">
        <f t="shared" si="1"/>
        <v>-1995</v>
      </c>
      <c r="G61" s="33">
        <f t="shared" si="2"/>
        <v>1.2300000016693957E-3</v>
      </c>
      <c r="H61" s="33"/>
      <c r="I61" s="33">
        <f t="shared" si="6"/>
        <v>1.2300000016693957E-3</v>
      </c>
      <c r="K61" s="33"/>
      <c r="L61" s="33"/>
      <c r="M61" s="33"/>
      <c r="N61" s="33"/>
      <c r="O61" s="33"/>
      <c r="P61" s="33"/>
      <c r="Q61" s="35">
        <f t="shared" si="3"/>
        <v>26631.775999999998</v>
      </c>
      <c r="R61" s="33"/>
      <c r="S61" s="33"/>
      <c r="T61" s="33"/>
      <c r="AB61">
        <v>7</v>
      </c>
      <c r="AD61" t="s">
        <v>41</v>
      </c>
      <c r="AF61" t="s">
        <v>43</v>
      </c>
    </row>
    <row r="62" spans="1:32" x14ac:dyDescent="0.2">
      <c r="A62" s="36" t="s">
        <v>51</v>
      </c>
      <c r="B62" s="36"/>
      <c r="C62" s="14">
        <v>41874.584999999999</v>
      </c>
      <c r="D62" s="14"/>
      <c r="E62" s="33">
        <f t="shared" si="0"/>
        <v>-1735.0067342486946</v>
      </c>
      <c r="F62" s="33">
        <f t="shared" si="1"/>
        <v>-1735</v>
      </c>
      <c r="G62" s="33">
        <f t="shared" si="2"/>
        <v>-5.8099999951082282E-3</v>
      </c>
      <c r="H62" s="33"/>
      <c r="I62" s="33">
        <f t="shared" si="6"/>
        <v>-5.8099999951082282E-3</v>
      </c>
      <c r="K62" s="33"/>
      <c r="L62" s="33"/>
      <c r="M62" s="33"/>
      <c r="N62" s="33"/>
      <c r="O62" s="33"/>
      <c r="P62" s="33"/>
      <c r="Q62" s="35">
        <f t="shared" si="3"/>
        <v>26856.084999999999</v>
      </c>
      <c r="R62" s="33"/>
      <c r="S62" s="33"/>
      <c r="T62" s="33"/>
      <c r="AB62">
        <v>10</v>
      </c>
      <c r="AD62" t="s">
        <v>41</v>
      </c>
      <c r="AF62" t="s">
        <v>43</v>
      </c>
    </row>
    <row r="63" spans="1:32" x14ac:dyDescent="0.2">
      <c r="A63" s="36" t="s">
        <v>52</v>
      </c>
      <c r="B63" s="36"/>
      <c r="C63" s="14">
        <v>41900.468000000001</v>
      </c>
      <c r="D63" s="14"/>
      <c r="E63" s="33">
        <f t="shared" si="0"/>
        <v>-1705.0062937986918</v>
      </c>
      <c r="F63" s="33">
        <f t="shared" si="1"/>
        <v>-1705</v>
      </c>
      <c r="G63" s="33">
        <f t="shared" si="2"/>
        <v>-5.429999997431878E-3</v>
      </c>
      <c r="H63" s="33"/>
      <c r="I63" s="33">
        <f t="shared" si="6"/>
        <v>-5.429999997431878E-3</v>
      </c>
      <c r="K63" s="33"/>
      <c r="L63" s="33"/>
      <c r="M63" s="33"/>
      <c r="N63" s="33"/>
      <c r="O63" s="33"/>
      <c r="P63" s="33"/>
      <c r="Q63" s="35">
        <f t="shared" si="3"/>
        <v>26881.968000000001</v>
      </c>
      <c r="R63" s="33"/>
      <c r="S63" s="33"/>
      <c r="T63" s="33"/>
      <c r="AB63">
        <v>6</v>
      </c>
      <c r="AD63" t="s">
        <v>41</v>
      </c>
      <c r="AF63" t="s">
        <v>43</v>
      </c>
    </row>
    <row r="64" spans="1:32" x14ac:dyDescent="0.2">
      <c r="A64" s="36" t="s">
        <v>53</v>
      </c>
      <c r="B64" s="36"/>
      <c r="C64" s="14">
        <v>41976.396000000001</v>
      </c>
      <c r="D64" s="14"/>
      <c r="E64" s="33">
        <f t="shared" si="0"/>
        <v>-1616.9997473207852</v>
      </c>
      <c r="F64" s="33">
        <f t="shared" si="1"/>
        <v>-1617</v>
      </c>
      <c r="G64" s="33">
        <f t="shared" si="2"/>
        <v>2.1800000104121864E-4</v>
      </c>
      <c r="H64" s="33"/>
      <c r="I64" s="33">
        <f t="shared" si="6"/>
        <v>2.1800000104121864E-4</v>
      </c>
      <c r="K64" s="33"/>
      <c r="L64" s="33"/>
      <c r="M64" s="33"/>
      <c r="N64" s="33"/>
      <c r="O64" s="33"/>
      <c r="P64" s="33"/>
      <c r="Q64" s="35">
        <f t="shared" si="3"/>
        <v>26957.896000000001</v>
      </c>
      <c r="R64" s="33"/>
      <c r="S64" s="33"/>
      <c r="T64" s="33"/>
      <c r="AB64">
        <v>11</v>
      </c>
      <c r="AD64" t="s">
        <v>41</v>
      </c>
      <c r="AF64" t="s">
        <v>43</v>
      </c>
    </row>
    <row r="65" spans="1:32" x14ac:dyDescent="0.2">
      <c r="A65" s="36" t="s">
        <v>53</v>
      </c>
      <c r="B65" s="36"/>
      <c r="C65" s="14">
        <v>41989.332000000002</v>
      </c>
      <c r="D65" s="14"/>
      <c r="E65" s="33">
        <f t="shared" si="0"/>
        <v>-1602.0059020300052</v>
      </c>
      <c r="F65" s="33">
        <f t="shared" si="1"/>
        <v>-1602</v>
      </c>
      <c r="G65" s="33">
        <f t="shared" si="2"/>
        <v>-5.0919999921461567E-3</v>
      </c>
      <c r="H65" s="33"/>
      <c r="I65" s="33">
        <f t="shared" si="6"/>
        <v>-5.0919999921461567E-3</v>
      </c>
      <c r="K65" s="33"/>
      <c r="L65" s="33"/>
      <c r="M65" s="33"/>
      <c r="N65" s="33"/>
      <c r="O65" s="33"/>
      <c r="P65" s="33"/>
      <c r="Q65" s="35">
        <f t="shared" si="3"/>
        <v>26970.832000000002</v>
      </c>
      <c r="R65" s="33"/>
      <c r="S65" s="33"/>
      <c r="T65" s="33"/>
      <c r="AB65">
        <v>6</v>
      </c>
      <c r="AD65" t="s">
        <v>41</v>
      </c>
      <c r="AF65" t="s">
        <v>43</v>
      </c>
    </row>
    <row r="66" spans="1:32" x14ac:dyDescent="0.2">
      <c r="A66" s="36" t="s">
        <v>53</v>
      </c>
      <c r="B66" s="36"/>
      <c r="C66" s="14">
        <v>42008.317000000003</v>
      </c>
      <c r="D66" s="14"/>
      <c r="E66" s="33">
        <f t="shared" si="0"/>
        <v>-1580.0007881736794</v>
      </c>
      <c r="F66" s="33">
        <f t="shared" si="1"/>
        <v>-1580</v>
      </c>
      <c r="G66" s="33">
        <f t="shared" si="2"/>
        <v>-6.7999999737367034E-4</v>
      </c>
      <c r="H66" s="33"/>
      <c r="I66" s="33">
        <f t="shared" si="6"/>
        <v>-6.7999999737367034E-4</v>
      </c>
      <c r="K66" s="33"/>
      <c r="L66" s="33"/>
      <c r="M66" s="33"/>
      <c r="N66" s="33"/>
      <c r="O66" s="33"/>
      <c r="P66" s="33"/>
      <c r="Q66" s="35">
        <f t="shared" si="3"/>
        <v>26989.817000000003</v>
      </c>
      <c r="R66" s="33"/>
      <c r="S66" s="33"/>
      <c r="T66" s="33"/>
      <c r="AB66">
        <v>6</v>
      </c>
      <c r="AD66" t="s">
        <v>41</v>
      </c>
      <c r="AF66" t="s">
        <v>43</v>
      </c>
    </row>
    <row r="67" spans="1:32" x14ac:dyDescent="0.2">
      <c r="A67" s="36" t="s">
        <v>54</v>
      </c>
      <c r="B67" s="36"/>
      <c r="C67" s="14">
        <v>42258.516000000003</v>
      </c>
      <c r="D67" s="14"/>
      <c r="E67" s="33">
        <f t="shared" si="0"/>
        <v>-1290.000394086836</v>
      </c>
      <c r="F67" s="33">
        <f t="shared" si="1"/>
        <v>-1290</v>
      </c>
      <c r="G67" s="33">
        <f t="shared" si="2"/>
        <v>-3.3999999141087756E-4</v>
      </c>
      <c r="H67" s="33"/>
      <c r="I67" s="33">
        <f t="shared" si="6"/>
        <v>-3.3999999141087756E-4</v>
      </c>
      <c r="K67" s="33"/>
      <c r="L67" s="33"/>
      <c r="M67" s="33"/>
      <c r="N67" s="33"/>
      <c r="O67" s="33"/>
      <c r="P67" s="33"/>
      <c r="Q67" s="35">
        <f t="shared" si="3"/>
        <v>27240.016000000003</v>
      </c>
      <c r="R67" s="33"/>
      <c r="S67" s="33"/>
      <c r="T67" s="33"/>
      <c r="AB67">
        <v>10</v>
      </c>
      <c r="AD67" t="s">
        <v>41</v>
      </c>
      <c r="AF67" t="s">
        <v>43</v>
      </c>
    </row>
    <row r="68" spans="1:32" x14ac:dyDescent="0.2">
      <c r="A68" s="36" t="s">
        <v>56</v>
      </c>
      <c r="B68" s="36"/>
      <c r="C68" s="14">
        <v>42289.572999999997</v>
      </c>
      <c r="D68" s="14"/>
      <c r="E68" s="33">
        <f t="shared" si="0"/>
        <v>-1254.0028791521113</v>
      </c>
      <c r="F68" s="33">
        <f t="shared" si="1"/>
        <v>-1254</v>
      </c>
      <c r="G68" s="33">
        <f t="shared" si="2"/>
        <v>-2.484000004187692E-3</v>
      </c>
      <c r="H68" s="33"/>
      <c r="I68" s="33">
        <f t="shared" si="6"/>
        <v>-2.484000004187692E-3</v>
      </c>
      <c r="K68" s="33"/>
      <c r="L68" s="33"/>
      <c r="M68" s="33"/>
      <c r="N68" s="33"/>
      <c r="O68" s="33"/>
      <c r="P68" s="33"/>
      <c r="Q68" s="35">
        <f t="shared" si="3"/>
        <v>27271.072999999997</v>
      </c>
      <c r="R68" s="33"/>
      <c r="S68" s="33"/>
      <c r="T68" s="33"/>
      <c r="AB68">
        <v>6</v>
      </c>
      <c r="AD68" t="s">
        <v>55</v>
      </c>
      <c r="AF68" t="s">
        <v>43</v>
      </c>
    </row>
    <row r="69" spans="1:32" x14ac:dyDescent="0.2">
      <c r="A69" s="36" t="s">
        <v>56</v>
      </c>
      <c r="B69" s="36"/>
      <c r="C69" s="14">
        <v>42289.574999999997</v>
      </c>
      <c r="D69" s="14"/>
      <c r="E69" s="33">
        <f t="shared" si="0"/>
        <v>-1254.0005609942118</v>
      </c>
      <c r="F69" s="33">
        <f t="shared" si="1"/>
        <v>-1254</v>
      </c>
      <c r="G69" s="33">
        <f t="shared" si="2"/>
        <v>-4.8400000378023833E-4</v>
      </c>
      <c r="H69" s="33"/>
      <c r="I69" s="33">
        <f t="shared" si="6"/>
        <v>-4.8400000378023833E-4</v>
      </c>
      <c r="K69" s="33"/>
      <c r="L69" s="33"/>
      <c r="M69" s="33"/>
      <c r="N69" s="33"/>
      <c r="O69" s="33"/>
      <c r="P69" s="33"/>
      <c r="Q69" s="35">
        <f t="shared" si="3"/>
        <v>27271.074999999997</v>
      </c>
      <c r="R69" s="33"/>
      <c r="S69" s="33"/>
      <c r="T69" s="33"/>
      <c r="AB69">
        <v>6</v>
      </c>
      <c r="AD69" t="s">
        <v>41</v>
      </c>
      <c r="AF69" t="s">
        <v>43</v>
      </c>
    </row>
    <row r="70" spans="1:32" x14ac:dyDescent="0.2">
      <c r="A70" s="36" t="s">
        <v>56</v>
      </c>
      <c r="B70" s="36"/>
      <c r="C70" s="14">
        <v>42296.481</v>
      </c>
      <c r="D70" s="14"/>
      <c r="E70" s="33">
        <f t="shared" si="0"/>
        <v>-1245.9959617689371</v>
      </c>
      <c r="F70" s="33">
        <f t="shared" si="1"/>
        <v>-1246</v>
      </c>
      <c r="G70" s="33">
        <f t="shared" si="2"/>
        <v>3.48400000075344E-3</v>
      </c>
      <c r="H70" s="33"/>
      <c r="I70" s="33">
        <f t="shared" si="6"/>
        <v>3.48400000075344E-3</v>
      </c>
      <c r="K70" s="33"/>
      <c r="L70" s="33"/>
      <c r="M70" s="33"/>
      <c r="N70" s="33"/>
      <c r="O70" s="33"/>
      <c r="P70" s="33"/>
      <c r="Q70" s="35">
        <f t="shared" si="3"/>
        <v>27277.981</v>
      </c>
      <c r="R70" s="33"/>
      <c r="S70" s="33"/>
      <c r="T70" s="33"/>
      <c r="AB70">
        <v>8</v>
      </c>
      <c r="AD70" t="s">
        <v>41</v>
      </c>
      <c r="AF70" t="s">
        <v>43</v>
      </c>
    </row>
    <row r="71" spans="1:32" x14ac:dyDescent="0.2">
      <c r="A71" s="36" t="s">
        <v>56</v>
      </c>
      <c r="B71" s="36"/>
      <c r="C71" s="14">
        <v>42303.379000000001</v>
      </c>
      <c r="D71" s="14"/>
      <c r="E71" s="33">
        <f t="shared" si="0"/>
        <v>-1238.0006351752602</v>
      </c>
      <c r="F71" s="33">
        <f t="shared" si="1"/>
        <v>-1238</v>
      </c>
      <c r="G71" s="33">
        <f t="shared" si="2"/>
        <v>-5.4799999634269625E-4</v>
      </c>
      <c r="H71" s="33"/>
      <c r="I71" s="33">
        <f t="shared" si="6"/>
        <v>-5.4799999634269625E-4</v>
      </c>
      <c r="K71" s="33"/>
      <c r="L71" s="33"/>
      <c r="M71" s="33"/>
      <c r="N71" s="33"/>
      <c r="O71" s="33"/>
      <c r="P71" s="33"/>
      <c r="Q71" s="35">
        <f t="shared" si="3"/>
        <v>27284.879000000001</v>
      </c>
      <c r="R71" s="33"/>
      <c r="S71" s="33"/>
      <c r="T71" s="33"/>
      <c r="AB71">
        <v>6</v>
      </c>
      <c r="AD71" t="s">
        <v>55</v>
      </c>
      <c r="AF71" t="s">
        <v>43</v>
      </c>
    </row>
    <row r="72" spans="1:32" x14ac:dyDescent="0.2">
      <c r="A72" s="36" t="s">
        <v>57</v>
      </c>
      <c r="B72" s="36"/>
      <c r="C72" s="14">
        <v>42367.224999999999</v>
      </c>
      <c r="D72" s="14"/>
      <c r="E72" s="33">
        <f t="shared" si="0"/>
        <v>-1163.9980805652581</v>
      </c>
      <c r="F72" s="33">
        <f t="shared" si="1"/>
        <v>-1164</v>
      </c>
      <c r="G72" s="33">
        <f t="shared" si="2"/>
        <v>1.6560000003664754E-3</v>
      </c>
      <c r="H72" s="33"/>
      <c r="I72" s="33">
        <f t="shared" si="6"/>
        <v>1.6560000003664754E-3</v>
      </c>
      <c r="K72" s="33"/>
      <c r="L72" s="33"/>
      <c r="M72" s="33"/>
      <c r="N72" s="33"/>
      <c r="O72" s="33"/>
      <c r="P72" s="33"/>
      <c r="Q72" s="35">
        <f t="shared" si="3"/>
        <v>27348.724999999999</v>
      </c>
      <c r="R72" s="33"/>
      <c r="S72" s="33"/>
      <c r="T72" s="33"/>
      <c r="AB72">
        <v>7</v>
      </c>
      <c r="AD72" t="s">
        <v>41</v>
      </c>
      <c r="AF72" t="s">
        <v>43</v>
      </c>
    </row>
    <row r="73" spans="1:32" x14ac:dyDescent="0.2">
      <c r="A73" s="36" t="s">
        <v>58</v>
      </c>
      <c r="B73" s="36"/>
      <c r="C73" s="14">
        <v>42385.347000000002</v>
      </c>
      <c r="D73" s="14"/>
      <c r="E73" s="33">
        <f t="shared" si="0"/>
        <v>-1142.9932518423511</v>
      </c>
      <c r="F73" s="33">
        <f t="shared" si="1"/>
        <v>-1143</v>
      </c>
      <c r="G73" s="33">
        <f t="shared" si="2"/>
        <v>5.8220000064466149E-3</v>
      </c>
      <c r="H73" s="33"/>
      <c r="I73" s="33">
        <f t="shared" si="6"/>
        <v>5.8220000064466149E-3</v>
      </c>
      <c r="K73" s="33"/>
      <c r="L73" s="33"/>
      <c r="M73" s="33"/>
      <c r="N73" s="33"/>
      <c r="O73" s="33"/>
      <c r="P73" s="33"/>
      <c r="Q73" s="35">
        <f t="shared" si="3"/>
        <v>27366.847000000002</v>
      </c>
      <c r="R73" s="33"/>
      <c r="S73" s="33"/>
      <c r="T73" s="33"/>
      <c r="AB73">
        <v>7</v>
      </c>
      <c r="AD73" t="s">
        <v>41</v>
      </c>
      <c r="AF73" t="s">
        <v>43</v>
      </c>
    </row>
    <row r="74" spans="1:32" x14ac:dyDescent="0.2">
      <c r="A74" s="36" t="s">
        <v>58</v>
      </c>
      <c r="B74" s="36"/>
      <c r="C74" s="14">
        <v>42398.28</v>
      </c>
      <c r="D74" s="14"/>
      <c r="E74" s="33">
        <f t="shared" si="0"/>
        <v>-1128.0028837884247</v>
      </c>
      <c r="F74" s="33">
        <f t="shared" si="1"/>
        <v>-1128</v>
      </c>
      <c r="G74" s="33">
        <f t="shared" si="2"/>
        <v>-2.4879999982658774E-3</v>
      </c>
      <c r="H74" s="33"/>
      <c r="I74" s="33">
        <f t="shared" si="6"/>
        <v>-2.4879999982658774E-3</v>
      </c>
      <c r="K74" s="33"/>
      <c r="L74" s="33"/>
      <c r="M74" s="33"/>
      <c r="N74" s="33"/>
      <c r="O74" s="33"/>
      <c r="P74" s="33"/>
      <c r="Q74" s="35">
        <f t="shared" si="3"/>
        <v>27379.78</v>
      </c>
      <c r="R74" s="33"/>
      <c r="S74" s="33"/>
      <c r="T74" s="33"/>
      <c r="AB74">
        <v>4</v>
      </c>
      <c r="AD74" t="s">
        <v>41</v>
      </c>
      <c r="AF74" t="s">
        <v>43</v>
      </c>
    </row>
    <row r="75" spans="1:32" x14ac:dyDescent="0.2">
      <c r="A75" s="36" t="s">
        <v>58</v>
      </c>
      <c r="B75" s="36"/>
      <c r="C75" s="14">
        <v>42404.321000000004</v>
      </c>
      <c r="D75" s="14"/>
      <c r="E75" s="33">
        <f t="shared" si="0"/>
        <v>-1121.0008878544681</v>
      </c>
      <c r="F75" s="33">
        <f t="shared" si="1"/>
        <v>-1121</v>
      </c>
      <c r="G75" s="33">
        <f t="shared" si="2"/>
        <v>-7.6599999010795727E-4</v>
      </c>
      <c r="H75" s="33"/>
      <c r="I75" s="33">
        <f t="shared" si="6"/>
        <v>-7.6599999010795727E-4</v>
      </c>
      <c r="K75" s="33"/>
      <c r="L75" s="33"/>
      <c r="M75" s="33"/>
      <c r="N75" s="33"/>
      <c r="O75" s="33"/>
      <c r="P75" s="33"/>
      <c r="Q75" s="35">
        <f t="shared" si="3"/>
        <v>27385.821000000004</v>
      </c>
      <c r="R75" s="33"/>
      <c r="S75" s="33"/>
      <c r="T75" s="33"/>
      <c r="AB75">
        <v>6</v>
      </c>
      <c r="AD75" t="s">
        <v>41</v>
      </c>
      <c r="AF75" t="s">
        <v>43</v>
      </c>
    </row>
    <row r="76" spans="1:32" x14ac:dyDescent="0.2">
      <c r="A76" s="36" t="s">
        <v>59</v>
      </c>
      <c r="B76" s="36"/>
      <c r="C76" s="14">
        <v>42417.258000000002</v>
      </c>
      <c r="D76" s="14"/>
      <c r="E76" s="33">
        <f t="shared" si="0"/>
        <v>-1106.0058834847428</v>
      </c>
      <c r="F76" s="33">
        <f t="shared" si="1"/>
        <v>-1106</v>
      </c>
      <c r="G76" s="33">
        <f t="shared" si="2"/>
        <v>-5.0759999940055422E-3</v>
      </c>
      <c r="H76" s="33"/>
      <c r="I76" s="33">
        <f t="shared" si="6"/>
        <v>-5.0759999940055422E-3</v>
      </c>
      <c r="K76" s="33"/>
      <c r="L76" s="33"/>
      <c r="M76" s="33"/>
      <c r="N76" s="33"/>
      <c r="O76" s="33"/>
      <c r="P76" s="33"/>
      <c r="Q76" s="35">
        <f t="shared" si="3"/>
        <v>27398.758000000002</v>
      </c>
      <c r="R76" s="33"/>
      <c r="S76" s="33"/>
      <c r="T76" s="33"/>
      <c r="AB76">
        <v>5</v>
      </c>
      <c r="AD76" t="s">
        <v>55</v>
      </c>
      <c r="AF76" t="s">
        <v>43</v>
      </c>
    </row>
    <row r="77" spans="1:32" x14ac:dyDescent="0.2">
      <c r="A77" s="36" t="s">
        <v>59</v>
      </c>
      <c r="B77" s="36"/>
      <c r="C77" s="14">
        <v>42417.258999999998</v>
      </c>
      <c r="D77" s="14"/>
      <c r="E77" s="33">
        <f t="shared" si="0"/>
        <v>-1106.0047244057971</v>
      </c>
      <c r="F77" s="33">
        <f t="shared" si="1"/>
        <v>-1106</v>
      </c>
      <c r="G77" s="33">
        <f t="shared" si="2"/>
        <v>-4.0759999974397942E-3</v>
      </c>
      <c r="H77" s="33"/>
      <c r="I77" s="33">
        <f t="shared" si="6"/>
        <v>-4.0759999974397942E-3</v>
      </c>
      <c r="K77" s="33"/>
      <c r="L77" s="33"/>
      <c r="M77" s="33"/>
      <c r="N77" s="33"/>
      <c r="O77" s="33"/>
      <c r="P77" s="33"/>
      <c r="Q77" s="35">
        <f t="shared" si="3"/>
        <v>27398.758999999998</v>
      </c>
      <c r="R77" s="33"/>
      <c r="S77" s="33"/>
      <c r="T77" s="33"/>
      <c r="AB77">
        <v>7</v>
      </c>
      <c r="AD77" t="s">
        <v>41</v>
      </c>
      <c r="AF77" t="s">
        <v>43</v>
      </c>
    </row>
    <row r="78" spans="1:32" x14ac:dyDescent="0.2">
      <c r="A78" s="36" t="s">
        <v>60</v>
      </c>
      <c r="B78" s="36"/>
      <c r="C78" s="14">
        <v>42712.324000000001</v>
      </c>
      <c r="D78" s="14"/>
      <c r="E78" s="33">
        <f t="shared" si="0"/>
        <v>-764.00109417052465</v>
      </c>
      <c r="F78" s="33">
        <f t="shared" si="1"/>
        <v>-764</v>
      </c>
      <c r="G78" s="33">
        <f t="shared" si="2"/>
        <v>-9.4399999943561852E-4</v>
      </c>
      <c r="H78" s="33"/>
      <c r="I78" s="33">
        <f t="shared" si="6"/>
        <v>-9.4399999943561852E-4</v>
      </c>
      <c r="K78" s="33"/>
      <c r="L78" s="33"/>
      <c r="M78" s="33"/>
      <c r="N78" s="33"/>
      <c r="O78" s="33"/>
      <c r="P78" s="33"/>
      <c r="Q78" s="35">
        <f t="shared" si="3"/>
        <v>27693.824000000001</v>
      </c>
      <c r="R78" s="33"/>
      <c r="S78" s="33"/>
      <c r="T78" s="33"/>
      <c r="AB78">
        <v>5</v>
      </c>
      <c r="AD78" t="s">
        <v>41</v>
      </c>
      <c r="AF78" t="s">
        <v>43</v>
      </c>
    </row>
    <row r="79" spans="1:32" x14ac:dyDescent="0.2">
      <c r="A79" s="36" t="s">
        <v>61</v>
      </c>
      <c r="B79" s="36"/>
      <c r="C79" s="14">
        <v>42782.212</v>
      </c>
      <c r="D79" s="14"/>
      <c r="E79" s="33">
        <f t="shared" si="0"/>
        <v>-682.99538454762046</v>
      </c>
      <c r="F79" s="33">
        <f t="shared" si="1"/>
        <v>-683</v>
      </c>
      <c r="G79" s="33">
        <f t="shared" si="2"/>
        <v>3.9820000019972213E-3</v>
      </c>
      <c r="H79" s="33"/>
      <c r="I79" s="33">
        <f t="shared" si="6"/>
        <v>3.9820000019972213E-3</v>
      </c>
      <c r="K79" s="33"/>
      <c r="L79" s="33"/>
      <c r="M79" s="33"/>
      <c r="N79" s="33"/>
      <c r="O79" s="33"/>
      <c r="P79" s="33"/>
      <c r="Q79" s="35">
        <f t="shared" si="3"/>
        <v>27763.712</v>
      </c>
      <c r="R79" s="33"/>
      <c r="S79" s="33"/>
      <c r="T79" s="33"/>
      <c r="AB79">
        <v>5</v>
      </c>
      <c r="AD79" t="s">
        <v>41</v>
      </c>
      <c r="AF79" t="s">
        <v>43</v>
      </c>
    </row>
    <row r="80" spans="1:32" x14ac:dyDescent="0.2">
      <c r="A80" s="36" t="s">
        <v>62</v>
      </c>
      <c r="B80" s="36"/>
      <c r="C80" s="14">
        <v>42962.527999999998</v>
      </c>
      <c r="D80" s="14"/>
      <c r="E80" s="33">
        <f t="shared" si="0"/>
        <v>-473.99490468893669</v>
      </c>
      <c r="F80" s="33">
        <f t="shared" si="1"/>
        <v>-474</v>
      </c>
      <c r="G80" s="33">
        <f t="shared" si="2"/>
        <v>4.3960000039078295E-3</v>
      </c>
      <c r="H80" s="33"/>
      <c r="I80" s="33">
        <f t="shared" si="6"/>
        <v>4.3960000039078295E-3</v>
      </c>
      <c r="K80" s="33"/>
      <c r="L80" s="33"/>
      <c r="M80" s="33"/>
      <c r="N80" s="33"/>
      <c r="O80" s="33"/>
      <c r="P80" s="33"/>
      <c r="Q80" s="35">
        <f t="shared" si="3"/>
        <v>27944.027999999998</v>
      </c>
      <c r="R80" s="33"/>
      <c r="S80" s="33"/>
      <c r="T80" s="33"/>
      <c r="AB80">
        <v>6</v>
      </c>
      <c r="AD80" t="s">
        <v>41</v>
      </c>
      <c r="AF80" t="s">
        <v>43</v>
      </c>
    </row>
    <row r="81" spans="1:32" x14ac:dyDescent="0.2">
      <c r="A81" s="36" t="s">
        <v>62</v>
      </c>
      <c r="B81" s="36"/>
      <c r="C81" s="14">
        <v>42987.555999999997</v>
      </c>
      <c r="D81" s="14"/>
      <c r="E81" s="33">
        <f t="shared" si="0"/>
        <v>-444.98547674076326</v>
      </c>
      <c r="F81" s="33">
        <f t="shared" si="1"/>
        <v>-445</v>
      </c>
      <c r="G81" s="33">
        <f t="shared" si="2"/>
        <v>1.2529999999969732E-2</v>
      </c>
      <c r="H81" s="33"/>
      <c r="I81" s="33">
        <f t="shared" si="6"/>
        <v>1.2529999999969732E-2</v>
      </c>
      <c r="K81" s="33"/>
      <c r="L81" s="33"/>
      <c r="M81" s="33"/>
      <c r="N81" s="33"/>
      <c r="O81" s="33"/>
      <c r="P81" s="33"/>
      <c r="Q81" s="35">
        <f t="shared" si="3"/>
        <v>27969.055999999997</v>
      </c>
      <c r="R81" s="33"/>
      <c r="S81" s="33"/>
      <c r="T81" s="33"/>
      <c r="AB81">
        <v>4</v>
      </c>
      <c r="AD81" t="s">
        <v>41</v>
      </c>
      <c r="AF81" t="s">
        <v>43</v>
      </c>
    </row>
    <row r="82" spans="1:32" x14ac:dyDescent="0.2">
      <c r="A82" s="36" t="s">
        <v>62</v>
      </c>
      <c r="B82" s="36"/>
      <c r="C82" s="14">
        <v>42993.567000000003</v>
      </c>
      <c r="D82" s="14"/>
      <c r="E82" s="33">
        <f t="shared" si="0"/>
        <v>-438.01825317529051</v>
      </c>
      <c r="F82" s="33">
        <f t="shared" si="1"/>
        <v>-438</v>
      </c>
      <c r="G82" s="33">
        <f t="shared" si="2"/>
        <v>-1.5747999997984152E-2</v>
      </c>
      <c r="H82" s="33"/>
      <c r="I82" s="33">
        <f t="shared" si="6"/>
        <v>-1.5747999997984152E-2</v>
      </c>
      <c r="K82" s="33"/>
      <c r="L82" s="33"/>
      <c r="M82" s="33"/>
      <c r="N82" s="33"/>
      <c r="O82" s="33"/>
      <c r="P82" s="33"/>
      <c r="Q82" s="35">
        <f t="shared" si="3"/>
        <v>27975.067000000003</v>
      </c>
      <c r="R82" s="33"/>
      <c r="S82" s="33"/>
      <c r="T82" s="33"/>
      <c r="AB82">
        <v>6</v>
      </c>
      <c r="AD82" t="s">
        <v>41</v>
      </c>
      <c r="AF82" t="s">
        <v>43</v>
      </c>
    </row>
    <row r="83" spans="1:32" x14ac:dyDescent="0.2">
      <c r="A83" s="36" t="s">
        <v>64</v>
      </c>
      <c r="B83" s="36"/>
      <c r="C83" s="14">
        <v>43100.56</v>
      </c>
      <c r="D83" s="14"/>
      <c r="E83" s="33">
        <f t="shared" si="0"/>
        <v>-314.00491913106129</v>
      </c>
      <c r="F83" s="33">
        <f t="shared" si="1"/>
        <v>-314</v>
      </c>
      <c r="G83" s="33">
        <f t="shared" si="2"/>
        <v>-4.2439999961061403E-3</v>
      </c>
      <c r="H83" s="33"/>
      <c r="I83" s="33">
        <f t="shared" si="6"/>
        <v>-4.2439999961061403E-3</v>
      </c>
      <c r="J83" s="33"/>
      <c r="L83" s="33"/>
      <c r="M83" s="33"/>
      <c r="N83" s="33"/>
      <c r="O83" s="33"/>
      <c r="P83" s="33"/>
      <c r="Q83" s="35">
        <f t="shared" si="3"/>
        <v>28082.059999999998</v>
      </c>
      <c r="R83" s="33"/>
      <c r="S83" s="33"/>
      <c r="T83" s="33"/>
      <c r="AB83">
        <v>14</v>
      </c>
      <c r="AD83" t="s">
        <v>63</v>
      </c>
      <c r="AF83" t="s">
        <v>65</v>
      </c>
    </row>
    <row r="84" spans="1:32" x14ac:dyDescent="0.2">
      <c r="A84" s="36" t="s">
        <v>15</v>
      </c>
      <c r="B84" s="36"/>
      <c r="C84" s="14">
        <v>43371.468999999997</v>
      </c>
      <c r="D84" s="14" t="s">
        <v>17</v>
      </c>
      <c r="E84" s="33">
        <f t="shared" si="0"/>
        <v>0</v>
      </c>
      <c r="F84" s="33">
        <f t="shared" si="1"/>
        <v>0</v>
      </c>
      <c r="G84" s="33">
        <f t="shared" si="2"/>
        <v>0</v>
      </c>
      <c r="I84" s="33">
        <f>+G84</f>
        <v>0</v>
      </c>
      <c r="J84" s="33"/>
      <c r="K84" s="33"/>
      <c r="L84" s="33"/>
      <c r="M84" s="33"/>
      <c r="N84" s="33"/>
      <c r="O84" s="33"/>
      <c r="P84" s="33"/>
      <c r="Q84" s="35">
        <f t="shared" si="3"/>
        <v>28352.968999999997</v>
      </c>
      <c r="R84" s="33"/>
      <c r="S84" s="33"/>
      <c r="T84" s="33"/>
    </row>
    <row r="85" spans="1:32" x14ac:dyDescent="0.2">
      <c r="A85" s="36" t="s">
        <v>66</v>
      </c>
      <c r="B85" s="36"/>
      <c r="C85" s="14">
        <v>43371.472000000002</v>
      </c>
      <c r="D85" s="14"/>
      <c r="E85" s="33">
        <f t="shared" ref="E85:E148" si="7">+(C85-C$7)/C$8</f>
        <v>3.4772368534358106E-3</v>
      </c>
      <c r="F85" s="33">
        <f t="shared" ref="F85:F148" si="8">ROUND(2*E85,0)/2</f>
        <v>0</v>
      </c>
      <c r="G85" s="33">
        <f t="shared" ref="G85:G148" si="9">+C85-(C$7+F85*C$8)</f>
        <v>3.0000000042491592E-3</v>
      </c>
      <c r="H85" s="33"/>
      <c r="I85" s="33">
        <f>G85</f>
        <v>3.0000000042491592E-3</v>
      </c>
      <c r="K85" s="33"/>
      <c r="L85" s="33"/>
      <c r="M85" s="33"/>
      <c r="N85" s="33"/>
      <c r="O85" s="33"/>
      <c r="P85" s="33"/>
      <c r="Q85" s="35">
        <f t="shared" ref="Q85:Q148" si="10">+C85-15018.5</f>
        <v>28352.972000000002</v>
      </c>
      <c r="R85" s="33"/>
      <c r="S85" s="33"/>
      <c r="T85" s="33"/>
      <c r="AB85">
        <v>6</v>
      </c>
      <c r="AD85" t="s">
        <v>41</v>
      </c>
      <c r="AF85" t="s">
        <v>43</v>
      </c>
    </row>
    <row r="86" spans="1:32" x14ac:dyDescent="0.2">
      <c r="A86" s="36" t="s">
        <v>40</v>
      </c>
      <c r="B86" s="36"/>
      <c r="C86" s="14">
        <v>43371.472000000002</v>
      </c>
      <c r="D86" s="14"/>
      <c r="E86" s="33">
        <f t="shared" si="7"/>
        <v>3.4772368534358106E-3</v>
      </c>
      <c r="F86" s="33">
        <f t="shared" si="8"/>
        <v>0</v>
      </c>
      <c r="G86" s="33">
        <f t="shared" si="9"/>
        <v>3.0000000042491592E-3</v>
      </c>
      <c r="H86" s="33"/>
      <c r="J86" s="33">
        <f>G86</f>
        <v>3.0000000042491592E-3</v>
      </c>
      <c r="K86" s="33"/>
      <c r="L86" s="33"/>
      <c r="M86" s="33"/>
      <c r="N86" s="33"/>
      <c r="O86" s="33"/>
      <c r="P86" s="33"/>
      <c r="Q86" s="35">
        <f t="shared" si="10"/>
        <v>28352.972000000002</v>
      </c>
      <c r="R86" s="33"/>
      <c r="S86" s="33"/>
      <c r="T86" s="33"/>
      <c r="AA86" t="s">
        <v>34</v>
      </c>
      <c r="AB86" t="s">
        <v>37</v>
      </c>
    </row>
    <row r="87" spans="1:32" x14ac:dyDescent="0.2">
      <c r="A87" s="36" t="s">
        <v>64</v>
      </c>
      <c r="B87" s="36"/>
      <c r="C87" s="14">
        <v>43420.642</v>
      </c>
      <c r="D87" s="14"/>
      <c r="E87" s="33">
        <f t="shared" si="7"/>
        <v>56.995389183941775</v>
      </c>
      <c r="F87" s="33">
        <f t="shared" si="8"/>
        <v>57</v>
      </c>
      <c r="G87" s="33">
        <f t="shared" si="9"/>
        <v>-3.9780000006430782E-3</v>
      </c>
      <c r="H87" s="33"/>
      <c r="I87" s="33">
        <f t="shared" ref="I87:I102" si="11">G87</f>
        <v>-3.9780000006430782E-3</v>
      </c>
      <c r="J87" s="33"/>
      <c r="L87" s="33"/>
      <c r="M87" s="33"/>
      <c r="N87" s="33"/>
      <c r="O87" s="33"/>
      <c r="P87" s="33"/>
      <c r="Q87" s="35">
        <f t="shared" si="10"/>
        <v>28402.142</v>
      </c>
      <c r="R87" s="33"/>
      <c r="S87" s="33"/>
      <c r="T87" s="33"/>
      <c r="AA87" t="s">
        <v>34</v>
      </c>
      <c r="AB87">
        <v>13</v>
      </c>
      <c r="AD87" t="s">
        <v>63</v>
      </c>
      <c r="AF87" t="s">
        <v>65</v>
      </c>
    </row>
    <row r="88" spans="1:32" x14ac:dyDescent="0.2">
      <c r="A88" s="36" t="s">
        <v>67</v>
      </c>
      <c r="B88" s="36"/>
      <c r="C88" s="14">
        <v>43735.555999999997</v>
      </c>
      <c r="D88" s="14"/>
      <c r="E88" s="33">
        <f t="shared" si="7"/>
        <v>422.00557748790447</v>
      </c>
      <c r="F88" s="33">
        <f t="shared" si="8"/>
        <v>422</v>
      </c>
      <c r="G88" s="33">
        <f t="shared" si="9"/>
        <v>4.8119999992195517E-3</v>
      </c>
      <c r="H88" s="33"/>
      <c r="I88" s="33">
        <f t="shared" si="11"/>
        <v>4.8119999992195517E-3</v>
      </c>
      <c r="K88" s="33"/>
      <c r="L88" s="33"/>
      <c r="M88" s="33"/>
      <c r="N88" s="33"/>
      <c r="O88" s="33"/>
      <c r="P88" s="33"/>
      <c r="Q88" s="35">
        <f t="shared" si="10"/>
        <v>28717.055999999997</v>
      </c>
      <c r="R88" s="33"/>
      <c r="S88" s="33"/>
      <c r="T88" s="33"/>
      <c r="AB88">
        <v>11</v>
      </c>
      <c r="AD88" t="s">
        <v>41</v>
      </c>
      <c r="AF88" t="s">
        <v>43</v>
      </c>
    </row>
    <row r="89" spans="1:32" x14ac:dyDescent="0.2">
      <c r="A89" s="36" t="s">
        <v>64</v>
      </c>
      <c r="B89" s="36"/>
      <c r="C89" s="14">
        <v>43778.684999999998</v>
      </c>
      <c r="D89" s="14"/>
      <c r="E89" s="33">
        <f t="shared" si="7"/>
        <v>471.99549350104473</v>
      </c>
      <c r="F89" s="33">
        <f t="shared" si="8"/>
        <v>472</v>
      </c>
      <c r="G89" s="33">
        <f t="shared" si="9"/>
        <v>-3.8879999992786907E-3</v>
      </c>
      <c r="H89" s="33"/>
      <c r="I89" s="33">
        <f t="shared" si="11"/>
        <v>-3.8879999992786907E-3</v>
      </c>
      <c r="J89" s="33"/>
      <c r="L89" s="33"/>
      <c r="M89" s="33"/>
      <c r="N89" s="33"/>
      <c r="O89" s="33"/>
      <c r="P89" s="33"/>
      <c r="Q89" s="35">
        <f t="shared" si="10"/>
        <v>28760.184999999998</v>
      </c>
      <c r="R89" s="33"/>
      <c r="S89" s="33"/>
      <c r="T89" s="33"/>
      <c r="AA89" t="s">
        <v>34</v>
      </c>
      <c r="AB89">
        <v>12</v>
      </c>
      <c r="AD89" t="s">
        <v>63</v>
      </c>
      <c r="AF89" t="s">
        <v>65</v>
      </c>
    </row>
    <row r="90" spans="1:32" x14ac:dyDescent="0.2">
      <c r="A90" s="36" t="s">
        <v>68</v>
      </c>
      <c r="B90" s="36"/>
      <c r="C90" s="14">
        <v>43806.292000000001</v>
      </c>
      <c r="D90" s="14"/>
      <c r="E90" s="33">
        <f t="shared" si="7"/>
        <v>503.99418605999387</v>
      </c>
      <c r="F90" s="33">
        <f t="shared" si="8"/>
        <v>504</v>
      </c>
      <c r="G90" s="33">
        <f t="shared" si="9"/>
        <v>-5.0159999955212697E-3</v>
      </c>
      <c r="H90" s="33"/>
      <c r="I90" s="33">
        <f t="shared" si="11"/>
        <v>-5.0159999955212697E-3</v>
      </c>
      <c r="K90" s="33"/>
      <c r="L90" s="33"/>
      <c r="M90" s="33"/>
      <c r="N90" s="33"/>
      <c r="O90" s="33"/>
      <c r="P90" s="33"/>
      <c r="Q90" s="35">
        <f t="shared" si="10"/>
        <v>28787.792000000001</v>
      </c>
      <c r="R90" s="33"/>
      <c r="S90" s="33"/>
      <c r="T90" s="33"/>
      <c r="AB90">
        <v>9</v>
      </c>
      <c r="AD90" t="s">
        <v>41</v>
      </c>
      <c r="AF90" t="s">
        <v>43</v>
      </c>
    </row>
    <row r="91" spans="1:32" x14ac:dyDescent="0.2">
      <c r="A91" s="36" t="s">
        <v>68</v>
      </c>
      <c r="B91" s="36"/>
      <c r="C91" s="14">
        <v>43806.296999999999</v>
      </c>
      <c r="D91" s="14"/>
      <c r="E91" s="33">
        <f t="shared" si="7"/>
        <v>503.99998145473836</v>
      </c>
      <c r="F91" s="33">
        <f t="shared" si="8"/>
        <v>504</v>
      </c>
      <c r="G91" s="33">
        <f t="shared" si="9"/>
        <v>-1.599999814061448E-5</v>
      </c>
      <c r="H91" s="33"/>
      <c r="I91" s="33">
        <f t="shared" si="11"/>
        <v>-1.599999814061448E-5</v>
      </c>
      <c r="K91" s="33"/>
      <c r="L91" s="33"/>
      <c r="M91" s="33"/>
      <c r="N91" s="33"/>
      <c r="O91" s="33"/>
      <c r="P91" s="33"/>
      <c r="Q91" s="35">
        <f t="shared" si="10"/>
        <v>28787.796999999999</v>
      </c>
      <c r="R91" s="33"/>
      <c r="S91" s="33"/>
      <c r="T91" s="33"/>
      <c r="AB91">
        <v>9</v>
      </c>
      <c r="AD91" t="s">
        <v>69</v>
      </c>
      <c r="AF91" t="s">
        <v>43</v>
      </c>
    </row>
    <row r="92" spans="1:32" x14ac:dyDescent="0.2">
      <c r="A92" s="36" t="s">
        <v>68</v>
      </c>
      <c r="B92" s="36"/>
      <c r="C92" s="14">
        <v>43806.300999999999</v>
      </c>
      <c r="D92" s="14"/>
      <c r="E92" s="33">
        <f t="shared" si="7"/>
        <v>504.00461777053732</v>
      </c>
      <c r="F92" s="33">
        <f t="shared" si="8"/>
        <v>504</v>
      </c>
      <c r="G92" s="33">
        <f t="shared" si="9"/>
        <v>3.9840000026742928E-3</v>
      </c>
      <c r="H92" s="33"/>
      <c r="I92" s="33">
        <f t="shared" si="11"/>
        <v>3.9840000026742928E-3</v>
      </c>
      <c r="K92" s="33"/>
      <c r="L92" s="33"/>
      <c r="M92" s="33"/>
      <c r="N92" s="33"/>
      <c r="O92" s="33"/>
      <c r="P92" s="33"/>
      <c r="Q92" s="35">
        <f t="shared" si="10"/>
        <v>28787.800999999999</v>
      </c>
      <c r="R92" s="33"/>
      <c r="S92" s="33"/>
      <c r="T92" s="33"/>
      <c r="AB92">
        <v>9</v>
      </c>
      <c r="AD92" t="s">
        <v>70</v>
      </c>
      <c r="AF92" t="s">
        <v>43</v>
      </c>
    </row>
    <row r="93" spans="1:32" x14ac:dyDescent="0.2">
      <c r="A93" s="36" t="s">
        <v>71</v>
      </c>
      <c r="B93" s="36"/>
      <c r="C93" s="14">
        <v>43831.313999999998</v>
      </c>
      <c r="D93" s="14"/>
      <c r="E93" s="33">
        <f t="shared" si="7"/>
        <v>532.9966595344689</v>
      </c>
      <c r="F93" s="33">
        <f t="shared" si="8"/>
        <v>533</v>
      </c>
      <c r="G93" s="33">
        <f t="shared" si="9"/>
        <v>-2.8820000006817281E-3</v>
      </c>
      <c r="H93" s="33"/>
      <c r="I93" s="33">
        <f t="shared" si="11"/>
        <v>-2.8820000006817281E-3</v>
      </c>
      <c r="K93" s="33"/>
      <c r="L93" s="33"/>
      <c r="M93" s="33"/>
      <c r="N93" s="33"/>
      <c r="O93" s="33"/>
      <c r="P93" s="33"/>
      <c r="Q93" s="35">
        <f t="shared" si="10"/>
        <v>28812.813999999998</v>
      </c>
      <c r="R93" s="33"/>
      <c r="S93" s="33"/>
      <c r="T93" s="33"/>
      <c r="AB93">
        <v>10</v>
      </c>
      <c r="AD93" t="s">
        <v>41</v>
      </c>
      <c r="AF93" t="s">
        <v>43</v>
      </c>
    </row>
    <row r="94" spans="1:32" x14ac:dyDescent="0.2">
      <c r="A94" s="36" t="s">
        <v>71</v>
      </c>
      <c r="B94" s="36"/>
      <c r="C94" s="14">
        <v>43837.353000000003</v>
      </c>
      <c r="D94" s="14"/>
      <c r="E94" s="33">
        <f t="shared" si="7"/>
        <v>539.99633731052586</v>
      </c>
      <c r="F94" s="33">
        <f t="shared" si="8"/>
        <v>540</v>
      </c>
      <c r="G94" s="33">
        <f t="shared" si="9"/>
        <v>-3.1599999929312617E-3</v>
      </c>
      <c r="H94" s="33"/>
      <c r="I94" s="33">
        <f t="shared" si="11"/>
        <v>-3.1599999929312617E-3</v>
      </c>
      <c r="K94" s="33"/>
      <c r="L94" s="33"/>
      <c r="M94" s="33"/>
      <c r="N94" s="33"/>
      <c r="O94" s="33"/>
      <c r="P94" s="33"/>
      <c r="Q94" s="35">
        <f t="shared" si="10"/>
        <v>28818.853000000003</v>
      </c>
      <c r="R94" s="33"/>
      <c r="S94" s="33"/>
      <c r="T94" s="33"/>
      <c r="AB94">
        <v>8</v>
      </c>
      <c r="AD94" t="s">
        <v>41</v>
      </c>
      <c r="AF94" t="s">
        <v>43</v>
      </c>
    </row>
    <row r="95" spans="1:32" x14ac:dyDescent="0.2">
      <c r="A95" s="36" t="s">
        <v>71</v>
      </c>
      <c r="B95" s="36"/>
      <c r="C95" s="14">
        <v>43838.224000000002</v>
      </c>
      <c r="D95" s="14"/>
      <c r="E95" s="33">
        <f t="shared" si="7"/>
        <v>541.00589507554253</v>
      </c>
      <c r="F95" s="33">
        <f t="shared" si="8"/>
        <v>541</v>
      </c>
      <c r="G95" s="33">
        <f t="shared" si="9"/>
        <v>5.0860000046668574E-3</v>
      </c>
      <c r="H95" s="33"/>
      <c r="I95" s="33">
        <f t="shared" si="11"/>
        <v>5.0860000046668574E-3</v>
      </c>
      <c r="K95" s="33"/>
      <c r="L95" s="33"/>
      <c r="M95" s="33"/>
      <c r="N95" s="33"/>
      <c r="O95" s="33"/>
      <c r="P95" s="33"/>
      <c r="Q95" s="35">
        <f t="shared" si="10"/>
        <v>28819.724000000002</v>
      </c>
      <c r="R95" s="33"/>
      <c r="S95" s="33"/>
      <c r="T95" s="33"/>
      <c r="AB95">
        <v>5</v>
      </c>
      <c r="AD95" t="s">
        <v>41</v>
      </c>
      <c r="AF95" t="s">
        <v>43</v>
      </c>
    </row>
    <row r="96" spans="1:32" x14ac:dyDescent="0.2">
      <c r="A96" s="56" t="s">
        <v>402</v>
      </c>
      <c r="B96" s="57" t="s">
        <v>128</v>
      </c>
      <c r="C96" s="34">
        <v>43863.235000000001</v>
      </c>
      <c r="D96" s="34" t="s">
        <v>164</v>
      </c>
      <c r="E96" s="36">
        <f t="shared" si="7"/>
        <v>569.99561868157468</v>
      </c>
      <c r="F96" s="33">
        <f t="shared" si="8"/>
        <v>570</v>
      </c>
      <c r="G96" s="33">
        <f t="shared" si="9"/>
        <v>-3.7799999990966171E-3</v>
      </c>
      <c r="H96" s="33"/>
      <c r="I96" s="33">
        <f t="shared" si="11"/>
        <v>-3.7799999990966171E-3</v>
      </c>
      <c r="J96" s="33"/>
      <c r="K96" s="33"/>
      <c r="L96" s="33"/>
      <c r="M96" s="33"/>
      <c r="O96" s="33"/>
      <c r="P96" s="33"/>
      <c r="Q96" s="35">
        <f t="shared" si="10"/>
        <v>28844.735000000001</v>
      </c>
      <c r="R96" s="33"/>
      <c r="S96" s="33"/>
      <c r="T96" s="33"/>
    </row>
    <row r="97" spans="1:32" x14ac:dyDescent="0.2">
      <c r="A97" s="56" t="s">
        <v>402</v>
      </c>
      <c r="B97" s="57" t="s">
        <v>128</v>
      </c>
      <c r="C97" s="34">
        <v>43888.258000000002</v>
      </c>
      <c r="D97" s="34" t="s">
        <v>164</v>
      </c>
      <c r="E97" s="36">
        <f t="shared" si="7"/>
        <v>598.99925123500361</v>
      </c>
      <c r="F97" s="33">
        <f t="shared" si="8"/>
        <v>599</v>
      </c>
      <c r="G97" s="33">
        <f t="shared" si="9"/>
        <v>-6.4599999313941225E-4</v>
      </c>
      <c r="H97" s="33"/>
      <c r="I97" s="33">
        <f t="shared" si="11"/>
        <v>-6.4599999313941225E-4</v>
      </c>
      <c r="J97" s="33"/>
      <c r="K97" s="33"/>
      <c r="L97" s="33"/>
      <c r="M97" s="33"/>
      <c r="O97" s="33"/>
      <c r="P97" s="33"/>
      <c r="Q97" s="35">
        <f t="shared" si="10"/>
        <v>28869.758000000002</v>
      </c>
      <c r="R97" s="33"/>
      <c r="S97" s="33"/>
      <c r="T97" s="33"/>
    </row>
    <row r="98" spans="1:32" x14ac:dyDescent="0.2">
      <c r="A98" s="36" t="s">
        <v>72</v>
      </c>
      <c r="B98" s="36"/>
      <c r="C98" s="14">
        <v>44087.555</v>
      </c>
      <c r="D98" s="14"/>
      <c r="E98" s="33">
        <f t="shared" si="7"/>
        <v>830.00020863421435</v>
      </c>
      <c r="F98" s="33">
        <f t="shared" si="8"/>
        <v>830</v>
      </c>
      <c r="G98" s="33">
        <f t="shared" si="9"/>
        <v>1.8000000272877514E-4</v>
      </c>
      <c r="H98" s="33"/>
      <c r="I98" s="33">
        <f t="shared" si="11"/>
        <v>1.8000000272877514E-4</v>
      </c>
      <c r="K98" s="33"/>
      <c r="L98" s="33"/>
      <c r="M98" s="33"/>
      <c r="N98" s="33"/>
      <c r="O98" s="33"/>
      <c r="P98" s="33"/>
      <c r="Q98" s="35">
        <f t="shared" si="10"/>
        <v>29069.055</v>
      </c>
      <c r="R98" s="33"/>
      <c r="S98" s="33"/>
      <c r="T98" s="33"/>
      <c r="AB98">
        <v>5</v>
      </c>
      <c r="AD98" t="s">
        <v>41</v>
      </c>
      <c r="AF98" t="s">
        <v>43</v>
      </c>
    </row>
    <row r="99" spans="1:32" x14ac:dyDescent="0.2">
      <c r="A99" s="36" t="s">
        <v>64</v>
      </c>
      <c r="B99" s="36"/>
      <c r="C99" s="14">
        <v>44143.631999999998</v>
      </c>
      <c r="D99" s="14"/>
      <c r="E99" s="33">
        <f t="shared" si="7"/>
        <v>894.99787888552294</v>
      </c>
      <c r="F99" s="33">
        <f t="shared" si="8"/>
        <v>895</v>
      </c>
      <c r="G99" s="33">
        <f t="shared" si="9"/>
        <v>-1.830000001064036E-3</v>
      </c>
      <c r="H99" s="33"/>
      <c r="I99" s="33">
        <f t="shared" si="11"/>
        <v>-1.830000001064036E-3</v>
      </c>
      <c r="J99" s="33"/>
      <c r="L99" s="33"/>
      <c r="M99" s="33"/>
      <c r="N99" s="33"/>
      <c r="O99" s="33"/>
      <c r="P99" s="33"/>
      <c r="Q99" s="35">
        <f t="shared" si="10"/>
        <v>29125.131999999998</v>
      </c>
      <c r="R99" s="33"/>
      <c r="S99" s="33"/>
      <c r="T99" s="33"/>
      <c r="AA99" t="s">
        <v>34</v>
      </c>
      <c r="AB99">
        <v>16</v>
      </c>
      <c r="AD99" t="s">
        <v>63</v>
      </c>
      <c r="AF99" t="s">
        <v>65</v>
      </c>
    </row>
    <row r="100" spans="1:32" x14ac:dyDescent="0.2">
      <c r="A100" s="36" t="s">
        <v>73</v>
      </c>
      <c r="B100" s="36"/>
      <c r="C100" s="14">
        <v>44164.339</v>
      </c>
      <c r="D100" s="14"/>
      <c r="E100" s="33">
        <f t="shared" si="7"/>
        <v>918.99892669289579</v>
      </c>
      <c r="F100" s="33">
        <f t="shared" si="8"/>
        <v>919</v>
      </c>
      <c r="G100" s="33">
        <f t="shared" si="9"/>
        <v>-9.2600000061793253E-4</v>
      </c>
      <c r="H100" s="33"/>
      <c r="I100" s="33">
        <f t="shared" si="11"/>
        <v>-9.2600000061793253E-4</v>
      </c>
      <c r="K100" s="33"/>
      <c r="L100" s="33"/>
      <c r="M100" s="33"/>
      <c r="N100" s="33"/>
      <c r="O100" s="33"/>
      <c r="P100" s="33"/>
      <c r="Q100" s="35">
        <f t="shared" si="10"/>
        <v>29145.839</v>
      </c>
      <c r="R100" s="33"/>
      <c r="S100" s="33"/>
      <c r="T100" s="33"/>
      <c r="AB100">
        <v>6</v>
      </c>
      <c r="AD100" t="s">
        <v>41</v>
      </c>
      <c r="AF100" t="s">
        <v>43</v>
      </c>
    </row>
    <row r="101" spans="1:32" x14ac:dyDescent="0.2">
      <c r="A101" s="36" t="s">
        <v>73</v>
      </c>
      <c r="B101" s="36"/>
      <c r="C101" s="14">
        <v>44208.33</v>
      </c>
      <c r="D101" s="14"/>
      <c r="E101" s="33">
        <f t="shared" si="7"/>
        <v>969.98796876050926</v>
      </c>
      <c r="F101" s="33">
        <f t="shared" si="8"/>
        <v>970</v>
      </c>
      <c r="G101" s="33">
        <f t="shared" si="9"/>
        <v>-1.0379999992437661E-2</v>
      </c>
      <c r="H101" s="33"/>
      <c r="I101" s="33">
        <f t="shared" si="11"/>
        <v>-1.0379999992437661E-2</v>
      </c>
      <c r="K101" s="33"/>
      <c r="L101" s="33"/>
      <c r="M101" s="33"/>
      <c r="N101" s="33"/>
      <c r="O101" s="33"/>
      <c r="P101" s="33"/>
      <c r="Q101" s="35">
        <f t="shared" si="10"/>
        <v>29189.83</v>
      </c>
      <c r="R101" s="33"/>
      <c r="S101" s="33"/>
      <c r="T101" s="33"/>
      <c r="AB101">
        <v>7</v>
      </c>
      <c r="AD101" t="s">
        <v>41</v>
      </c>
      <c r="AF101" t="s">
        <v>43</v>
      </c>
    </row>
    <row r="102" spans="1:32" x14ac:dyDescent="0.2">
      <c r="A102" s="36" t="s">
        <v>74</v>
      </c>
      <c r="B102" s="36"/>
      <c r="C102" s="14">
        <v>44458.536</v>
      </c>
      <c r="D102" s="14"/>
      <c r="E102" s="33">
        <f t="shared" si="7"/>
        <v>1259.9964763999967</v>
      </c>
      <c r="F102" s="33">
        <f t="shared" si="8"/>
        <v>1260</v>
      </c>
      <c r="G102" s="33">
        <f t="shared" si="9"/>
        <v>-3.0399999959627166E-3</v>
      </c>
      <c r="H102" s="33"/>
      <c r="I102" s="33">
        <f t="shared" si="11"/>
        <v>-3.0399999959627166E-3</v>
      </c>
      <c r="K102" s="33"/>
      <c r="L102" s="33"/>
      <c r="M102" s="33"/>
      <c r="N102" s="33"/>
      <c r="O102" s="33"/>
      <c r="P102" s="33"/>
      <c r="Q102" s="35">
        <f t="shared" si="10"/>
        <v>29440.036</v>
      </c>
      <c r="R102" s="33"/>
      <c r="S102" s="33"/>
      <c r="T102" s="33"/>
      <c r="AB102">
        <v>6</v>
      </c>
      <c r="AD102" t="s">
        <v>41</v>
      </c>
      <c r="AF102" t="s">
        <v>43</v>
      </c>
    </row>
    <row r="103" spans="1:32" x14ac:dyDescent="0.2">
      <c r="A103" s="37" t="s">
        <v>146</v>
      </c>
      <c r="B103" s="38" t="s">
        <v>128</v>
      </c>
      <c r="C103" s="37">
        <v>44468.885199999997</v>
      </c>
      <c r="D103" s="37" t="s">
        <v>147</v>
      </c>
      <c r="E103" s="33">
        <f t="shared" si="7"/>
        <v>1271.9920162641954</v>
      </c>
      <c r="F103" s="33">
        <f t="shared" si="8"/>
        <v>1272</v>
      </c>
      <c r="G103" s="33">
        <f t="shared" si="9"/>
        <v>-6.8880000035278499E-3</v>
      </c>
      <c r="H103" s="33"/>
      <c r="J103" s="33">
        <f>G103</f>
        <v>-6.8880000035278499E-3</v>
      </c>
      <c r="K103" s="33"/>
      <c r="L103" s="33"/>
      <c r="M103" s="33"/>
      <c r="N103" s="33"/>
      <c r="O103" s="33"/>
      <c r="P103" s="33"/>
      <c r="Q103" s="35">
        <f t="shared" si="10"/>
        <v>29450.385199999997</v>
      </c>
      <c r="R103" s="33"/>
      <c r="S103" s="33"/>
      <c r="T103" s="33"/>
    </row>
    <row r="104" spans="1:32" x14ac:dyDescent="0.2">
      <c r="A104" s="36" t="s">
        <v>75</v>
      </c>
      <c r="B104" s="36"/>
      <c r="C104" s="14">
        <v>44484.419000000002</v>
      </c>
      <c r="D104" s="14"/>
      <c r="E104" s="33">
        <f t="shared" si="7"/>
        <v>1289.9969168499993</v>
      </c>
      <c r="F104" s="33">
        <f t="shared" si="8"/>
        <v>1290</v>
      </c>
      <c r="G104" s="33">
        <f t="shared" si="9"/>
        <v>-2.6599999982863665E-3</v>
      </c>
      <c r="H104" s="33"/>
      <c r="I104" s="33">
        <f t="shared" ref="I104:I132" si="12">G104</f>
        <v>-2.6599999982863665E-3</v>
      </c>
      <c r="K104" s="33"/>
      <c r="L104" s="33"/>
      <c r="M104" s="33"/>
      <c r="N104" s="33"/>
      <c r="O104" s="33"/>
      <c r="P104" s="33"/>
      <c r="Q104" s="35">
        <f t="shared" si="10"/>
        <v>29465.919000000002</v>
      </c>
      <c r="R104" s="33"/>
      <c r="S104" s="33"/>
      <c r="T104" s="33"/>
      <c r="AB104">
        <v>7</v>
      </c>
      <c r="AD104" t="s">
        <v>41</v>
      </c>
      <c r="AF104" t="s">
        <v>43</v>
      </c>
    </row>
    <row r="105" spans="1:32" x14ac:dyDescent="0.2">
      <c r="A105" s="36" t="s">
        <v>75</v>
      </c>
      <c r="B105" s="36"/>
      <c r="C105" s="14">
        <v>44489.595999999998</v>
      </c>
      <c r="D105" s="14"/>
      <c r="E105" s="33">
        <f t="shared" si="7"/>
        <v>1295.9974685715747</v>
      </c>
      <c r="F105" s="33">
        <f t="shared" si="8"/>
        <v>1296</v>
      </c>
      <c r="G105" s="33">
        <f t="shared" si="9"/>
        <v>-2.1839999972144142E-3</v>
      </c>
      <c r="H105" s="33"/>
      <c r="I105" s="33">
        <f t="shared" si="12"/>
        <v>-2.1839999972144142E-3</v>
      </c>
      <c r="K105" s="33"/>
      <c r="L105" s="33"/>
      <c r="M105" s="33"/>
      <c r="N105" s="33"/>
      <c r="O105" s="33"/>
      <c r="P105" s="33"/>
      <c r="Q105" s="35">
        <f t="shared" si="10"/>
        <v>29471.095999999998</v>
      </c>
      <c r="R105" s="33"/>
      <c r="S105" s="33"/>
      <c r="T105" s="33"/>
      <c r="AB105">
        <v>6</v>
      </c>
      <c r="AD105" t="s">
        <v>41</v>
      </c>
      <c r="AF105" t="s">
        <v>43</v>
      </c>
    </row>
    <row r="106" spans="1:32" x14ac:dyDescent="0.2">
      <c r="A106" s="36" t="s">
        <v>75</v>
      </c>
      <c r="B106" s="36"/>
      <c r="C106" s="14">
        <v>44497.356</v>
      </c>
      <c r="D106" s="14"/>
      <c r="E106" s="33">
        <f t="shared" si="7"/>
        <v>1304.9919212197249</v>
      </c>
      <c r="F106" s="33">
        <f t="shared" si="8"/>
        <v>1305</v>
      </c>
      <c r="G106" s="33">
        <f t="shared" si="9"/>
        <v>-6.9699999949079938E-3</v>
      </c>
      <c r="H106" s="33"/>
      <c r="I106" s="33">
        <f t="shared" si="12"/>
        <v>-6.9699999949079938E-3</v>
      </c>
      <c r="K106" s="33"/>
      <c r="L106" s="33"/>
      <c r="M106" s="33"/>
      <c r="N106" s="33"/>
      <c r="O106" s="33"/>
      <c r="P106" s="33"/>
      <c r="Q106" s="35">
        <f t="shared" si="10"/>
        <v>29478.856</v>
      </c>
      <c r="R106" s="33"/>
      <c r="S106" s="33"/>
      <c r="T106" s="33"/>
      <c r="AB106">
        <v>6</v>
      </c>
      <c r="AD106" t="s">
        <v>41</v>
      </c>
      <c r="AF106" t="s">
        <v>43</v>
      </c>
    </row>
    <row r="107" spans="1:32" x14ac:dyDescent="0.2">
      <c r="A107" s="36" t="s">
        <v>64</v>
      </c>
      <c r="B107" s="36"/>
      <c r="C107" s="14">
        <v>44520.654000000002</v>
      </c>
      <c r="D107" s="14"/>
      <c r="E107" s="33">
        <f t="shared" si="7"/>
        <v>1331.9961425852619</v>
      </c>
      <c r="F107" s="33">
        <f t="shared" si="8"/>
        <v>1332</v>
      </c>
      <c r="G107" s="33">
        <f t="shared" si="9"/>
        <v>-3.3279999915976077E-3</v>
      </c>
      <c r="H107" s="33"/>
      <c r="I107" s="33">
        <f t="shared" si="12"/>
        <v>-3.3279999915976077E-3</v>
      </c>
      <c r="J107" s="33"/>
      <c r="L107" s="33"/>
      <c r="M107" s="33"/>
      <c r="N107" s="33"/>
      <c r="O107" s="33"/>
      <c r="P107" s="33"/>
      <c r="Q107" s="35">
        <f t="shared" si="10"/>
        <v>29502.154000000002</v>
      </c>
      <c r="R107" s="33"/>
      <c r="S107" s="33"/>
      <c r="T107" s="33"/>
      <c r="AA107" t="s">
        <v>34</v>
      </c>
      <c r="AB107">
        <v>12</v>
      </c>
      <c r="AD107" t="s">
        <v>63</v>
      </c>
      <c r="AF107" t="s">
        <v>65</v>
      </c>
    </row>
    <row r="108" spans="1:32" x14ac:dyDescent="0.2">
      <c r="A108" s="36" t="s">
        <v>77</v>
      </c>
      <c r="B108" s="36"/>
      <c r="C108" s="14">
        <v>44528.421999999999</v>
      </c>
      <c r="D108" s="14"/>
      <c r="E108" s="33">
        <f t="shared" si="7"/>
        <v>1340.9998678650013</v>
      </c>
      <c r="F108" s="33">
        <f t="shared" si="8"/>
        <v>1341</v>
      </c>
      <c r="G108" s="33">
        <f t="shared" si="9"/>
        <v>-1.140000022132881E-4</v>
      </c>
      <c r="H108" s="33"/>
      <c r="I108" s="33">
        <f t="shared" si="12"/>
        <v>-1.140000022132881E-4</v>
      </c>
      <c r="K108" s="33"/>
      <c r="L108" s="33"/>
      <c r="M108" s="33"/>
      <c r="N108" s="33"/>
      <c r="O108" s="33"/>
      <c r="P108" s="33"/>
      <c r="Q108" s="35">
        <f t="shared" si="10"/>
        <v>29509.921999999999</v>
      </c>
      <c r="R108" s="33"/>
      <c r="S108" s="33"/>
      <c r="T108" s="33"/>
      <c r="AB108">
        <v>7</v>
      </c>
      <c r="AD108" t="s">
        <v>76</v>
      </c>
      <c r="AF108" t="s">
        <v>43</v>
      </c>
    </row>
    <row r="109" spans="1:32" x14ac:dyDescent="0.2">
      <c r="A109" s="36" t="s">
        <v>77</v>
      </c>
      <c r="B109" s="36"/>
      <c r="C109" s="14">
        <v>44566.38</v>
      </c>
      <c r="D109" s="14"/>
      <c r="E109" s="33">
        <f t="shared" si="7"/>
        <v>1384.9961866302563</v>
      </c>
      <c r="F109" s="33">
        <f t="shared" si="8"/>
        <v>1385</v>
      </c>
      <c r="G109" s="33">
        <f t="shared" si="9"/>
        <v>-3.2900000005611219E-3</v>
      </c>
      <c r="H109" s="33"/>
      <c r="I109" s="33">
        <f t="shared" si="12"/>
        <v>-3.2900000005611219E-3</v>
      </c>
      <c r="K109" s="33"/>
      <c r="L109" s="33"/>
      <c r="M109" s="33"/>
      <c r="N109" s="33"/>
      <c r="O109" s="33"/>
      <c r="P109" s="33"/>
      <c r="Q109" s="35">
        <f t="shared" si="10"/>
        <v>29547.879999999997</v>
      </c>
      <c r="R109" s="33"/>
      <c r="S109" s="33"/>
      <c r="T109" s="33"/>
      <c r="AB109">
        <v>7</v>
      </c>
      <c r="AD109" t="s">
        <v>41</v>
      </c>
      <c r="AF109" t="s">
        <v>43</v>
      </c>
    </row>
    <row r="110" spans="1:32" x14ac:dyDescent="0.2">
      <c r="A110" s="36" t="s">
        <v>78</v>
      </c>
      <c r="B110" s="36"/>
      <c r="C110" s="14">
        <v>44586.228999999999</v>
      </c>
      <c r="D110" s="14"/>
      <c r="E110" s="33">
        <f t="shared" si="7"/>
        <v>1408.0027446989548</v>
      </c>
      <c r="F110" s="33">
        <f t="shared" si="8"/>
        <v>1408</v>
      </c>
      <c r="G110" s="33">
        <f t="shared" si="9"/>
        <v>2.3680000012973323E-3</v>
      </c>
      <c r="H110" s="33"/>
      <c r="I110" s="33">
        <f t="shared" si="12"/>
        <v>2.3680000012973323E-3</v>
      </c>
      <c r="K110" s="33"/>
      <c r="L110" s="33"/>
      <c r="M110" s="33"/>
      <c r="N110" s="33"/>
      <c r="O110" s="33"/>
      <c r="P110" s="33"/>
      <c r="Q110" s="35">
        <f t="shared" si="10"/>
        <v>29567.728999999999</v>
      </c>
      <c r="R110" s="33"/>
      <c r="S110" s="33"/>
      <c r="T110" s="33"/>
      <c r="AB110">
        <v>6</v>
      </c>
      <c r="AD110" t="s">
        <v>41</v>
      </c>
      <c r="AF110" t="s">
        <v>43</v>
      </c>
    </row>
    <row r="111" spans="1:32" x14ac:dyDescent="0.2">
      <c r="A111" s="36" t="s">
        <v>78</v>
      </c>
      <c r="B111" s="36"/>
      <c r="C111" s="14">
        <v>44598.302000000003</v>
      </c>
      <c r="D111" s="14"/>
      <c r="E111" s="33">
        <f t="shared" si="7"/>
        <v>1421.9963048563159</v>
      </c>
      <c r="F111" s="33">
        <f t="shared" si="8"/>
        <v>1422</v>
      </c>
      <c r="G111" s="33">
        <f t="shared" si="9"/>
        <v>-3.1879999951343052E-3</v>
      </c>
      <c r="H111" s="33"/>
      <c r="I111" s="33">
        <f t="shared" si="12"/>
        <v>-3.1879999951343052E-3</v>
      </c>
      <c r="K111" s="33"/>
      <c r="L111" s="33"/>
      <c r="M111" s="33"/>
      <c r="N111" s="33"/>
      <c r="O111" s="33"/>
      <c r="P111" s="33"/>
      <c r="Q111" s="35">
        <f t="shared" si="10"/>
        <v>29579.802000000003</v>
      </c>
      <c r="R111" s="33"/>
      <c r="S111" s="33"/>
      <c r="T111" s="33"/>
      <c r="AB111">
        <v>6</v>
      </c>
      <c r="AD111" t="s">
        <v>41</v>
      </c>
      <c r="AF111" t="s">
        <v>43</v>
      </c>
    </row>
    <row r="112" spans="1:32" x14ac:dyDescent="0.2">
      <c r="A112" s="36" t="s">
        <v>80</v>
      </c>
      <c r="B112" s="36"/>
      <c r="C112" s="14">
        <v>44810.531999999999</v>
      </c>
      <c r="D112" s="14"/>
      <c r="E112" s="33">
        <f t="shared" si="7"/>
        <v>1667.9876303094532</v>
      </c>
      <c r="F112" s="33">
        <f t="shared" si="8"/>
        <v>1668</v>
      </c>
      <c r="G112" s="33">
        <f t="shared" si="9"/>
        <v>-1.0671999996702652E-2</v>
      </c>
      <c r="H112" s="33"/>
      <c r="I112" s="33">
        <f t="shared" si="12"/>
        <v>-1.0671999996702652E-2</v>
      </c>
      <c r="K112" s="33"/>
      <c r="L112" s="33"/>
      <c r="M112" s="33"/>
      <c r="N112" s="33"/>
      <c r="O112" s="33"/>
      <c r="P112" s="33"/>
      <c r="Q112" s="35">
        <f t="shared" si="10"/>
        <v>29792.031999999999</v>
      </c>
      <c r="R112" s="33"/>
      <c r="S112" s="33"/>
      <c r="T112" s="33"/>
      <c r="AB112">
        <v>6</v>
      </c>
      <c r="AD112" t="s">
        <v>79</v>
      </c>
      <c r="AF112" t="s">
        <v>43</v>
      </c>
    </row>
    <row r="113" spans="1:32" x14ac:dyDescent="0.2">
      <c r="A113" s="36" t="s">
        <v>80</v>
      </c>
      <c r="B113" s="36"/>
      <c r="C113" s="14">
        <v>44810.533000000003</v>
      </c>
      <c r="D113" s="14"/>
      <c r="E113" s="33">
        <f t="shared" si="7"/>
        <v>1667.988789388407</v>
      </c>
      <c r="F113" s="33">
        <f t="shared" si="8"/>
        <v>1668</v>
      </c>
      <c r="G113" s="33">
        <f t="shared" si="9"/>
        <v>-9.6719999928609468E-3</v>
      </c>
      <c r="H113" s="33"/>
      <c r="I113" s="33">
        <f t="shared" si="12"/>
        <v>-9.6719999928609468E-3</v>
      </c>
      <c r="K113" s="33"/>
      <c r="L113" s="33"/>
      <c r="M113" s="33"/>
      <c r="N113" s="33"/>
      <c r="O113" s="33"/>
      <c r="P113" s="33"/>
      <c r="Q113" s="35">
        <f t="shared" si="10"/>
        <v>29792.033000000003</v>
      </c>
      <c r="R113" s="33"/>
      <c r="S113" s="33"/>
      <c r="T113" s="33"/>
      <c r="AB113">
        <v>5</v>
      </c>
      <c r="AD113" t="s">
        <v>81</v>
      </c>
      <c r="AF113" t="s">
        <v>43</v>
      </c>
    </row>
    <row r="114" spans="1:32" x14ac:dyDescent="0.2">
      <c r="A114" s="36" t="s">
        <v>80</v>
      </c>
      <c r="B114" s="36"/>
      <c r="C114" s="14">
        <v>44810.534</v>
      </c>
      <c r="D114" s="14"/>
      <c r="E114" s="33">
        <f t="shared" si="7"/>
        <v>1667.9899484673526</v>
      </c>
      <c r="F114" s="33">
        <f t="shared" si="8"/>
        <v>1668</v>
      </c>
      <c r="G114" s="33">
        <f t="shared" si="9"/>
        <v>-8.6719999962951988E-3</v>
      </c>
      <c r="H114" s="33"/>
      <c r="I114" s="33">
        <f t="shared" si="12"/>
        <v>-8.6719999962951988E-3</v>
      </c>
      <c r="K114" s="33"/>
      <c r="L114" s="33"/>
      <c r="M114" s="33"/>
      <c r="N114" s="33"/>
      <c r="O114" s="33"/>
      <c r="P114" s="33"/>
      <c r="Q114" s="35">
        <f t="shared" si="10"/>
        <v>29792.034</v>
      </c>
      <c r="R114" s="33"/>
      <c r="S114" s="33"/>
      <c r="T114" s="33"/>
      <c r="AB114">
        <v>6</v>
      </c>
      <c r="AD114" t="s">
        <v>41</v>
      </c>
      <c r="AF114" t="s">
        <v>43</v>
      </c>
    </row>
    <row r="115" spans="1:32" x14ac:dyDescent="0.2">
      <c r="A115" s="36" t="s">
        <v>64</v>
      </c>
      <c r="B115" s="36"/>
      <c r="C115" s="14">
        <v>44885.597000000002</v>
      </c>
      <c r="D115" s="14"/>
      <c r="E115" s="33">
        <f t="shared" si="7"/>
        <v>1754.9938916539411</v>
      </c>
      <c r="F115" s="33">
        <f t="shared" si="8"/>
        <v>1755</v>
      </c>
      <c r="G115" s="33">
        <f t="shared" si="9"/>
        <v>-5.2699999941978604E-3</v>
      </c>
      <c r="H115" s="33"/>
      <c r="I115" s="33">
        <f t="shared" si="12"/>
        <v>-5.2699999941978604E-3</v>
      </c>
      <c r="J115" s="33"/>
      <c r="L115" s="33"/>
      <c r="M115" s="33"/>
      <c r="N115" s="33"/>
      <c r="O115" s="33"/>
      <c r="P115" s="33"/>
      <c r="Q115" s="35">
        <f t="shared" si="10"/>
        <v>29867.097000000002</v>
      </c>
      <c r="R115" s="33"/>
      <c r="S115" s="33"/>
      <c r="T115" s="33"/>
      <c r="AA115" t="s">
        <v>34</v>
      </c>
      <c r="AB115">
        <v>12</v>
      </c>
      <c r="AD115" t="s">
        <v>63</v>
      </c>
      <c r="AF115" t="s">
        <v>65</v>
      </c>
    </row>
    <row r="116" spans="1:32" x14ac:dyDescent="0.2">
      <c r="A116" s="36" t="s">
        <v>82</v>
      </c>
      <c r="B116" s="36"/>
      <c r="C116" s="14">
        <v>44925.279999999999</v>
      </c>
      <c r="D116" s="14"/>
      <c r="E116" s="33">
        <f t="shared" si="7"/>
        <v>1800.9896216070879</v>
      </c>
      <c r="F116" s="33">
        <f t="shared" si="8"/>
        <v>1801</v>
      </c>
      <c r="G116" s="33">
        <f t="shared" si="9"/>
        <v>-8.953999997174833E-3</v>
      </c>
      <c r="H116" s="33"/>
      <c r="I116" s="33">
        <f t="shared" si="12"/>
        <v>-8.953999997174833E-3</v>
      </c>
      <c r="K116" s="33"/>
      <c r="L116" s="33"/>
      <c r="M116" s="33"/>
      <c r="N116" s="33"/>
      <c r="O116" s="33"/>
      <c r="P116" s="33"/>
      <c r="Q116" s="35">
        <f t="shared" si="10"/>
        <v>29906.78</v>
      </c>
      <c r="R116" s="33"/>
      <c r="S116" s="33"/>
      <c r="T116" s="33"/>
      <c r="AB116">
        <v>6</v>
      </c>
      <c r="AD116" t="s">
        <v>41</v>
      </c>
      <c r="AF116" t="s">
        <v>43</v>
      </c>
    </row>
    <row r="117" spans="1:32" x14ac:dyDescent="0.2">
      <c r="A117" s="36" t="s">
        <v>83</v>
      </c>
      <c r="B117" s="36"/>
      <c r="C117" s="14">
        <v>45193.606</v>
      </c>
      <c r="D117" s="14"/>
      <c r="E117" s="33">
        <f t="shared" si="7"/>
        <v>2112.0006398115829</v>
      </c>
      <c r="F117" s="33">
        <f t="shared" si="8"/>
        <v>2112</v>
      </c>
      <c r="G117" s="33">
        <f t="shared" si="9"/>
        <v>5.5200000497279689E-4</v>
      </c>
      <c r="H117" s="33"/>
      <c r="I117" s="33">
        <f t="shared" si="12"/>
        <v>5.5200000497279689E-4</v>
      </c>
      <c r="K117" s="33"/>
      <c r="L117" s="33"/>
      <c r="M117" s="33"/>
      <c r="N117" s="33"/>
      <c r="O117" s="33"/>
      <c r="P117" s="33"/>
      <c r="Q117" s="35">
        <f t="shared" si="10"/>
        <v>30175.106</v>
      </c>
      <c r="R117" s="33"/>
      <c r="S117" s="33"/>
      <c r="T117" s="33"/>
      <c r="AA117" t="s">
        <v>34</v>
      </c>
      <c r="AB117">
        <v>6</v>
      </c>
      <c r="AD117" t="s">
        <v>41</v>
      </c>
      <c r="AF117" t="s">
        <v>43</v>
      </c>
    </row>
    <row r="118" spans="1:32" x14ac:dyDescent="0.2">
      <c r="A118" s="36" t="s">
        <v>83</v>
      </c>
      <c r="B118" s="36"/>
      <c r="C118" s="14">
        <v>45194.464</v>
      </c>
      <c r="D118" s="14"/>
      <c r="E118" s="33">
        <f t="shared" si="7"/>
        <v>2112.9951295502574</v>
      </c>
      <c r="F118" s="33">
        <f t="shared" si="8"/>
        <v>2113</v>
      </c>
      <c r="G118" s="33">
        <f t="shared" si="9"/>
        <v>-4.2019999964395538E-3</v>
      </c>
      <c r="H118" s="33"/>
      <c r="I118" s="33">
        <f t="shared" si="12"/>
        <v>-4.2019999964395538E-3</v>
      </c>
      <c r="K118" s="33"/>
      <c r="L118" s="33"/>
      <c r="M118" s="33"/>
      <c r="N118" s="33"/>
      <c r="O118" s="33"/>
      <c r="P118" s="33"/>
      <c r="Q118" s="35">
        <f t="shared" si="10"/>
        <v>30175.964</v>
      </c>
      <c r="R118" s="33"/>
      <c r="S118" s="33"/>
      <c r="T118" s="33"/>
      <c r="AA118" t="s">
        <v>34</v>
      </c>
      <c r="AB118">
        <v>6</v>
      </c>
      <c r="AD118" t="s">
        <v>41</v>
      </c>
      <c r="AF118" t="s">
        <v>43</v>
      </c>
    </row>
    <row r="119" spans="1:32" x14ac:dyDescent="0.2">
      <c r="A119" s="36" t="s">
        <v>83</v>
      </c>
      <c r="B119" s="36"/>
      <c r="C119" s="14">
        <v>45232.428</v>
      </c>
      <c r="D119" s="14"/>
      <c r="E119" s="33">
        <f t="shared" si="7"/>
        <v>2156.9984027892106</v>
      </c>
      <c r="F119" s="33">
        <f t="shared" si="8"/>
        <v>2157</v>
      </c>
      <c r="G119" s="33">
        <f t="shared" si="9"/>
        <v>-1.3780000008409843E-3</v>
      </c>
      <c r="H119" s="33"/>
      <c r="I119" s="33">
        <f t="shared" si="12"/>
        <v>-1.3780000008409843E-3</v>
      </c>
      <c r="K119" s="33"/>
      <c r="L119" s="33"/>
      <c r="M119" s="33"/>
      <c r="N119" s="33"/>
      <c r="O119" s="33"/>
      <c r="P119" s="33"/>
      <c r="Q119" s="35">
        <f t="shared" si="10"/>
        <v>30213.928</v>
      </c>
      <c r="R119" s="33"/>
      <c r="S119" s="33"/>
      <c r="T119" s="33"/>
      <c r="AA119" t="s">
        <v>34</v>
      </c>
      <c r="AB119">
        <v>0</v>
      </c>
      <c r="AF119" t="s">
        <v>43</v>
      </c>
    </row>
    <row r="120" spans="1:32" x14ac:dyDescent="0.2">
      <c r="A120" s="36" t="s">
        <v>83</v>
      </c>
      <c r="B120" s="36"/>
      <c r="C120" s="14">
        <v>45238.457999999999</v>
      </c>
      <c r="D120" s="14"/>
      <c r="E120" s="33">
        <f t="shared" si="7"/>
        <v>2163.9876488547156</v>
      </c>
      <c r="F120" s="33">
        <f t="shared" si="8"/>
        <v>2164</v>
      </c>
      <c r="G120" s="33">
        <f t="shared" si="9"/>
        <v>-1.0655999998562038E-2</v>
      </c>
      <c r="H120" s="33"/>
      <c r="I120" s="33">
        <f t="shared" si="12"/>
        <v>-1.0655999998562038E-2</v>
      </c>
      <c r="K120" s="33"/>
      <c r="L120" s="33"/>
      <c r="M120" s="33"/>
      <c r="N120" s="33"/>
      <c r="O120" s="33"/>
      <c r="P120" s="33"/>
      <c r="Q120" s="35">
        <f t="shared" si="10"/>
        <v>30219.957999999999</v>
      </c>
      <c r="R120" s="33"/>
      <c r="S120" s="33"/>
      <c r="T120" s="33"/>
      <c r="AA120" t="s">
        <v>34</v>
      </c>
      <c r="AB120">
        <v>0</v>
      </c>
      <c r="AF120" t="s">
        <v>43</v>
      </c>
    </row>
    <row r="121" spans="1:32" x14ac:dyDescent="0.2">
      <c r="A121" s="36" t="s">
        <v>84</v>
      </c>
      <c r="B121" s="36"/>
      <c r="C121" s="14">
        <v>45251.396999999997</v>
      </c>
      <c r="D121" s="14"/>
      <c r="E121" s="33">
        <f t="shared" si="7"/>
        <v>2178.9849713823405</v>
      </c>
      <c r="F121" s="33">
        <f t="shared" si="8"/>
        <v>2179</v>
      </c>
      <c r="G121" s="33">
        <f t="shared" si="9"/>
        <v>-1.2966000002052169E-2</v>
      </c>
      <c r="H121" s="33"/>
      <c r="I121" s="33">
        <f t="shared" si="12"/>
        <v>-1.2966000002052169E-2</v>
      </c>
      <c r="K121" s="33"/>
      <c r="L121" s="33"/>
      <c r="M121" s="33"/>
      <c r="N121" s="33"/>
      <c r="O121" s="33"/>
      <c r="P121" s="33"/>
      <c r="Q121" s="35">
        <f t="shared" si="10"/>
        <v>30232.896999999997</v>
      </c>
      <c r="R121" s="33"/>
      <c r="S121" s="33"/>
      <c r="T121" s="33"/>
      <c r="AA121" t="s">
        <v>34</v>
      </c>
      <c r="AB121">
        <v>6</v>
      </c>
      <c r="AD121" t="s">
        <v>79</v>
      </c>
      <c r="AF121" t="s">
        <v>43</v>
      </c>
    </row>
    <row r="122" spans="1:32" x14ac:dyDescent="0.2">
      <c r="A122" s="36" t="s">
        <v>84</v>
      </c>
      <c r="B122" s="36"/>
      <c r="C122" s="14">
        <v>45251.400999999998</v>
      </c>
      <c r="D122" s="14"/>
      <c r="E122" s="33">
        <f t="shared" si="7"/>
        <v>2178.9896076981395</v>
      </c>
      <c r="F122" s="33">
        <f t="shared" si="8"/>
        <v>2179</v>
      </c>
      <c r="G122" s="33">
        <f t="shared" si="9"/>
        <v>-8.966000001237262E-3</v>
      </c>
      <c r="H122" s="33"/>
      <c r="I122" s="33">
        <f t="shared" si="12"/>
        <v>-8.966000001237262E-3</v>
      </c>
      <c r="K122" s="33"/>
      <c r="L122" s="33"/>
      <c r="M122" s="33"/>
      <c r="N122" s="33"/>
      <c r="O122" s="33"/>
      <c r="P122" s="33"/>
      <c r="Q122" s="35">
        <f t="shared" si="10"/>
        <v>30232.900999999998</v>
      </c>
      <c r="R122" s="33"/>
      <c r="S122" s="33"/>
      <c r="T122" s="33"/>
      <c r="AA122" t="s">
        <v>34</v>
      </c>
      <c r="AB122">
        <v>7</v>
      </c>
      <c r="AD122" t="s">
        <v>41</v>
      </c>
      <c r="AF122" t="s">
        <v>43</v>
      </c>
    </row>
    <row r="123" spans="1:32" x14ac:dyDescent="0.2">
      <c r="A123" s="36" t="s">
        <v>85</v>
      </c>
      <c r="B123" s="36"/>
      <c r="C123" s="14">
        <v>45276.42</v>
      </c>
      <c r="D123" s="14"/>
      <c r="E123" s="33">
        <f t="shared" si="7"/>
        <v>2207.9886039357693</v>
      </c>
      <c r="F123" s="33">
        <f t="shared" si="8"/>
        <v>2208</v>
      </c>
      <c r="G123" s="33">
        <f t="shared" si="9"/>
        <v>-9.8319999960949644E-3</v>
      </c>
      <c r="H123" s="33"/>
      <c r="I123" s="33">
        <f t="shared" si="12"/>
        <v>-9.8319999960949644E-3</v>
      </c>
      <c r="K123" s="33"/>
      <c r="L123" s="33"/>
      <c r="M123" s="33"/>
      <c r="N123" s="33"/>
      <c r="O123" s="33"/>
      <c r="P123" s="33"/>
      <c r="Q123" s="35">
        <f t="shared" si="10"/>
        <v>30257.919999999998</v>
      </c>
      <c r="R123" s="33"/>
      <c r="S123" s="33"/>
      <c r="T123" s="33"/>
      <c r="AA123" t="s">
        <v>34</v>
      </c>
      <c r="AB123">
        <v>6</v>
      </c>
      <c r="AD123" t="s">
        <v>41</v>
      </c>
      <c r="AF123" t="s">
        <v>43</v>
      </c>
    </row>
    <row r="124" spans="1:32" x14ac:dyDescent="0.2">
      <c r="A124" s="36" t="s">
        <v>85</v>
      </c>
      <c r="B124" s="36"/>
      <c r="C124" s="14">
        <v>45277.284</v>
      </c>
      <c r="D124" s="14"/>
      <c r="E124" s="33">
        <f t="shared" si="7"/>
        <v>2208.9900481481423</v>
      </c>
      <c r="F124" s="33">
        <f t="shared" si="8"/>
        <v>2209</v>
      </c>
      <c r="G124" s="33">
        <f t="shared" si="9"/>
        <v>-8.5859999962849542E-3</v>
      </c>
      <c r="H124" s="33"/>
      <c r="I124" s="33">
        <f t="shared" si="12"/>
        <v>-8.5859999962849542E-3</v>
      </c>
      <c r="K124" s="33"/>
      <c r="L124" s="33"/>
      <c r="M124" s="33"/>
      <c r="N124" s="33"/>
      <c r="O124" s="33"/>
      <c r="P124" s="33"/>
      <c r="Q124" s="35">
        <f t="shared" si="10"/>
        <v>30258.784</v>
      </c>
      <c r="R124" s="33"/>
      <c r="S124" s="33"/>
      <c r="T124" s="33"/>
      <c r="AA124" t="s">
        <v>34</v>
      </c>
      <c r="AB124">
        <v>6</v>
      </c>
      <c r="AD124" t="s">
        <v>41</v>
      </c>
      <c r="AF124" t="s">
        <v>43</v>
      </c>
    </row>
    <row r="125" spans="1:32" x14ac:dyDescent="0.2">
      <c r="A125" s="36" t="s">
        <v>85</v>
      </c>
      <c r="B125" s="36"/>
      <c r="C125" s="14">
        <v>45328.21</v>
      </c>
      <c r="D125" s="14"/>
      <c r="E125" s="33">
        <f t="shared" si="7"/>
        <v>2268.01730273056</v>
      </c>
      <c r="F125" s="33">
        <f t="shared" si="8"/>
        <v>2268</v>
      </c>
      <c r="G125" s="33">
        <f t="shared" si="9"/>
        <v>1.4928000004147179E-2</v>
      </c>
      <c r="H125" s="33"/>
      <c r="I125" s="33">
        <f t="shared" si="12"/>
        <v>1.4928000004147179E-2</v>
      </c>
      <c r="K125" s="33"/>
      <c r="L125" s="33"/>
      <c r="M125" s="33"/>
      <c r="N125" s="33"/>
      <c r="O125" s="33"/>
      <c r="P125" s="33"/>
      <c r="Q125" s="35">
        <f t="shared" si="10"/>
        <v>30309.71</v>
      </c>
      <c r="R125" s="33"/>
      <c r="S125" s="33"/>
      <c r="T125" s="33"/>
      <c r="AA125" t="s">
        <v>34</v>
      </c>
      <c r="AB125">
        <v>7</v>
      </c>
      <c r="AD125" t="s">
        <v>41</v>
      </c>
      <c r="AF125" t="s">
        <v>43</v>
      </c>
    </row>
    <row r="126" spans="1:32" x14ac:dyDescent="0.2">
      <c r="A126" s="36" t="s">
        <v>87</v>
      </c>
      <c r="B126" s="36"/>
      <c r="C126" s="14">
        <v>45622.381000000001</v>
      </c>
      <c r="D126" s="14"/>
      <c r="E126" s="33">
        <f t="shared" si="7"/>
        <v>2608.9847163849763</v>
      </c>
      <c r="F126" s="33">
        <f t="shared" si="8"/>
        <v>2609</v>
      </c>
      <c r="G126" s="33">
        <f t="shared" si="9"/>
        <v>-1.3185999996494502E-2</v>
      </c>
      <c r="H126" s="33"/>
      <c r="I126" s="33">
        <f t="shared" si="12"/>
        <v>-1.3185999996494502E-2</v>
      </c>
      <c r="K126" s="33"/>
      <c r="L126" s="33"/>
      <c r="M126" s="33"/>
      <c r="N126" s="33"/>
      <c r="O126" s="33"/>
      <c r="P126" s="33"/>
      <c r="Q126" s="35">
        <f t="shared" si="10"/>
        <v>30603.881000000001</v>
      </c>
      <c r="R126" s="33"/>
      <c r="S126" s="33"/>
      <c r="T126" s="33"/>
      <c r="AA126" t="s">
        <v>34</v>
      </c>
      <c r="AB126">
        <v>5</v>
      </c>
      <c r="AD126" t="s">
        <v>86</v>
      </c>
      <c r="AF126" t="s">
        <v>43</v>
      </c>
    </row>
    <row r="127" spans="1:32" x14ac:dyDescent="0.2">
      <c r="A127" s="36" t="s">
        <v>87</v>
      </c>
      <c r="B127" s="36"/>
      <c r="C127" s="14">
        <v>45635.328999999998</v>
      </c>
      <c r="D127" s="14"/>
      <c r="E127" s="33">
        <f t="shared" si="7"/>
        <v>2623.9924706231445</v>
      </c>
      <c r="F127" s="33">
        <f t="shared" si="8"/>
        <v>2624</v>
      </c>
      <c r="G127" s="33">
        <f t="shared" si="9"/>
        <v>-6.4960000017890707E-3</v>
      </c>
      <c r="H127" s="33"/>
      <c r="I127" s="33">
        <f t="shared" si="12"/>
        <v>-6.4960000017890707E-3</v>
      </c>
      <c r="K127" s="33"/>
      <c r="L127" s="33"/>
      <c r="M127" s="33"/>
      <c r="N127" s="33"/>
      <c r="O127" s="33"/>
      <c r="P127" s="33"/>
      <c r="Q127" s="35">
        <f t="shared" si="10"/>
        <v>30616.828999999998</v>
      </c>
      <c r="R127" s="33"/>
      <c r="S127" s="33"/>
      <c r="T127" s="33"/>
      <c r="AA127" t="s">
        <v>34</v>
      </c>
      <c r="AB127">
        <v>8</v>
      </c>
      <c r="AD127" t="s">
        <v>88</v>
      </c>
      <c r="AF127" t="s">
        <v>43</v>
      </c>
    </row>
    <row r="128" spans="1:32" x14ac:dyDescent="0.2">
      <c r="A128" s="36" t="s">
        <v>87</v>
      </c>
      <c r="B128" s="36"/>
      <c r="C128" s="14">
        <v>45635.330999999998</v>
      </c>
      <c r="D128" s="14"/>
      <c r="E128" s="33">
        <f t="shared" si="7"/>
        <v>2623.994788781044</v>
      </c>
      <c r="F128" s="33">
        <f t="shared" si="8"/>
        <v>2624</v>
      </c>
      <c r="G128" s="33">
        <f t="shared" si="9"/>
        <v>-4.496000001381617E-3</v>
      </c>
      <c r="H128" s="33"/>
      <c r="I128" s="33">
        <f t="shared" si="12"/>
        <v>-4.496000001381617E-3</v>
      </c>
      <c r="K128" s="33"/>
      <c r="L128" s="33"/>
      <c r="M128" s="33"/>
      <c r="N128" s="33"/>
      <c r="O128" s="33"/>
      <c r="P128" s="33"/>
      <c r="Q128" s="35">
        <f t="shared" si="10"/>
        <v>30616.830999999998</v>
      </c>
      <c r="R128" s="33"/>
      <c r="S128" s="33"/>
      <c r="T128" s="33"/>
      <c r="AA128" t="s">
        <v>34</v>
      </c>
      <c r="AB128">
        <v>8</v>
      </c>
      <c r="AD128" t="s">
        <v>89</v>
      </c>
      <c r="AF128" t="s">
        <v>43</v>
      </c>
    </row>
    <row r="129" spans="1:32" x14ac:dyDescent="0.2">
      <c r="A129" s="36" t="s">
        <v>90</v>
      </c>
      <c r="B129" s="36"/>
      <c r="C129" s="14">
        <v>45705.218000000001</v>
      </c>
      <c r="D129" s="14"/>
      <c r="E129" s="33">
        <f t="shared" si="7"/>
        <v>2704.9993393250029</v>
      </c>
      <c r="F129" s="33">
        <f t="shared" si="8"/>
        <v>2705</v>
      </c>
      <c r="G129" s="33">
        <f t="shared" si="9"/>
        <v>-5.6999999651452526E-4</v>
      </c>
      <c r="H129" s="33"/>
      <c r="I129" s="33">
        <f t="shared" si="12"/>
        <v>-5.6999999651452526E-4</v>
      </c>
      <c r="K129" s="33"/>
      <c r="L129" s="33"/>
      <c r="M129" s="33"/>
      <c r="N129" s="33"/>
      <c r="O129" s="33"/>
      <c r="P129" s="33"/>
      <c r="Q129" s="35">
        <f t="shared" si="10"/>
        <v>30686.718000000001</v>
      </c>
      <c r="R129" s="33"/>
      <c r="S129" s="33"/>
      <c r="T129" s="33"/>
      <c r="AA129" t="s">
        <v>34</v>
      </c>
      <c r="AB129">
        <v>6</v>
      </c>
      <c r="AD129" t="s">
        <v>41</v>
      </c>
      <c r="AF129" t="s">
        <v>43</v>
      </c>
    </row>
    <row r="130" spans="1:32" x14ac:dyDescent="0.2">
      <c r="A130" s="36" t="s">
        <v>91</v>
      </c>
      <c r="B130" s="36"/>
      <c r="C130" s="14">
        <v>45904.508000000002</v>
      </c>
      <c r="D130" s="14"/>
      <c r="E130" s="33">
        <f t="shared" si="7"/>
        <v>2935.9921831715696</v>
      </c>
      <c r="F130" s="33">
        <f t="shared" si="8"/>
        <v>2936</v>
      </c>
      <c r="G130" s="33">
        <f t="shared" si="9"/>
        <v>-6.7439999984344468E-3</v>
      </c>
      <c r="H130" s="33"/>
      <c r="I130" s="33">
        <f t="shared" si="12"/>
        <v>-6.7439999984344468E-3</v>
      </c>
      <c r="K130" s="33"/>
      <c r="L130" s="33"/>
      <c r="M130" s="33"/>
      <c r="N130" s="33"/>
      <c r="O130" s="33"/>
      <c r="P130" s="33"/>
      <c r="Q130" s="35">
        <f t="shared" si="10"/>
        <v>30886.008000000002</v>
      </c>
      <c r="R130" s="33"/>
      <c r="S130" s="33"/>
      <c r="T130" s="33"/>
      <c r="AA130" t="s">
        <v>34</v>
      </c>
      <c r="AB130">
        <v>7</v>
      </c>
      <c r="AD130" t="s">
        <v>41</v>
      </c>
      <c r="AF130" t="s">
        <v>43</v>
      </c>
    </row>
    <row r="131" spans="1:32" x14ac:dyDescent="0.2">
      <c r="A131" s="36" t="s">
        <v>91</v>
      </c>
      <c r="B131" s="36"/>
      <c r="C131" s="14">
        <v>45904.514000000003</v>
      </c>
      <c r="D131" s="14"/>
      <c r="E131" s="33">
        <f t="shared" si="7"/>
        <v>2935.9991376452681</v>
      </c>
      <c r="F131" s="33">
        <f t="shared" si="8"/>
        <v>2936</v>
      </c>
      <c r="G131" s="33">
        <f t="shared" si="9"/>
        <v>-7.4399999721208587E-4</v>
      </c>
      <c r="H131" s="33"/>
      <c r="I131" s="33">
        <f t="shared" si="12"/>
        <v>-7.4399999721208587E-4</v>
      </c>
      <c r="K131" s="33"/>
      <c r="L131" s="33"/>
      <c r="M131" s="33"/>
      <c r="N131" s="33"/>
      <c r="O131" s="33"/>
      <c r="P131" s="33"/>
      <c r="Q131" s="35">
        <f t="shared" si="10"/>
        <v>30886.014000000003</v>
      </c>
      <c r="R131" s="33"/>
      <c r="S131" s="33"/>
      <c r="T131" s="33"/>
      <c r="AA131" t="s">
        <v>34</v>
      </c>
      <c r="AB131">
        <v>7</v>
      </c>
      <c r="AD131" t="s">
        <v>92</v>
      </c>
      <c r="AF131" t="s">
        <v>43</v>
      </c>
    </row>
    <row r="132" spans="1:32" x14ac:dyDescent="0.2">
      <c r="A132" s="36" t="s">
        <v>91</v>
      </c>
      <c r="B132" s="36"/>
      <c r="C132" s="14">
        <v>45916.588000000003</v>
      </c>
      <c r="D132" s="14"/>
      <c r="E132" s="33">
        <f t="shared" si="7"/>
        <v>2949.9938568815746</v>
      </c>
      <c r="F132" s="33">
        <f t="shared" si="8"/>
        <v>2950</v>
      </c>
      <c r="G132" s="33">
        <f t="shared" si="9"/>
        <v>-5.2999999970779754E-3</v>
      </c>
      <c r="H132" s="33"/>
      <c r="I132" s="33">
        <f t="shared" si="12"/>
        <v>-5.2999999970779754E-3</v>
      </c>
      <c r="K132" s="33"/>
      <c r="L132" s="33"/>
      <c r="M132" s="33"/>
      <c r="N132" s="33"/>
      <c r="O132" s="33"/>
      <c r="P132" s="33"/>
      <c r="Q132" s="35">
        <f t="shared" si="10"/>
        <v>30898.088000000003</v>
      </c>
      <c r="R132" s="33"/>
      <c r="S132" s="33"/>
      <c r="T132" s="33"/>
      <c r="AA132" t="s">
        <v>34</v>
      </c>
      <c r="AB132">
        <v>9</v>
      </c>
      <c r="AD132" t="s">
        <v>41</v>
      </c>
      <c r="AF132" t="s">
        <v>43</v>
      </c>
    </row>
    <row r="133" spans="1:32" x14ac:dyDescent="0.2">
      <c r="A133" s="36" t="s">
        <v>40</v>
      </c>
      <c r="B133" s="36"/>
      <c r="C133" s="14">
        <v>45945.055999999997</v>
      </c>
      <c r="D133" s="14"/>
      <c r="E133" s="33">
        <f t="shared" si="7"/>
        <v>2982.9905164160346</v>
      </c>
      <c r="F133" s="33">
        <f t="shared" si="8"/>
        <v>2983</v>
      </c>
      <c r="G133" s="33">
        <f t="shared" si="9"/>
        <v>-8.1819999977597035E-3</v>
      </c>
      <c r="H133" s="33"/>
      <c r="J133" s="33">
        <f>G133</f>
        <v>-8.1819999977597035E-3</v>
      </c>
      <c r="K133" s="33"/>
      <c r="L133" s="33"/>
      <c r="M133" s="33"/>
      <c r="N133" s="33"/>
      <c r="O133" s="33"/>
      <c r="P133" s="33"/>
      <c r="Q133" s="35">
        <f t="shared" si="10"/>
        <v>30926.555999999997</v>
      </c>
      <c r="R133" s="33"/>
      <c r="S133" s="33"/>
      <c r="T133" s="33"/>
      <c r="AA133" t="s">
        <v>38</v>
      </c>
      <c r="AB133" t="s">
        <v>39</v>
      </c>
    </row>
    <row r="134" spans="1:32" x14ac:dyDescent="0.2">
      <c r="A134" s="36" t="s">
        <v>64</v>
      </c>
      <c r="B134" s="36"/>
      <c r="C134" s="14">
        <v>45959.720999999998</v>
      </c>
      <c r="D134" s="14"/>
      <c r="E134" s="33">
        <f t="shared" si="7"/>
        <v>2999.9884092105053</v>
      </c>
      <c r="F134" s="33">
        <f t="shared" si="8"/>
        <v>3000</v>
      </c>
      <c r="G134" s="33">
        <f t="shared" si="9"/>
        <v>-1.0000000002037268E-2</v>
      </c>
      <c r="H134" s="33"/>
      <c r="I134" s="33">
        <f t="shared" ref="I134:I180" si="13">G134</f>
        <v>-1.0000000002037268E-2</v>
      </c>
      <c r="J134" s="33"/>
      <c r="L134" s="33"/>
      <c r="M134" s="33"/>
      <c r="N134" s="33"/>
      <c r="O134" s="33"/>
      <c r="P134" s="33"/>
      <c r="Q134" s="35">
        <f t="shared" si="10"/>
        <v>30941.220999999998</v>
      </c>
      <c r="R134" s="33"/>
      <c r="S134" s="33"/>
      <c r="T134" s="33"/>
      <c r="AA134" t="s">
        <v>34</v>
      </c>
      <c r="AB134">
        <v>10</v>
      </c>
      <c r="AD134" t="s">
        <v>63</v>
      </c>
      <c r="AF134" t="s">
        <v>65</v>
      </c>
    </row>
    <row r="135" spans="1:32" x14ac:dyDescent="0.2">
      <c r="A135" s="36" t="s">
        <v>94</v>
      </c>
      <c r="B135" s="36"/>
      <c r="C135" s="14">
        <v>45987.332999999999</v>
      </c>
      <c r="D135" s="14"/>
      <c r="E135" s="33">
        <f t="shared" si="7"/>
        <v>3031.9928971641989</v>
      </c>
      <c r="F135" s="33">
        <f t="shared" si="8"/>
        <v>3032</v>
      </c>
      <c r="G135" s="33">
        <f t="shared" si="9"/>
        <v>-6.1280000008991919E-3</v>
      </c>
      <c r="H135" s="33"/>
      <c r="I135" s="33">
        <f t="shared" si="13"/>
        <v>-6.1280000008991919E-3</v>
      </c>
      <c r="K135" s="33"/>
      <c r="L135" s="33"/>
      <c r="M135" s="33"/>
      <c r="N135" s="33"/>
      <c r="O135" s="33"/>
      <c r="P135" s="33"/>
      <c r="Q135" s="35">
        <f t="shared" si="10"/>
        <v>30968.832999999999</v>
      </c>
      <c r="R135" s="33"/>
      <c r="S135" s="33"/>
      <c r="T135" s="33"/>
      <c r="AA135" t="s">
        <v>34</v>
      </c>
      <c r="AB135">
        <v>7</v>
      </c>
      <c r="AD135" t="s">
        <v>41</v>
      </c>
      <c r="AF135" t="s">
        <v>43</v>
      </c>
    </row>
    <row r="136" spans="1:32" x14ac:dyDescent="0.2">
      <c r="A136" s="36" t="s">
        <v>64</v>
      </c>
      <c r="B136" s="36"/>
      <c r="C136" s="14">
        <v>46004.59</v>
      </c>
      <c r="D136" s="14"/>
      <c r="E136" s="33">
        <f t="shared" si="7"/>
        <v>3051.9951225957793</v>
      </c>
      <c r="F136" s="33">
        <f t="shared" si="8"/>
        <v>3052</v>
      </c>
      <c r="G136" s="33">
        <f t="shared" si="9"/>
        <v>-4.2079999984707683E-3</v>
      </c>
      <c r="H136" s="33"/>
      <c r="I136" s="33">
        <f t="shared" si="13"/>
        <v>-4.2079999984707683E-3</v>
      </c>
      <c r="J136" s="33"/>
      <c r="L136" s="33"/>
      <c r="M136" s="33"/>
      <c r="N136" s="33"/>
      <c r="O136" s="33"/>
      <c r="P136" s="33"/>
      <c r="Q136" s="35">
        <f t="shared" si="10"/>
        <v>30986.089999999997</v>
      </c>
      <c r="R136" s="33"/>
      <c r="S136" s="33"/>
      <c r="T136" s="33"/>
      <c r="AA136" t="s">
        <v>34</v>
      </c>
      <c r="AB136">
        <v>11</v>
      </c>
      <c r="AD136" t="s">
        <v>95</v>
      </c>
      <c r="AF136" t="s">
        <v>65</v>
      </c>
    </row>
    <row r="137" spans="1:32" x14ac:dyDescent="0.2">
      <c r="A137" s="36" t="s">
        <v>64</v>
      </c>
      <c r="B137" s="36"/>
      <c r="C137" s="14">
        <v>46010.629000000001</v>
      </c>
      <c r="D137" s="14"/>
      <c r="E137" s="33">
        <f t="shared" si="7"/>
        <v>3058.9948003718364</v>
      </c>
      <c r="F137" s="33">
        <f t="shared" si="8"/>
        <v>3059</v>
      </c>
      <c r="G137" s="33">
        <f t="shared" si="9"/>
        <v>-4.4859999979962595E-3</v>
      </c>
      <c r="H137" s="33"/>
      <c r="I137" s="33">
        <f t="shared" si="13"/>
        <v>-4.4859999979962595E-3</v>
      </c>
      <c r="J137" s="33"/>
      <c r="L137" s="33"/>
      <c r="M137" s="33"/>
      <c r="N137" s="33"/>
      <c r="O137" s="33"/>
      <c r="P137" s="33"/>
      <c r="Q137" s="35">
        <f t="shared" si="10"/>
        <v>30992.129000000001</v>
      </c>
      <c r="R137" s="33"/>
      <c r="S137" s="33"/>
      <c r="T137" s="33"/>
      <c r="AA137" t="s">
        <v>34</v>
      </c>
      <c r="AB137">
        <v>14</v>
      </c>
      <c r="AD137" t="s">
        <v>95</v>
      </c>
      <c r="AF137" t="s">
        <v>65</v>
      </c>
    </row>
    <row r="138" spans="1:32" x14ac:dyDescent="0.2">
      <c r="A138" s="36" t="s">
        <v>96</v>
      </c>
      <c r="B138" s="36"/>
      <c r="C138" s="14">
        <v>46262.54</v>
      </c>
      <c r="D138" s="14"/>
      <c r="E138" s="33">
        <f t="shared" si="7"/>
        <v>3350.9795376202296</v>
      </c>
      <c r="F138" s="33">
        <f t="shared" si="8"/>
        <v>3351</v>
      </c>
      <c r="G138" s="33">
        <f t="shared" si="9"/>
        <v>-1.7653999995673075E-2</v>
      </c>
      <c r="H138" s="33"/>
      <c r="I138" s="33">
        <f t="shared" si="13"/>
        <v>-1.7653999995673075E-2</v>
      </c>
      <c r="K138" s="33"/>
      <c r="L138" s="33"/>
      <c r="M138" s="33"/>
      <c r="N138" s="33"/>
      <c r="O138" s="33"/>
      <c r="P138" s="33"/>
      <c r="Q138" s="35">
        <f t="shared" si="10"/>
        <v>31244.04</v>
      </c>
      <c r="R138" s="33"/>
      <c r="S138" s="33"/>
      <c r="T138" s="33"/>
      <c r="AA138" t="s">
        <v>34</v>
      </c>
      <c r="AB138">
        <v>8</v>
      </c>
      <c r="AD138" t="s">
        <v>41</v>
      </c>
      <c r="AF138" t="s">
        <v>43</v>
      </c>
    </row>
    <row r="139" spans="1:32" x14ac:dyDescent="0.2">
      <c r="A139" s="36" t="s">
        <v>96</v>
      </c>
      <c r="B139" s="36"/>
      <c r="C139" s="14">
        <v>46268.584000000003</v>
      </c>
      <c r="D139" s="14"/>
      <c r="E139" s="33">
        <f t="shared" si="7"/>
        <v>3357.9850107910311</v>
      </c>
      <c r="F139" s="33">
        <f t="shared" si="8"/>
        <v>3358</v>
      </c>
      <c r="G139" s="33">
        <f t="shared" si="9"/>
        <v>-1.2931999997817911E-2</v>
      </c>
      <c r="H139" s="33"/>
      <c r="I139" s="33">
        <f t="shared" si="13"/>
        <v>-1.2931999997817911E-2</v>
      </c>
      <c r="K139" s="33"/>
      <c r="L139" s="33"/>
      <c r="M139" s="33"/>
      <c r="N139" s="33"/>
      <c r="O139" s="33"/>
      <c r="P139" s="33"/>
      <c r="Q139" s="35">
        <f t="shared" si="10"/>
        <v>31250.084000000003</v>
      </c>
      <c r="R139" s="33"/>
      <c r="S139" s="33"/>
      <c r="T139" s="33"/>
      <c r="AA139" t="s">
        <v>34</v>
      </c>
      <c r="AB139">
        <v>6</v>
      </c>
      <c r="AD139" t="s">
        <v>41</v>
      </c>
      <c r="AF139" t="s">
        <v>43</v>
      </c>
    </row>
    <row r="140" spans="1:32" x14ac:dyDescent="0.2">
      <c r="A140" s="36" t="s">
        <v>97</v>
      </c>
      <c r="B140" s="36"/>
      <c r="C140" s="14">
        <v>46319.49</v>
      </c>
      <c r="D140" s="14"/>
      <c r="E140" s="33">
        <f t="shared" si="7"/>
        <v>3416.989083794454</v>
      </c>
      <c r="F140" s="33">
        <f t="shared" si="8"/>
        <v>3417</v>
      </c>
      <c r="G140" s="33">
        <f t="shared" si="9"/>
        <v>-9.4180000014603138E-3</v>
      </c>
      <c r="H140" s="33"/>
      <c r="I140" s="33">
        <f t="shared" si="13"/>
        <v>-9.4180000014603138E-3</v>
      </c>
      <c r="K140" s="33"/>
      <c r="L140" s="33"/>
      <c r="M140" s="33"/>
      <c r="N140" s="33"/>
      <c r="O140" s="33"/>
      <c r="P140" s="33"/>
      <c r="Q140" s="35">
        <f t="shared" si="10"/>
        <v>31300.989999999998</v>
      </c>
      <c r="R140" s="33"/>
      <c r="S140" s="33"/>
      <c r="T140" s="33"/>
      <c r="AA140" t="s">
        <v>34</v>
      </c>
      <c r="AB140">
        <v>8</v>
      </c>
      <c r="AD140" t="s">
        <v>41</v>
      </c>
      <c r="AF140" t="s">
        <v>43</v>
      </c>
    </row>
    <row r="141" spans="1:32" x14ac:dyDescent="0.2">
      <c r="A141" s="36" t="s">
        <v>64</v>
      </c>
      <c r="B141" s="36"/>
      <c r="C141" s="14">
        <v>46369.536</v>
      </c>
      <c r="D141" s="14"/>
      <c r="E141" s="33">
        <f t="shared" si="7"/>
        <v>3474.9963489013121</v>
      </c>
      <c r="F141" s="33">
        <f t="shared" si="8"/>
        <v>3475</v>
      </c>
      <c r="G141" s="33">
        <f t="shared" si="9"/>
        <v>-3.1499999968218617E-3</v>
      </c>
      <c r="H141" s="33"/>
      <c r="I141" s="33">
        <f t="shared" si="13"/>
        <v>-3.1499999968218617E-3</v>
      </c>
      <c r="J141" s="33"/>
      <c r="L141" s="33"/>
      <c r="M141" s="33"/>
      <c r="N141" s="33"/>
      <c r="O141" s="33"/>
      <c r="P141" s="33"/>
      <c r="Q141" s="35">
        <f t="shared" si="10"/>
        <v>31351.036</v>
      </c>
      <c r="R141" s="33"/>
      <c r="S141" s="33"/>
      <c r="T141" s="33"/>
      <c r="AA141" t="s">
        <v>34</v>
      </c>
      <c r="AB141">
        <v>10</v>
      </c>
      <c r="AD141" t="s">
        <v>63</v>
      </c>
      <c r="AF141" t="s">
        <v>65</v>
      </c>
    </row>
    <row r="142" spans="1:32" x14ac:dyDescent="0.2">
      <c r="A142" s="36" t="s">
        <v>98</v>
      </c>
      <c r="B142" s="36"/>
      <c r="C142" s="14">
        <v>46377.294000000002</v>
      </c>
      <c r="D142" s="14"/>
      <c r="E142" s="33">
        <f t="shared" si="7"/>
        <v>3483.9884833915626</v>
      </c>
      <c r="F142" s="33">
        <f t="shared" si="8"/>
        <v>3484</v>
      </c>
      <c r="G142" s="33">
        <f t="shared" si="9"/>
        <v>-9.935999994922895E-3</v>
      </c>
      <c r="H142" s="33"/>
      <c r="I142" s="33">
        <f t="shared" si="13"/>
        <v>-9.935999994922895E-3</v>
      </c>
      <c r="K142" s="33"/>
      <c r="L142" s="33"/>
      <c r="M142" s="33"/>
      <c r="N142" s="33"/>
      <c r="O142" s="33"/>
      <c r="P142" s="33"/>
      <c r="Q142" s="35">
        <f t="shared" si="10"/>
        <v>31358.794000000002</v>
      </c>
      <c r="R142" s="33"/>
      <c r="S142" s="33"/>
      <c r="T142" s="33"/>
      <c r="AA142" t="s">
        <v>34</v>
      </c>
      <c r="AB142">
        <v>6</v>
      </c>
      <c r="AD142" t="s">
        <v>88</v>
      </c>
      <c r="AF142" t="s">
        <v>43</v>
      </c>
    </row>
    <row r="143" spans="1:32" x14ac:dyDescent="0.2">
      <c r="A143" s="36" t="s">
        <v>98</v>
      </c>
      <c r="B143" s="36"/>
      <c r="C143" s="14">
        <v>46428.197</v>
      </c>
      <c r="D143" s="14"/>
      <c r="E143" s="33">
        <f t="shared" si="7"/>
        <v>3542.9890791581411</v>
      </c>
      <c r="F143" s="33">
        <f t="shared" si="8"/>
        <v>3543</v>
      </c>
      <c r="G143" s="33">
        <f t="shared" si="9"/>
        <v>-9.4219999955384992E-3</v>
      </c>
      <c r="H143" s="33"/>
      <c r="I143" s="33">
        <f t="shared" si="13"/>
        <v>-9.4219999955384992E-3</v>
      </c>
      <c r="K143" s="33"/>
      <c r="L143" s="33"/>
      <c r="M143" s="33"/>
      <c r="N143" s="33"/>
      <c r="O143" s="33"/>
      <c r="P143" s="33"/>
      <c r="Q143" s="35">
        <f t="shared" si="10"/>
        <v>31409.697</v>
      </c>
      <c r="R143" s="33"/>
      <c r="S143" s="33"/>
      <c r="T143" s="33"/>
      <c r="AA143" t="s">
        <v>34</v>
      </c>
      <c r="AB143">
        <v>8</v>
      </c>
      <c r="AD143" t="s">
        <v>41</v>
      </c>
      <c r="AF143" t="s">
        <v>43</v>
      </c>
    </row>
    <row r="144" spans="1:32" x14ac:dyDescent="0.2">
      <c r="A144" s="36" t="s">
        <v>99</v>
      </c>
      <c r="B144" s="36"/>
      <c r="C144" s="14">
        <v>46627.495000000003</v>
      </c>
      <c r="D144" s="14"/>
      <c r="E144" s="33">
        <f t="shared" si="7"/>
        <v>3773.9911956363057</v>
      </c>
      <c r="F144" s="33">
        <f t="shared" si="8"/>
        <v>3774</v>
      </c>
      <c r="G144" s="33">
        <f t="shared" si="9"/>
        <v>-7.5959999958286062E-3</v>
      </c>
      <c r="H144" s="33"/>
      <c r="I144" s="33">
        <f t="shared" si="13"/>
        <v>-7.5959999958286062E-3</v>
      </c>
      <c r="K144" s="33"/>
      <c r="L144" s="33"/>
      <c r="M144" s="33"/>
      <c r="N144" s="33"/>
      <c r="O144" s="33"/>
      <c r="P144" s="33"/>
      <c r="Q144" s="35">
        <f t="shared" si="10"/>
        <v>31608.995000000003</v>
      </c>
      <c r="R144" s="33"/>
      <c r="S144" s="33"/>
      <c r="T144" s="33"/>
      <c r="AA144" t="s">
        <v>34</v>
      </c>
      <c r="AB144">
        <v>7</v>
      </c>
      <c r="AD144" t="s">
        <v>41</v>
      </c>
      <c r="AF144" t="s">
        <v>43</v>
      </c>
    </row>
    <row r="145" spans="1:32" x14ac:dyDescent="0.2">
      <c r="A145" s="36" t="s">
        <v>100</v>
      </c>
      <c r="B145" s="36"/>
      <c r="C145" s="14">
        <v>46646.48</v>
      </c>
      <c r="D145" s="14"/>
      <c r="E145" s="33">
        <f t="shared" si="7"/>
        <v>3795.9963094926316</v>
      </c>
      <c r="F145" s="33">
        <f t="shared" si="8"/>
        <v>3796</v>
      </c>
      <c r="G145" s="33">
        <f t="shared" si="9"/>
        <v>-3.1839999937801622E-3</v>
      </c>
      <c r="H145" s="33"/>
      <c r="I145" s="33">
        <f t="shared" si="13"/>
        <v>-3.1839999937801622E-3</v>
      </c>
      <c r="K145" s="33"/>
      <c r="L145" s="33"/>
      <c r="M145" s="33"/>
      <c r="N145" s="33"/>
      <c r="O145" s="33"/>
      <c r="P145" s="33"/>
      <c r="Q145" s="35">
        <f t="shared" si="10"/>
        <v>31627.980000000003</v>
      </c>
      <c r="R145" s="33"/>
      <c r="S145" s="33"/>
      <c r="T145" s="33"/>
      <c r="AA145" t="s">
        <v>34</v>
      </c>
      <c r="AB145">
        <v>6</v>
      </c>
      <c r="AD145" t="s">
        <v>41</v>
      </c>
      <c r="AF145" t="s">
        <v>43</v>
      </c>
    </row>
    <row r="146" spans="1:32" x14ac:dyDescent="0.2">
      <c r="A146" s="36" t="s">
        <v>64</v>
      </c>
      <c r="B146" s="36"/>
      <c r="C146" s="14">
        <v>46714.633000000002</v>
      </c>
      <c r="D146" s="14"/>
      <c r="E146" s="33">
        <f t="shared" si="7"/>
        <v>3874.9910171381462</v>
      </c>
      <c r="F146" s="33">
        <f t="shared" si="8"/>
        <v>3875</v>
      </c>
      <c r="G146" s="33">
        <f t="shared" si="9"/>
        <v>-7.7499999970314093E-3</v>
      </c>
      <c r="H146" s="33"/>
      <c r="I146" s="33">
        <f t="shared" si="13"/>
        <v>-7.7499999970314093E-3</v>
      </c>
      <c r="J146" s="33"/>
      <c r="L146" s="33"/>
      <c r="M146" s="33"/>
      <c r="N146" s="33"/>
      <c r="O146" s="33"/>
      <c r="P146" s="33"/>
      <c r="Q146" s="35">
        <f t="shared" si="10"/>
        <v>31696.133000000002</v>
      </c>
      <c r="R146" s="33"/>
      <c r="S146" s="33"/>
      <c r="T146" s="33"/>
      <c r="AA146" t="s">
        <v>34</v>
      </c>
      <c r="AB146">
        <v>12</v>
      </c>
      <c r="AD146" t="s">
        <v>63</v>
      </c>
      <c r="AF146" t="s">
        <v>65</v>
      </c>
    </row>
    <row r="147" spans="1:32" x14ac:dyDescent="0.2">
      <c r="A147" s="36" t="s">
        <v>101</v>
      </c>
      <c r="B147" s="36"/>
      <c r="C147" s="14">
        <v>46742.239000000001</v>
      </c>
      <c r="D147" s="14"/>
      <c r="E147" s="33">
        <f t="shared" si="7"/>
        <v>3906.9885506181413</v>
      </c>
      <c r="F147" s="33">
        <f t="shared" si="8"/>
        <v>3907</v>
      </c>
      <c r="G147" s="33">
        <f t="shared" si="9"/>
        <v>-9.877999997115694E-3</v>
      </c>
      <c r="H147" s="33"/>
      <c r="I147" s="33">
        <f t="shared" si="13"/>
        <v>-9.877999997115694E-3</v>
      </c>
      <c r="K147" s="33"/>
      <c r="L147" s="33"/>
      <c r="M147" s="33"/>
      <c r="N147" s="33"/>
      <c r="O147" s="33"/>
      <c r="P147" s="33"/>
      <c r="Q147" s="35">
        <f t="shared" si="10"/>
        <v>31723.739000000001</v>
      </c>
      <c r="R147" s="33"/>
      <c r="S147" s="33"/>
      <c r="T147" s="33"/>
      <c r="AA147" t="s">
        <v>34</v>
      </c>
      <c r="AB147">
        <v>6</v>
      </c>
      <c r="AD147" t="s">
        <v>41</v>
      </c>
      <c r="AF147" t="s">
        <v>43</v>
      </c>
    </row>
    <row r="148" spans="1:32" x14ac:dyDescent="0.2">
      <c r="A148" s="36" t="s">
        <v>102</v>
      </c>
      <c r="B148" s="36"/>
      <c r="C148" s="14">
        <v>47010.553</v>
      </c>
      <c r="D148" s="14"/>
      <c r="E148" s="33">
        <f t="shared" si="7"/>
        <v>4217.9856598752394</v>
      </c>
      <c r="F148" s="33">
        <f t="shared" si="8"/>
        <v>4218</v>
      </c>
      <c r="G148" s="33">
        <f t="shared" si="9"/>
        <v>-1.2371999997412786E-2</v>
      </c>
      <c r="H148" s="33"/>
      <c r="I148" s="33">
        <f t="shared" si="13"/>
        <v>-1.2371999997412786E-2</v>
      </c>
      <c r="K148" s="33"/>
      <c r="L148" s="33"/>
      <c r="M148" s="33"/>
      <c r="N148" s="33"/>
      <c r="O148" s="33"/>
      <c r="P148" s="33"/>
      <c r="Q148" s="35">
        <f t="shared" si="10"/>
        <v>31992.053</v>
      </c>
      <c r="R148" s="33"/>
      <c r="S148" s="33"/>
      <c r="T148" s="33"/>
      <c r="AA148" t="s">
        <v>34</v>
      </c>
      <c r="AB148">
        <v>9</v>
      </c>
      <c r="AD148" t="s">
        <v>41</v>
      </c>
      <c r="AF148" t="s">
        <v>43</v>
      </c>
    </row>
    <row r="149" spans="1:32" x14ac:dyDescent="0.2">
      <c r="A149" s="36" t="s">
        <v>103</v>
      </c>
      <c r="B149" s="36"/>
      <c r="C149" s="14">
        <v>47029.534</v>
      </c>
      <c r="D149" s="14"/>
      <c r="E149" s="33">
        <f t="shared" ref="E149:E212" si="14">+(C149-C$7)/C$8</f>
        <v>4239.9861374157663</v>
      </c>
      <c r="F149" s="33">
        <f t="shared" ref="F149:F212" si="15">ROUND(2*E149,0)/2</f>
        <v>4240</v>
      </c>
      <c r="G149" s="33">
        <f t="shared" ref="G149:G212" si="16">+C149-(C$7+F149*C$8)</f>
        <v>-1.1959999996179249E-2</v>
      </c>
      <c r="H149" s="33"/>
      <c r="I149" s="33">
        <f t="shared" si="13"/>
        <v>-1.1959999996179249E-2</v>
      </c>
      <c r="K149" s="33"/>
      <c r="L149" s="33"/>
      <c r="M149" s="33"/>
      <c r="N149" s="33"/>
      <c r="O149" s="33"/>
      <c r="P149" s="33"/>
      <c r="Q149" s="35">
        <f t="shared" ref="Q149:Q212" si="17">+C149-15018.5</f>
        <v>32011.034</v>
      </c>
      <c r="R149" s="33"/>
      <c r="S149" s="33"/>
      <c r="T149" s="33"/>
      <c r="AA149" t="s">
        <v>34</v>
      </c>
      <c r="AB149">
        <v>6</v>
      </c>
      <c r="AD149" t="s">
        <v>41</v>
      </c>
      <c r="AF149" t="s">
        <v>43</v>
      </c>
    </row>
    <row r="150" spans="1:32" x14ac:dyDescent="0.2">
      <c r="A150" s="36" t="s">
        <v>104</v>
      </c>
      <c r="B150" s="36"/>
      <c r="C150" s="14">
        <v>47157.222000000002</v>
      </c>
      <c r="D150" s="14"/>
      <c r="E150" s="33">
        <f t="shared" si="14"/>
        <v>4387.9866103199802</v>
      </c>
      <c r="F150" s="33">
        <f t="shared" si="15"/>
        <v>4388</v>
      </c>
      <c r="G150" s="33">
        <f t="shared" si="16"/>
        <v>-1.1551999996299855E-2</v>
      </c>
      <c r="H150" s="33"/>
      <c r="I150" s="33">
        <f t="shared" si="13"/>
        <v>-1.1551999996299855E-2</v>
      </c>
      <c r="K150" s="33"/>
      <c r="L150" s="33"/>
      <c r="M150" s="33"/>
      <c r="N150" s="33"/>
      <c r="O150" s="33"/>
      <c r="P150" s="33"/>
      <c r="Q150" s="35">
        <f t="shared" si="17"/>
        <v>32138.722000000002</v>
      </c>
      <c r="R150" s="33"/>
      <c r="S150" s="33"/>
      <c r="T150" s="33"/>
      <c r="AA150" t="s">
        <v>34</v>
      </c>
      <c r="AB150">
        <v>6</v>
      </c>
      <c r="AD150" t="s">
        <v>41</v>
      </c>
      <c r="AF150" t="s">
        <v>43</v>
      </c>
    </row>
    <row r="151" spans="1:32" x14ac:dyDescent="0.2">
      <c r="A151" s="36" t="s">
        <v>105</v>
      </c>
      <c r="B151" s="36"/>
      <c r="C151" s="14">
        <v>47471.273999999998</v>
      </c>
      <c r="D151" s="14"/>
      <c r="E151" s="33">
        <f t="shared" si="14"/>
        <v>4751.9976725694696</v>
      </c>
      <c r="F151" s="33">
        <f t="shared" si="15"/>
        <v>4752</v>
      </c>
      <c r="G151" s="33">
        <f t="shared" si="16"/>
        <v>-2.0080000031157397E-3</v>
      </c>
      <c r="H151" s="33"/>
      <c r="I151" s="33">
        <f t="shared" si="13"/>
        <v>-2.0080000031157397E-3</v>
      </c>
      <c r="K151" s="33"/>
      <c r="L151" s="33"/>
      <c r="M151" s="33"/>
      <c r="N151" s="33"/>
      <c r="O151" s="33"/>
      <c r="P151" s="33"/>
      <c r="Q151" s="35">
        <f t="shared" si="17"/>
        <v>32452.773999999998</v>
      </c>
      <c r="R151" s="33"/>
      <c r="S151" s="33"/>
      <c r="T151" s="33"/>
      <c r="AA151" t="s">
        <v>34</v>
      </c>
      <c r="AB151">
        <v>6</v>
      </c>
      <c r="AD151" t="s">
        <v>41</v>
      </c>
      <c r="AF151" t="s">
        <v>43</v>
      </c>
    </row>
    <row r="152" spans="1:32" x14ac:dyDescent="0.2">
      <c r="A152" s="36" t="s">
        <v>106</v>
      </c>
      <c r="B152" s="36"/>
      <c r="C152" s="14">
        <v>47739.601000000002</v>
      </c>
      <c r="D152" s="14"/>
      <c r="E152" s="33">
        <f t="shared" si="14"/>
        <v>5063.0098498529187</v>
      </c>
      <c r="F152" s="33">
        <f t="shared" si="15"/>
        <v>5063</v>
      </c>
      <c r="G152" s="33">
        <f t="shared" si="16"/>
        <v>8.4980000028735958E-3</v>
      </c>
      <c r="H152" s="33"/>
      <c r="I152" s="33">
        <f t="shared" si="13"/>
        <v>8.4980000028735958E-3</v>
      </c>
      <c r="K152" s="33"/>
      <c r="L152" s="33"/>
      <c r="M152" s="33"/>
      <c r="N152" s="33"/>
      <c r="O152" s="33"/>
      <c r="P152" s="33"/>
      <c r="Q152" s="35">
        <f t="shared" si="17"/>
        <v>32721.101000000002</v>
      </c>
      <c r="R152" s="33"/>
      <c r="S152" s="33"/>
      <c r="T152" s="33"/>
      <c r="AA152" t="s">
        <v>34</v>
      </c>
      <c r="AB152">
        <v>4</v>
      </c>
      <c r="AD152" t="s">
        <v>41</v>
      </c>
      <c r="AF152" t="s">
        <v>43</v>
      </c>
    </row>
    <row r="153" spans="1:32" x14ac:dyDescent="0.2">
      <c r="A153" s="36" t="s">
        <v>64</v>
      </c>
      <c r="B153" s="36"/>
      <c r="C153" s="14">
        <v>47744.756000000001</v>
      </c>
      <c r="D153" s="14"/>
      <c r="E153" s="33">
        <f t="shared" si="14"/>
        <v>5068.984901837608</v>
      </c>
      <c r="F153" s="33">
        <f t="shared" si="15"/>
        <v>5069</v>
      </c>
      <c r="G153" s="33">
        <f t="shared" si="16"/>
        <v>-1.3025999993260484E-2</v>
      </c>
      <c r="H153" s="33"/>
      <c r="I153" s="33">
        <f t="shared" si="13"/>
        <v>-1.3025999993260484E-2</v>
      </c>
      <c r="J153" s="33"/>
      <c r="L153" s="33"/>
      <c r="M153" s="33"/>
      <c r="N153" s="33"/>
      <c r="O153" s="33"/>
      <c r="P153" s="33"/>
      <c r="Q153" s="35">
        <f t="shared" si="17"/>
        <v>32726.256000000001</v>
      </c>
      <c r="R153" s="33"/>
      <c r="S153" s="33"/>
      <c r="T153" s="33"/>
      <c r="AA153" t="s">
        <v>34</v>
      </c>
      <c r="AB153">
        <v>12</v>
      </c>
      <c r="AD153" t="s">
        <v>63</v>
      </c>
      <c r="AF153" t="s">
        <v>65</v>
      </c>
    </row>
    <row r="154" spans="1:32" x14ac:dyDescent="0.2">
      <c r="A154" s="36" t="s">
        <v>107</v>
      </c>
      <c r="B154" s="36"/>
      <c r="C154" s="14">
        <v>47822.400000000001</v>
      </c>
      <c r="D154" s="14"/>
      <c r="E154" s="33">
        <f t="shared" si="14"/>
        <v>5158.9804277928633</v>
      </c>
      <c r="F154" s="33">
        <f t="shared" si="15"/>
        <v>5159</v>
      </c>
      <c r="G154" s="33">
        <f t="shared" si="16"/>
        <v>-1.6885999997612089E-2</v>
      </c>
      <c r="H154" s="33"/>
      <c r="I154" s="33">
        <f t="shared" si="13"/>
        <v>-1.6885999997612089E-2</v>
      </c>
      <c r="K154" s="33"/>
      <c r="L154" s="33"/>
      <c r="M154" s="33"/>
      <c r="N154" s="33"/>
      <c r="O154" s="33"/>
      <c r="P154" s="33"/>
      <c r="Q154" s="35">
        <f t="shared" si="17"/>
        <v>32803.9</v>
      </c>
      <c r="R154" s="33"/>
      <c r="S154" s="33"/>
      <c r="T154" s="33"/>
      <c r="AA154" t="s">
        <v>34</v>
      </c>
      <c r="AB154">
        <v>6</v>
      </c>
      <c r="AD154" t="s">
        <v>41</v>
      </c>
      <c r="AF154" t="s">
        <v>43</v>
      </c>
    </row>
    <row r="155" spans="1:32" x14ac:dyDescent="0.2">
      <c r="A155" s="36" t="s">
        <v>108</v>
      </c>
      <c r="B155" s="36"/>
      <c r="C155" s="14">
        <v>48098.491000000002</v>
      </c>
      <c r="D155" s="14"/>
      <c r="E155" s="33">
        <f t="shared" si="14"/>
        <v>5478.9916940402527</v>
      </c>
      <c r="F155" s="33">
        <f t="shared" si="15"/>
        <v>5479</v>
      </c>
      <c r="G155" s="33">
        <f t="shared" si="16"/>
        <v>-7.1659999957773834E-3</v>
      </c>
      <c r="H155" s="33"/>
      <c r="I155" s="33">
        <f t="shared" si="13"/>
        <v>-7.1659999957773834E-3</v>
      </c>
      <c r="K155" s="33"/>
      <c r="L155" s="33"/>
      <c r="M155" s="33"/>
      <c r="N155" s="33"/>
      <c r="O155" s="33"/>
      <c r="P155" s="33"/>
      <c r="Q155" s="35">
        <f t="shared" si="17"/>
        <v>33079.991000000002</v>
      </c>
      <c r="R155" s="33"/>
      <c r="S155" s="33"/>
      <c r="T155" s="33"/>
      <c r="AA155" t="s">
        <v>34</v>
      </c>
      <c r="AB155">
        <v>6</v>
      </c>
      <c r="AD155" t="s">
        <v>41</v>
      </c>
      <c r="AF155" t="s">
        <v>43</v>
      </c>
    </row>
    <row r="156" spans="1:32" x14ac:dyDescent="0.2">
      <c r="A156" s="36" t="s">
        <v>110</v>
      </c>
      <c r="B156" s="36"/>
      <c r="C156" s="14">
        <v>48174.404999999999</v>
      </c>
      <c r="D156" s="14">
        <v>6.0000000000000001E-3</v>
      </c>
      <c r="E156" s="33">
        <f t="shared" si="14"/>
        <v>5566.9820134128631</v>
      </c>
      <c r="F156" s="33">
        <f t="shared" si="15"/>
        <v>5567</v>
      </c>
      <c r="G156" s="33">
        <f t="shared" si="16"/>
        <v>-1.5518000000156462E-2</v>
      </c>
      <c r="H156" s="33"/>
      <c r="I156" s="33">
        <f t="shared" si="13"/>
        <v>-1.5518000000156462E-2</v>
      </c>
      <c r="K156" s="33"/>
      <c r="L156" s="33"/>
      <c r="M156" s="33"/>
      <c r="N156" s="33"/>
      <c r="O156" s="33"/>
      <c r="P156" s="33"/>
      <c r="Q156" s="35">
        <f t="shared" si="17"/>
        <v>33155.904999999999</v>
      </c>
      <c r="R156" s="33"/>
      <c r="S156" s="33"/>
      <c r="T156" s="33"/>
      <c r="AA156" t="s">
        <v>34</v>
      </c>
      <c r="AB156">
        <v>29</v>
      </c>
      <c r="AD156" t="s">
        <v>109</v>
      </c>
      <c r="AF156" t="s">
        <v>43</v>
      </c>
    </row>
    <row r="157" spans="1:32" x14ac:dyDescent="0.2">
      <c r="A157" s="36" t="s">
        <v>111</v>
      </c>
      <c r="B157" s="36"/>
      <c r="C157" s="14">
        <v>48488.446000000004</v>
      </c>
      <c r="D157" s="14">
        <v>3.0000000000000001E-3</v>
      </c>
      <c r="E157" s="33">
        <f t="shared" si="14"/>
        <v>5930.9803257939184</v>
      </c>
      <c r="F157" s="33">
        <f t="shared" si="15"/>
        <v>5931</v>
      </c>
      <c r="G157" s="33">
        <f t="shared" si="16"/>
        <v>-1.6973999991023447E-2</v>
      </c>
      <c r="H157" s="33"/>
      <c r="I157" s="33">
        <f t="shared" si="13"/>
        <v>-1.6973999991023447E-2</v>
      </c>
      <c r="K157" s="33"/>
      <c r="L157" s="33"/>
      <c r="M157" s="33"/>
      <c r="N157" s="33"/>
      <c r="O157" s="33"/>
      <c r="P157" s="33"/>
      <c r="Q157" s="35">
        <f t="shared" si="17"/>
        <v>33469.946000000004</v>
      </c>
      <c r="R157" s="33"/>
      <c r="S157" s="33"/>
      <c r="T157" s="33"/>
      <c r="AA157" t="s">
        <v>34</v>
      </c>
      <c r="AB157">
        <v>6</v>
      </c>
      <c r="AD157" t="s">
        <v>41</v>
      </c>
      <c r="AF157" t="s">
        <v>43</v>
      </c>
    </row>
    <row r="158" spans="1:32" x14ac:dyDescent="0.2">
      <c r="A158" s="36" t="s">
        <v>64</v>
      </c>
      <c r="B158" s="36"/>
      <c r="C158" s="14">
        <v>48537.623</v>
      </c>
      <c r="D158" s="14"/>
      <c r="E158" s="33">
        <f t="shared" si="14"/>
        <v>5987.9803512936505</v>
      </c>
      <c r="F158" s="33">
        <f t="shared" si="15"/>
        <v>5988</v>
      </c>
      <c r="G158" s="33">
        <f t="shared" si="16"/>
        <v>-1.6951999998127576E-2</v>
      </c>
      <c r="H158" s="33"/>
      <c r="I158" s="33">
        <f t="shared" si="13"/>
        <v>-1.6951999998127576E-2</v>
      </c>
      <c r="J158" s="33"/>
      <c r="L158" s="33"/>
      <c r="M158" s="33"/>
      <c r="N158" s="33"/>
      <c r="O158" s="33"/>
      <c r="P158" s="33"/>
      <c r="Q158" s="35">
        <f t="shared" si="17"/>
        <v>33519.123</v>
      </c>
      <c r="R158" s="33"/>
      <c r="S158" s="33"/>
      <c r="T158" s="33"/>
      <c r="AA158" t="s">
        <v>34</v>
      </c>
      <c r="AB158">
        <v>15</v>
      </c>
      <c r="AD158" t="s">
        <v>63</v>
      </c>
      <c r="AF158" t="s">
        <v>65</v>
      </c>
    </row>
    <row r="159" spans="1:32" x14ac:dyDescent="0.2">
      <c r="A159" s="36" t="s">
        <v>112</v>
      </c>
      <c r="B159" s="36"/>
      <c r="C159" s="14">
        <v>48564.37</v>
      </c>
      <c r="D159" s="14">
        <v>3.0000000000000001E-3</v>
      </c>
      <c r="E159" s="33">
        <f t="shared" si="14"/>
        <v>6018.9822359560258</v>
      </c>
      <c r="F159" s="33">
        <f t="shared" si="15"/>
        <v>6019</v>
      </c>
      <c r="G159" s="33">
        <f t="shared" si="16"/>
        <v>-1.5325999993365258E-2</v>
      </c>
      <c r="H159" s="33"/>
      <c r="I159" s="33">
        <f t="shared" si="13"/>
        <v>-1.5325999993365258E-2</v>
      </c>
      <c r="K159" s="33"/>
      <c r="L159" s="33"/>
      <c r="M159" s="33"/>
      <c r="N159" s="33"/>
      <c r="O159" s="33"/>
      <c r="P159" s="33"/>
      <c r="Q159" s="35">
        <f t="shared" si="17"/>
        <v>33545.870000000003</v>
      </c>
      <c r="R159" s="33"/>
      <c r="S159" s="33"/>
      <c r="T159" s="33"/>
      <c r="AA159" t="s">
        <v>34</v>
      </c>
      <c r="AB159">
        <v>7</v>
      </c>
      <c r="AD159" t="s">
        <v>41</v>
      </c>
      <c r="AF159" t="s">
        <v>43</v>
      </c>
    </row>
    <row r="160" spans="1:32" x14ac:dyDescent="0.2">
      <c r="A160" s="36" t="s">
        <v>113</v>
      </c>
      <c r="B160" s="36"/>
      <c r="C160" s="14">
        <v>48564.374000000003</v>
      </c>
      <c r="D160" s="14"/>
      <c r="E160" s="33">
        <f t="shared" si="14"/>
        <v>6018.9868722718247</v>
      </c>
      <c r="F160" s="33">
        <f t="shared" si="15"/>
        <v>6019</v>
      </c>
      <c r="G160" s="33">
        <f t="shared" si="16"/>
        <v>-1.1325999992550351E-2</v>
      </c>
      <c r="H160" s="33"/>
      <c r="I160" s="33">
        <f t="shared" si="13"/>
        <v>-1.1325999992550351E-2</v>
      </c>
      <c r="K160" s="33"/>
      <c r="L160" s="33"/>
      <c r="M160" s="33"/>
      <c r="N160" s="33"/>
      <c r="O160" s="33"/>
      <c r="P160" s="33"/>
      <c r="Q160" s="35">
        <f t="shared" si="17"/>
        <v>33545.874000000003</v>
      </c>
      <c r="R160" s="33"/>
      <c r="S160" s="33"/>
      <c r="T160" s="33"/>
      <c r="AA160" t="s">
        <v>34</v>
      </c>
      <c r="AB160">
        <v>7</v>
      </c>
      <c r="AD160" t="s">
        <v>88</v>
      </c>
      <c r="AF160" t="s">
        <v>43</v>
      </c>
    </row>
    <row r="161" spans="1:32" x14ac:dyDescent="0.2">
      <c r="A161" s="36" t="s">
        <v>114</v>
      </c>
      <c r="B161" s="36"/>
      <c r="C161" s="14">
        <v>48859.432999999997</v>
      </c>
      <c r="D161" s="14">
        <v>5.0000000000000001E-3</v>
      </c>
      <c r="E161" s="33">
        <f t="shared" si="14"/>
        <v>6360.9835480333904</v>
      </c>
      <c r="F161" s="33">
        <f t="shared" si="15"/>
        <v>6361</v>
      </c>
      <c r="G161" s="33">
        <f t="shared" si="16"/>
        <v>-1.4194000003044493E-2</v>
      </c>
      <c r="H161" s="33"/>
      <c r="I161" s="33">
        <f t="shared" si="13"/>
        <v>-1.4194000003044493E-2</v>
      </c>
      <c r="K161" s="33"/>
      <c r="L161" s="33"/>
      <c r="M161" s="33"/>
      <c r="N161" s="33"/>
      <c r="O161" s="33"/>
      <c r="P161" s="33"/>
      <c r="Q161" s="35">
        <f t="shared" si="17"/>
        <v>33840.932999999997</v>
      </c>
      <c r="R161" s="33"/>
      <c r="S161" s="33"/>
      <c r="T161" s="33"/>
      <c r="AA161" t="s">
        <v>34</v>
      </c>
      <c r="AB161">
        <v>5</v>
      </c>
      <c r="AD161" t="s">
        <v>41</v>
      </c>
      <c r="AF161" t="s">
        <v>43</v>
      </c>
    </row>
    <row r="162" spans="1:32" x14ac:dyDescent="0.2">
      <c r="A162" s="36" t="s">
        <v>115</v>
      </c>
      <c r="B162" s="36"/>
      <c r="C162" s="14">
        <v>49216.612000000001</v>
      </c>
      <c r="D162" s="14">
        <v>3.0000000000000001E-3</v>
      </c>
      <c r="E162" s="33">
        <f t="shared" si="14"/>
        <v>6774.982208138129</v>
      </c>
      <c r="F162" s="33">
        <f t="shared" si="15"/>
        <v>6775</v>
      </c>
      <c r="G162" s="33">
        <f t="shared" si="16"/>
        <v>-1.5349999994214159E-2</v>
      </c>
      <c r="H162" s="33"/>
      <c r="I162" s="33">
        <f t="shared" si="13"/>
        <v>-1.5349999994214159E-2</v>
      </c>
      <c r="K162" s="33"/>
      <c r="L162" s="33"/>
      <c r="M162" s="33"/>
      <c r="N162" s="33"/>
      <c r="O162" s="33"/>
      <c r="P162" s="33"/>
      <c r="Q162" s="35">
        <f t="shared" si="17"/>
        <v>34198.112000000001</v>
      </c>
      <c r="R162" s="33"/>
      <c r="S162" s="33"/>
      <c r="T162" s="33"/>
      <c r="AA162" t="s">
        <v>34</v>
      </c>
      <c r="AB162">
        <v>6</v>
      </c>
      <c r="AD162" t="s">
        <v>41</v>
      </c>
      <c r="AF162" t="s">
        <v>43</v>
      </c>
    </row>
    <row r="163" spans="1:32" x14ac:dyDescent="0.2">
      <c r="A163" s="36" t="s">
        <v>64</v>
      </c>
      <c r="B163" s="36"/>
      <c r="C163" s="14">
        <v>49273.561000000002</v>
      </c>
      <c r="D163" s="14"/>
      <c r="E163" s="33">
        <f t="shared" si="14"/>
        <v>6840.9905952334084</v>
      </c>
      <c r="F163" s="33">
        <f t="shared" si="15"/>
        <v>6841</v>
      </c>
      <c r="G163" s="33">
        <f t="shared" si="16"/>
        <v>-8.113999996567145E-3</v>
      </c>
      <c r="H163" s="33"/>
      <c r="I163" s="33">
        <f t="shared" si="13"/>
        <v>-8.113999996567145E-3</v>
      </c>
      <c r="J163" s="33"/>
      <c r="L163" s="33"/>
      <c r="M163" s="33"/>
      <c r="N163" s="33"/>
      <c r="O163" s="33"/>
      <c r="P163" s="33"/>
      <c r="Q163" s="35">
        <f t="shared" si="17"/>
        <v>34255.061000000002</v>
      </c>
      <c r="R163" s="33"/>
      <c r="S163" s="33"/>
      <c r="T163" s="33"/>
      <c r="AA163" t="s">
        <v>34</v>
      </c>
      <c r="AB163">
        <v>12</v>
      </c>
      <c r="AD163" t="s">
        <v>63</v>
      </c>
      <c r="AF163" t="s">
        <v>65</v>
      </c>
    </row>
    <row r="164" spans="1:32" x14ac:dyDescent="0.2">
      <c r="A164" s="36" t="s">
        <v>116</v>
      </c>
      <c r="B164" s="36"/>
      <c r="C164" s="14">
        <v>49600.536999999997</v>
      </c>
      <c r="D164" s="14">
        <v>5.0000000000000001E-3</v>
      </c>
      <c r="E164" s="33">
        <f t="shared" si="14"/>
        <v>7219.9815938262809</v>
      </c>
      <c r="F164" s="33">
        <f t="shared" si="15"/>
        <v>7220</v>
      </c>
      <c r="G164" s="33">
        <f t="shared" si="16"/>
        <v>-1.5879999999015126E-2</v>
      </c>
      <c r="H164" s="33"/>
      <c r="I164" s="33">
        <f t="shared" si="13"/>
        <v>-1.5879999999015126E-2</v>
      </c>
      <c r="K164" s="33"/>
      <c r="L164" s="33"/>
      <c r="M164" s="33"/>
      <c r="N164" s="33"/>
      <c r="O164" s="33"/>
      <c r="P164" s="33"/>
      <c r="Q164" s="35">
        <f t="shared" si="17"/>
        <v>34582.036999999997</v>
      </c>
      <c r="R164" s="33"/>
      <c r="S164" s="33"/>
      <c r="T164" s="33"/>
      <c r="AA164" t="s">
        <v>34</v>
      </c>
      <c r="AB164">
        <v>6</v>
      </c>
      <c r="AD164" t="s">
        <v>41</v>
      </c>
      <c r="AF164" t="s">
        <v>43</v>
      </c>
    </row>
    <row r="165" spans="1:32" x14ac:dyDescent="0.2">
      <c r="A165" s="36" t="s">
        <v>117</v>
      </c>
      <c r="B165" s="36"/>
      <c r="C165" s="14">
        <v>49633.324999999997</v>
      </c>
      <c r="D165" s="14">
        <v>4.0000000000000001E-3</v>
      </c>
      <c r="E165" s="33">
        <f t="shared" si="14"/>
        <v>7257.9854744226041</v>
      </c>
      <c r="F165" s="33">
        <f t="shared" si="15"/>
        <v>7258</v>
      </c>
      <c r="G165" s="33">
        <f t="shared" si="16"/>
        <v>-1.2532000000646804E-2</v>
      </c>
      <c r="H165" s="33"/>
      <c r="I165" s="33">
        <f t="shared" si="13"/>
        <v>-1.2532000000646804E-2</v>
      </c>
      <c r="K165" s="33"/>
      <c r="L165" s="33"/>
      <c r="M165" s="33"/>
      <c r="N165" s="33"/>
      <c r="O165" s="33"/>
      <c r="P165" s="33"/>
      <c r="Q165" s="35">
        <f t="shared" si="17"/>
        <v>34614.824999999997</v>
      </c>
      <c r="R165" s="33"/>
      <c r="S165" s="33"/>
      <c r="T165" s="33"/>
      <c r="AA165" t="s">
        <v>34</v>
      </c>
      <c r="AB165">
        <v>8</v>
      </c>
      <c r="AD165" t="s">
        <v>41</v>
      </c>
      <c r="AF165" t="s">
        <v>43</v>
      </c>
    </row>
    <row r="166" spans="1:32" x14ac:dyDescent="0.2">
      <c r="A166" s="36" t="s">
        <v>64</v>
      </c>
      <c r="B166" s="36"/>
      <c r="C166" s="14">
        <v>49713.561999999998</v>
      </c>
      <c r="D166" s="14"/>
      <c r="E166" s="33">
        <f t="shared" si="14"/>
        <v>7350.9864920939235</v>
      </c>
      <c r="F166" s="33">
        <f t="shared" si="15"/>
        <v>7351</v>
      </c>
      <c r="G166" s="33">
        <f t="shared" si="16"/>
        <v>-1.1654000001726672E-2</v>
      </c>
      <c r="H166" s="33"/>
      <c r="I166" s="33">
        <f t="shared" si="13"/>
        <v>-1.1654000001726672E-2</v>
      </c>
      <c r="J166" s="33"/>
      <c r="L166" s="33"/>
      <c r="M166" s="33"/>
      <c r="N166" s="33"/>
      <c r="O166" s="33"/>
      <c r="P166" s="33"/>
      <c r="Q166" s="35">
        <f t="shared" si="17"/>
        <v>34695.061999999998</v>
      </c>
      <c r="R166" s="33"/>
      <c r="S166" s="33"/>
      <c r="T166" s="33"/>
      <c r="AA166" t="s">
        <v>34</v>
      </c>
      <c r="AB166">
        <v>15</v>
      </c>
      <c r="AD166" t="s">
        <v>63</v>
      </c>
      <c r="AF166" t="s">
        <v>65</v>
      </c>
    </row>
    <row r="167" spans="1:32" x14ac:dyDescent="0.2">
      <c r="A167" s="36" t="s">
        <v>64</v>
      </c>
      <c r="B167" s="36"/>
      <c r="C167" s="14">
        <v>49983.607000000004</v>
      </c>
      <c r="D167" s="14"/>
      <c r="E167" s="33">
        <f t="shared" si="14"/>
        <v>7663.9899670126206</v>
      </c>
      <c r="F167" s="33">
        <f t="shared" si="15"/>
        <v>7664</v>
      </c>
      <c r="G167" s="33">
        <f t="shared" si="16"/>
        <v>-8.6559999908786267E-3</v>
      </c>
      <c r="H167" s="33"/>
      <c r="I167" s="33">
        <f t="shared" si="13"/>
        <v>-8.6559999908786267E-3</v>
      </c>
      <c r="J167" s="33"/>
      <c r="L167" s="33"/>
      <c r="M167" s="33"/>
      <c r="N167" s="33"/>
      <c r="O167" s="33"/>
      <c r="P167" s="33"/>
      <c r="Q167" s="35">
        <f t="shared" si="17"/>
        <v>34965.107000000004</v>
      </c>
      <c r="R167" s="33"/>
      <c r="S167" s="33"/>
      <c r="T167" s="33"/>
      <c r="AA167" t="s">
        <v>34</v>
      </c>
      <c r="AB167">
        <v>13</v>
      </c>
      <c r="AD167" t="s">
        <v>63</v>
      </c>
      <c r="AF167" t="s">
        <v>65</v>
      </c>
    </row>
    <row r="168" spans="1:32" x14ac:dyDescent="0.2">
      <c r="A168" s="36" t="s">
        <v>118</v>
      </c>
      <c r="B168" s="36"/>
      <c r="C168" s="14">
        <v>49984.464</v>
      </c>
      <c r="D168" s="14">
        <v>4.0000000000000001E-3</v>
      </c>
      <c r="E168" s="33">
        <f t="shared" si="14"/>
        <v>7664.9832976723401</v>
      </c>
      <c r="F168" s="33">
        <f t="shared" si="15"/>
        <v>7665</v>
      </c>
      <c r="G168" s="33">
        <f t="shared" si="16"/>
        <v>-1.4409999996132683E-2</v>
      </c>
      <c r="H168" s="33"/>
      <c r="I168" s="33">
        <f t="shared" si="13"/>
        <v>-1.4409999996132683E-2</v>
      </c>
      <c r="K168" s="33"/>
      <c r="L168" s="33"/>
      <c r="M168" s="33"/>
      <c r="N168" s="33"/>
      <c r="O168" s="33"/>
      <c r="P168" s="33"/>
      <c r="Q168" s="35">
        <f t="shared" si="17"/>
        <v>34965.964</v>
      </c>
      <c r="R168" s="33"/>
      <c r="S168" s="33"/>
      <c r="T168" s="33"/>
      <c r="AA168" t="s">
        <v>34</v>
      </c>
      <c r="AB168">
        <v>7</v>
      </c>
      <c r="AD168" t="s">
        <v>41</v>
      </c>
      <c r="AF168" t="s">
        <v>43</v>
      </c>
    </row>
    <row r="169" spans="1:32" x14ac:dyDescent="0.2">
      <c r="A169" s="36" t="s">
        <v>64</v>
      </c>
      <c r="B169" s="36"/>
      <c r="C169" s="14">
        <v>50002.587</v>
      </c>
      <c r="D169" s="14"/>
      <c r="E169" s="33">
        <f t="shared" si="14"/>
        <v>7685.9892854741929</v>
      </c>
      <c r="F169" s="33">
        <f t="shared" si="15"/>
        <v>7686</v>
      </c>
      <c r="G169" s="33">
        <f t="shared" si="16"/>
        <v>-9.2440000007627532E-3</v>
      </c>
      <c r="H169" s="33"/>
      <c r="I169" s="33">
        <f t="shared" si="13"/>
        <v>-9.2440000007627532E-3</v>
      </c>
      <c r="J169" s="33"/>
      <c r="L169" s="33"/>
      <c r="M169" s="33"/>
      <c r="N169" s="33"/>
      <c r="O169" s="33"/>
      <c r="P169" s="33"/>
      <c r="Q169" s="35">
        <f t="shared" si="17"/>
        <v>34984.087</v>
      </c>
      <c r="R169" s="33"/>
      <c r="S169" s="33"/>
      <c r="T169" s="33"/>
      <c r="AA169" t="s">
        <v>34</v>
      </c>
      <c r="AB169">
        <v>14</v>
      </c>
      <c r="AD169" t="s">
        <v>63</v>
      </c>
      <c r="AF169" t="s">
        <v>65</v>
      </c>
    </row>
    <row r="170" spans="1:32" x14ac:dyDescent="0.2">
      <c r="A170" s="36" t="s">
        <v>119</v>
      </c>
      <c r="B170" s="36"/>
      <c r="C170" s="14">
        <v>50291.601999999999</v>
      </c>
      <c r="D170" s="14">
        <v>4.0000000000000001E-3</v>
      </c>
      <c r="E170" s="33">
        <f t="shared" si="14"/>
        <v>8020.9804880649654</v>
      </c>
      <c r="F170" s="33">
        <f t="shared" si="15"/>
        <v>8021</v>
      </c>
      <c r="G170" s="33">
        <f t="shared" si="16"/>
        <v>-1.6833999994560145E-2</v>
      </c>
      <c r="H170" s="33"/>
      <c r="I170" s="33">
        <f t="shared" si="13"/>
        <v>-1.6833999994560145E-2</v>
      </c>
      <c r="K170" s="33"/>
      <c r="L170" s="33"/>
      <c r="M170" s="33"/>
      <c r="N170" s="33"/>
      <c r="O170" s="33"/>
      <c r="P170" s="33"/>
      <c r="Q170" s="35">
        <f t="shared" si="17"/>
        <v>35273.101999999999</v>
      </c>
      <c r="R170" s="33"/>
      <c r="S170" s="33"/>
      <c r="T170" s="33"/>
      <c r="AA170" t="s">
        <v>34</v>
      </c>
      <c r="AB170">
        <v>4</v>
      </c>
      <c r="AD170" t="s">
        <v>41</v>
      </c>
      <c r="AF170" t="s">
        <v>43</v>
      </c>
    </row>
    <row r="171" spans="1:32" x14ac:dyDescent="0.2">
      <c r="A171" s="36" t="s">
        <v>120</v>
      </c>
      <c r="B171" s="36"/>
      <c r="C171" s="14">
        <v>50336.47</v>
      </c>
      <c r="D171" s="14">
        <v>5.0000000000000001E-3</v>
      </c>
      <c r="E171" s="33">
        <f t="shared" si="14"/>
        <v>8072.9860423712944</v>
      </c>
      <c r="F171" s="33">
        <f t="shared" si="15"/>
        <v>8073</v>
      </c>
      <c r="G171" s="33">
        <f t="shared" si="16"/>
        <v>-1.2041999994835351E-2</v>
      </c>
      <c r="H171" s="33"/>
      <c r="I171" s="33">
        <f t="shared" si="13"/>
        <v>-1.2041999994835351E-2</v>
      </c>
      <c r="K171" s="33"/>
      <c r="L171" s="33"/>
      <c r="M171" s="33"/>
      <c r="N171" s="33"/>
      <c r="O171" s="33"/>
      <c r="P171" s="33"/>
      <c r="Q171" s="35">
        <f t="shared" si="17"/>
        <v>35317.97</v>
      </c>
      <c r="R171" s="33"/>
      <c r="S171" s="33"/>
      <c r="T171" s="33"/>
      <c r="AA171" t="s">
        <v>34</v>
      </c>
      <c r="AB171">
        <v>7</v>
      </c>
      <c r="AD171" t="s">
        <v>41</v>
      </c>
      <c r="AF171" t="s">
        <v>43</v>
      </c>
    </row>
    <row r="172" spans="1:32" x14ac:dyDescent="0.2">
      <c r="A172" s="36" t="s">
        <v>121</v>
      </c>
      <c r="B172" s="36"/>
      <c r="C172" s="14">
        <v>50425.332999999999</v>
      </c>
      <c r="D172" s="14">
        <v>4.0000000000000001E-3</v>
      </c>
      <c r="E172" s="33">
        <f t="shared" si="14"/>
        <v>8175.9852750610271</v>
      </c>
      <c r="F172" s="33">
        <f t="shared" si="15"/>
        <v>8176</v>
      </c>
      <c r="G172" s="33">
        <f t="shared" si="16"/>
        <v>-1.2704000000667293E-2</v>
      </c>
      <c r="H172" s="33"/>
      <c r="I172" s="33">
        <f t="shared" si="13"/>
        <v>-1.2704000000667293E-2</v>
      </c>
      <c r="K172" s="33"/>
      <c r="L172" s="33"/>
      <c r="M172" s="33"/>
      <c r="N172" s="33"/>
      <c r="O172" s="33"/>
      <c r="P172" s="33"/>
      <c r="Q172" s="35">
        <f t="shared" si="17"/>
        <v>35406.832999999999</v>
      </c>
      <c r="R172" s="33"/>
      <c r="S172" s="33"/>
      <c r="T172" s="33"/>
      <c r="AA172" t="s">
        <v>34</v>
      </c>
      <c r="AB172">
        <v>8</v>
      </c>
      <c r="AD172" t="s">
        <v>41</v>
      </c>
      <c r="AF172" t="s">
        <v>43</v>
      </c>
    </row>
    <row r="173" spans="1:32" x14ac:dyDescent="0.2">
      <c r="A173" s="36" t="s">
        <v>122</v>
      </c>
      <c r="B173" s="36"/>
      <c r="C173" s="14">
        <v>50700.557000000001</v>
      </c>
      <c r="D173" s="14">
        <v>3.0000000000000001E-3</v>
      </c>
      <c r="E173" s="33">
        <f t="shared" si="14"/>
        <v>8494.9916198591982</v>
      </c>
      <c r="F173" s="33">
        <f t="shared" si="15"/>
        <v>8495</v>
      </c>
      <c r="G173" s="33">
        <f t="shared" si="16"/>
        <v>-7.229999995615799E-3</v>
      </c>
      <c r="H173" s="33"/>
      <c r="I173" s="33">
        <f t="shared" si="13"/>
        <v>-7.229999995615799E-3</v>
      </c>
      <c r="K173" s="33"/>
      <c r="L173" s="33"/>
      <c r="M173" s="33"/>
      <c r="N173" s="33"/>
      <c r="O173" s="33"/>
      <c r="P173" s="33"/>
      <c r="Q173" s="35">
        <f t="shared" si="17"/>
        <v>35682.057000000001</v>
      </c>
      <c r="R173" s="33"/>
      <c r="S173" s="33"/>
      <c r="T173" s="33"/>
      <c r="AA173" t="s">
        <v>34</v>
      </c>
      <c r="AB173">
        <v>6</v>
      </c>
      <c r="AD173" t="s">
        <v>41</v>
      </c>
      <c r="AF173" t="s">
        <v>43</v>
      </c>
    </row>
    <row r="174" spans="1:32" x14ac:dyDescent="0.2">
      <c r="A174" s="36" t="s">
        <v>124</v>
      </c>
      <c r="B174" s="36"/>
      <c r="C174" s="14">
        <v>50989.58</v>
      </c>
      <c r="D174" s="14">
        <v>6.0000000000000001E-3</v>
      </c>
      <c r="E174" s="33">
        <f t="shared" si="14"/>
        <v>8829.9920950815686</v>
      </c>
      <c r="F174" s="33">
        <f t="shared" si="15"/>
        <v>8830</v>
      </c>
      <c r="G174" s="33">
        <f t="shared" si="16"/>
        <v>-6.8199999950593337E-3</v>
      </c>
      <c r="H174" s="33"/>
      <c r="I174" s="33">
        <f t="shared" si="13"/>
        <v>-6.8199999950593337E-3</v>
      </c>
      <c r="K174" s="33"/>
      <c r="L174" s="33"/>
      <c r="M174" s="33"/>
      <c r="N174" s="33"/>
      <c r="O174" s="33"/>
      <c r="P174" s="33"/>
      <c r="Q174" s="35">
        <f t="shared" si="17"/>
        <v>35971.08</v>
      </c>
      <c r="R174" s="33"/>
      <c r="S174" s="33"/>
      <c r="T174" s="33"/>
      <c r="AA174" t="s">
        <v>34</v>
      </c>
      <c r="AB174">
        <v>5</v>
      </c>
      <c r="AD174" t="s">
        <v>123</v>
      </c>
      <c r="AF174" t="s">
        <v>43</v>
      </c>
    </row>
    <row r="175" spans="1:32" x14ac:dyDescent="0.2">
      <c r="A175" s="36" t="s">
        <v>126</v>
      </c>
      <c r="B175" s="36"/>
      <c r="C175" s="14">
        <v>51123.303999999996</v>
      </c>
      <c r="D175" s="14">
        <v>4.0000000000000001E-3</v>
      </c>
      <c r="E175" s="33">
        <f t="shared" si="14"/>
        <v>8984.9887685249778</v>
      </c>
      <c r="F175" s="33">
        <f t="shared" si="15"/>
        <v>8985</v>
      </c>
      <c r="G175" s="33">
        <f t="shared" si="16"/>
        <v>-9.6899999989545904E-3</v>
      </c>
      <c r="H175" s="33"/>
      <c r="I175" s="33">
        <f t="shared" si="13"/>
        <v>-9.6899999989545904E-3</v>
      </c>
      <c r="K175" s="33"/>
      <c r="L175" s="33"/>
      <c r="M175" s="33"/>
      <c r="N175" s="33"/>
      <c r="O175" s="33"/>
      <c r="P175" s="33"/>
      <c r="Q175" s="35">
        <f t="shared" si="17"/>
        <v>36104.803999999996</v>
      </c>
      <c r="R175" s="33"/>
      <c r="S175" s="33"/>
      <c r="T175" s="33"/>
      <c r="AA175" t="s">
        <v>34</v>
      </c>
      <c r="AB175">
        <v>7</v>
      </c>
      <c r="AD175" t="s">
        <v>125</v>
      </c>
      <c r="AF175" t="s">
        <v>93</v>
      </c>
    </row>
    <row r="176" spans="1:32" x14ac:dyDescent="0.2">
      <c r="A176" s="56" t="s">
        <v>624</v>
      </c>
      <c r="B176" s="57" t="s">
        <v>128</v>
      </c>
      <c r="C176" s="34">
        <v>51436.478000000003</v>
      </c>
      <c r="D176" s="34" t="s">
        <v>164</v>
      </c>
      <c r="E176" s="36">
        <f t="shared" si="14"/>
        <v>9347.9821594568148</v>
      </c>
      <c r="F176" s="33">
        <f t="shared" si="15"/>
        <v>9348</v>
      </c>
      <c r="G176" s="33">
        <f t="shared" si="16"/>
        <v>-1.5391999993880745E-2</v>
      </c>
      <c r="H176" s="33"/>
      <c r="I176" s="33">
        <f t="shared" si="13"/>
        <v>-1.5391999993880745E-2</v>
      </c>
      <c r="J176" s="33"/>
      <c r="K176" s="33"/>
      <c r="L176" s="33"/>
      <c r="M176" s="33"/>
      <c r="O176" s="33"/>
      <c r="P176" s="33"/>
      <c r="Q176" s="35">
        <f t="shared" si="17"/>
        <v>36417.978000000003</v>
      </c>
      <c r="R176" s="33"/>
      <c r="S176" s="33"/>
      <c r="T176" s="33"/>
    </row>
    <row r="177" spans="1:20" x14ac:dyDescent="0.2">
      <c r="A177" s="56" t="s">
        <v>627</v>
      </c>
      <c r="B177" s="57" t="s">
        <v>128</v>
      </c>
      <c r="C177" s="34">
        <v>51454.597999999998</v>
      </c>
      <c r="D177" s="34" t="s">
        <v>164</v>
      </c>
      <c r="E177" s="36">
        <f t="shared" si="14"/>
        <v>9368.984670021815</v>
      </c>
      <c r="F177" s="33">
        <f t="shared" si="15"/>
        <v>9369</v>
      </c>
      <c r="G177" s="33">
        <f t="shared" si="16"/>
        <v>-1.3225999995484017E-2</v>
      </c>
      <c r="H177" s="33"/>
      <c r="I177" s="33">
        <f t="shared" si="13"/>
        <v>-1.3225999995484017E-2</v>
      </c>
      <c r="J177" s="33"/>
      <c r="K177" s="33"/>
      <c r="L177" s="33"/>
      <c r="M177" s="33"/>
      <c r="O177" s="33"/>
      <c r="P177" s="33"/>
      <c r="Q177" s="35">
        <f t="shared" si="17"/>
        <v>36436.097999999998</v>
      </c>
      <c r="R177" s="33"/>
      <c r="S177" s="33"/>
      <c r="T177" s="33"/>
    </row>
    <row r="178" spans="1:20" x14ac:dyDescent="0.2">
      <c r="A178" s="56" t="s">
        <v>630</v>
      </c>
      <c r="B178" s="57" t="s">
        <v>128</v>
      </c>
      <c r="C178" s="34">
        <v>51756.548999999999</v>
      </c>
      <c r="D178" s="34" t="s">
        <v>164</v>
      </c>
      <c r="E178" s="36">
        <f t="shared" si="14"/>
        <v>9718.9697179033665</v>
      </c>
      <c r="F178" s="33">
        <f t="shared" si="15"/>
        <v>9719</v>
      </c>
      <c r="G178" s="33">
        <f t="shared" si="16"/>
        <v>-2.6125999997020699E-2</v>
      </c>
      <c r="H178" s="33"/>
      <c r="I178" s="33">
        <f t="shared" si="13"/>
        <v>-2.6125999997020699E-2</v>
      </c>
      <c r="J178" s="33"/>
      <c r="K178" s="33"/>
      <c r="L178" s="33"/>
      <c r="M178" s="33"/>
      <c r="O178" s="33"/>
      <c r="P178" s="33"/>
      <c r="Q178" s="35">
        <f t="shared" si="17"/>
        <v>36738.048999999999</v>
      </c>
      <c r="R178" s="33"/>
      <c r="S178" s="33"/>
      <c r="T178" s="33"/>
    </row>
    <row r="179" spans="1:20" x14ac:dyDescent="0.2">
      <c r="A179" s="56" t="s">
        <v>633</v>
      </c>
      <c r="B179" s="57" t="s">
        <v>128</v>
      </c>
      <c r="C179" s="34">
        <v>51839.385999999999</v>
      </c>
      <c r="D179" s="34" t="s">
        <v>164</v>
      </c>
      <c r="E179" s="36">
        <f t="shared" si="14"/>
        <v>9814.9843408433935</v>
      </c>
      <c r="F179" s="33">
        <f t="shared" si="15"/>
        <v>9815</v>
      </c>
      <c r="G179" s="33">
        <f t="shared" si="16"/>
        <v>-1.3509999997040723E-2</v>
      </c>
      <c r="H179" s="33"/>
      <c r="I179" s="33">
        <f t="shared" si="13"/>
        <v>-1.3509999997040723E-2</v>
      </c>
      <c r="J179" s="33"/>
      <c r="K179" s="33"/>
      <c r="L179" s="33"/>
      <c r="M179" s="33"/>
      <c r="O179" s="33">
        <f t="shared" ref="O179:O210" ca="1" si="18">+C$11+C$12*F179</f>
        <v>-1.8231362851750144E-2</v>
      </c>
      <c r="P179" s="33"/>
      <c r="Q179" s="35">
        <f t="shared" si="17"/>
        <v>36820.885999999999</v>
      </c>
      <c r="R179" s="33"/>
      <c r="S179" s="33"/>
      <c r="T179" s="33"/>
    </row>
    <row r="180" spans="1:20" x14ac:dyDescent="0.2">
      <c r="A180" s="56" t="s">
        <v>627</v>
      </c>
      <c r="B180" s="57" t="s">
        <v>128</v>
      </c>
      <c r="C180" s="34">
        <v>51849.735000000001</v>
      </c>
      <c r="D180" s="34" t="s">
        <v>164</v>
      </c>
      <c r="E180" s="36">
        <f t="shared" si="14"/>
        <v>9826.9796488918073</v>
      </c>
      <c r="F180" s="33">
        <f t="shared" si="15"/>
        <v>9827</v>
      </c>
      <c r="G180" s="33">
        <f t="shared" si="16"/>
        <v>-1.7557999999553431E-2</v>
      </c>
      <c r="H180" s="33"/>
      <c r="I180" s="33">
        <f t="shared" si="13"/>
        <v>-1.7557999999553431E-2</v>
      </c>
      <c r="J180" s="33"/>
      <c r="K180" s="33"/>
      <c r="L180" s="33"/>
      <c r="M180" s="33"/>
      <c r="O180" s="33">
        <f t="shared" ca="1" si="18"/>
        <v>-1.8307860670237153E-2</v>
      </c>
      <c r="P180" s="33"/>
      <c r="Q180" s="35">
        <f t="shared" si="17"/>
        <v>36831.235000000001</v>
      </c>
      <c r="R180" s="33"/>
      <c r="S180" s="33"/>
      <c r="T180" s="33"/>
    </row>
    <row r="181" spans="1:20" x14ac:dyDescent="0.2">
      <c r="A181" s="37" t="s">
        <v>148</v>
      </c>
      <c r="B181" s="38" t="s">
        <v>143</v>
      </c>
      <c r="C181" s="37">
        <v>52064.985070000002</v>
      </c>
      <c r="D181" s="37">
        <v>2.1700000000000001E-3</v>
      </c>
      <c r="E181" s="33">
        <f t="shared" si="14"/>
        <v>10076.471473907979</v>
      </c>
      <c r="F181" s="33">
        <f t="shared" si="15"/>
        <v>10076.5</v>
      </c>
      <c r="G181" s="33">
        <f t="shared" si="16"/>
        <v>-2.4610999993456062E-2</v>
      </c>
      <c r="H181" s="33"/>
      <c r="J181" s="33"/>
      <c r="K181" s="33">
        <f>G181</f>
        <v>-2.4610999993456062E-2</v>
      </c>
      <c r="L181" s="33"/>
      <c r="M181" s="33"/>
      <c r="N181" s="33"/>
      <c r="O181" s="33">
        <f t="shared" ca="1" si="18"/>
        <v>-1.989837781294615E-2</v>
      </c>
      <c r="P181" s="33"/>
      <c r="Q181" s="35">
        <f t="shared" si="17"/>
        <v>37046.485070000002</v>
      </c>
      <c r="R181" s="33"/>
      <c r="S181" s="33"/>
      <c r="T181" s="33"/>
    </row>
    <row r="182" spans="1:20" x14ac:dyDescent="0.2">
      <c r="A182" s="37" t="s">
        <v>148</v>
      </c>
      <c r="B182" s="38" t="s">
        <v>128</v>
      </c>
      <c r="C182" s="37">
        <v>52065.418579999998</v>
      </c>
      <c r="D182" s="37">
        <v>1.7799999999999999E-3</v>
      </c>
      <c r="E182" s="33">
        <f t="shared" si="14"/>
        <v>10076.973946223374</v>
      </c>
      <c r="F182" s="33">
        <f t="shared" si="15"/>
        <v>10077</v>
      </c>
      <c r="G182" s="33">
        <f t="shared" si="16"/>
        <v>-2.2477999998955056E-2</v>
      </c>
      <c r="H182" s="33"/>
      <c r="J182" s="33"/>
      <c r="K182" s="33">
        <f>G182</f>
        <v>-2.2477999998955056E-2</v>
      </c>
      <c r="L182" s="33"/>
      <c r="M182" s="33"/>
      <c r="N182" s="33"/>
      <c r="O182" s="33">
        <f t="shared" ca="1" si="18"/>
        <v>-1.9901565222049777E-2</v>
      </c>
      <c r="P182" s="33"/>
      <c r="Q182" s="35">
        <f t="shared" si="17"/>
        <v>37046.918579999998</v>
      </c>
      <c r="R182" s="33"/>
      <c r="S182" s="33"/>
      <c r="T182" s="33"/>
    </row>
    <row r="183" spans="1:20" x14ac:dyDescent="0.2">
      <c r="A183" s="56" t="s">
        <v>648</v>
      </c>
      <c r="B183" s="57" t="s">
        <v>128</v>
      </c>
      <c r="C183" s="34">
        <v>52165.500999999997</v>
      </c>
      <c r="D183" s="34" t="s">
        <v>164</v>
      </c>
      <c r="E183" s="36">
        <f t="shared" si="14"/>
        <v>10192.977372460748</v>
      </c>
      <c r="F183" s="33">
        <f t="shared" si="15"/>
        <v>10193</v>
      </c>
      <c r="G183" s="33">
        <f t="shared" si="16"/>
        <v>-1.9522000002325512E-2</v>
      </c>
      <c r="H183" s="33"/>
      <c r="I183" s="33">
        <f>G183</f>
        <v>-1.9522000002325512E-2</v>
      </c>
      <c r="J183" s="33"/>
      <c r="K183" s="33"/>
      <c r="L183" s="33"/>
      <c r="M183" s="33"/>
      <c r="O183" s="33">
        <f t="shared" ca="1" si="18"/>
        <v>-2.0641044134090833E-2</v>
      </c>
      <c r="P183" s="33"/>
      <c r="Q183" s="35">
        <f t="shared" si="17"/>
        <v>37147.000999999997</v>
      </c>
      <c r="R183" s="33"/>
      <c r="S183" s="33"/>
      <c r="T183" s="33"/>
    </row>
    <row r="184" spans="1:20" x14ac:dyDescent="0.2">
      <c r="A184" s="56" t="s">
        <v>627</v>
      </c>
      <c r="B184" s="57" t="s">
        <v>128</v>
      </c>
      <c r="C184" s="34">
        <v>52189.655700000003</v>
      </c>
      <c r="D184" s="34" t="s">
        <v>164</v>
      </c>
      <c r="E184" s="36">
        <f t="shared" si="14"/>
        <v>10220.974576762328</v>
      </c>
      <c r="F184" s="33">
        <f t="shared" si="15"/>
        <v>10221</v>
      </c>
      <c r="G184" s="33">
        <f t="shared" si="16"/>
        <v>-2.1933999996690545E-2</v>
      </c>
      <c r="H184" s="33"/>
      <c r="J184" s="33"/>
      <c r="K184" s="33">
        <f>G184</f>
        <v>-2.1933999996690545E-2</v>
      </c>
      <c r="L184" s="33"/>
      <c r="M184" s="33"/>
      <c r="O184" s="33">
        <f t="shared" ca="1" si="18"/>
        <v>-2.0819539043893845E-2</v>
      </c>
      <c r="P184" s="33"/>
      <c r="Q184" s="35">
        <f t="shared" si="17"/>
        <v>37171.155700000003</v>
      </c>
      <c r="R184" s="33"/>
      <c r="S184" s="33"/>
      <c r="T184" s="33"/>
    </row>
    <row r="185" spans="1:20" x14ac:dyDescent="0.2">
      <c r="A185" s="56" t="s">
        <v>655</v>
      </c>
      <c r="B185" s="57" t="s">
        <v>128</v>
      </c>
      <c r="C185" s="34">
        <v>52229.343000000001</v>
      </c>
      <c r="D185" s="34" t="s">
        <v>164</v>
      </c>
      <c r="E185" s="36">
        <f t="shared" si="14"/>
        <v>10266.975290754957</v>
      </c>
      <c r="F185" s="33">
        <f t="shared" si="15"/>
        <v>10267</v>
      </c>
      <c r="G185" s="33">
        <f t="shared" si="16"/>
        <v>-2.131799999915529E-2</v>
      </c>
      <c r="H185" s="33"/>
      <c r="I185" s="33">
        <f>G185</f>
        <v>-2.131799999915529E-2</v>
      </c>
      <c r="J185" s="33"/>
      <c r="K185" s="33"/>
      <c r="L185" s="33"/>
      <c r="M185" s="33"/>
      <c r="O185" s="33">
        <f t="shared" ca="1" si="18"/>
        <v>-2.1112780681427371E-2</v>
      </c>
      <c r="P185" s="33"/>
      <c r="Q185" s="35">
        <f t="shared" si="17"/>
        <v>37210.843000000001</v>
      </c>
      <c r="R185" s="33"/>
      <c r="S185" s="33"/>
      <c r="T185" s="33"/>
    </row>
    <row r="186" spans="1:20" x14ac:dyDescent="0.2">
      <c r="A186" s="56" t="s">
        <v>627</v>
      </c>
      <c r="B186" s="57" t="s">
        <v>143</v>
      </c>
      <c r="C186" s="34">
        <v>52262.560599999997</v>
      </c>
      <c r="D186" s="34" t="s">
        <v>164</v>
      </c>
      <c r="E186" s="36">
        <f t="shared" si="14"/>
        <v>10305.477111667984</v>
      </c>
      <c r="F186" s="33">
        <f t="shared" si="15"/>
        <v>10305.5</v>
      </c>
      <c r="G186" s="33">
        <f t="shared" si="16"/>
        <v>-1.9746999998460524E-2</v>
      </c>
      <c r="H186" s="33"/>
      <c r="J186" s="33"/>
      <c r="K186" s="33">
        <f>G186</f>
        <v>-1.9746999998460524E-2</v>
      </c>
      <c r="L186" s="33"/>
      <c r="M186" s="33"/>
      <c r="O186" s="33">
        <f t="shared" ca="1" si="18"/>
        <v>-2.1358211182406509E-2</v>
      </c>
      <c r="P186" s="33"/>
      <c r="Q186" s="35">
        <f t="shared" si="17"/>
        <v>37244.060599999997</v>
      </c>
      <c r="R186" s="33"/>
      <c r="S186" s="33"/>
      <c r="T186" s="33"/>
    </row>
    <row r="187" spans="1:20" x14ac:dyDescent="0.2">
      <c r="A187" s="56" t="s">
        <v>662</v>
      </c>
      <c r="B187" s="57" t="s">
        <v>128</v>
      </c>
      <c r="C187" s="34">
        <v>52460.565999999999</v>
      </c>
      <c r="D187" s="34" t="s">
        <v>164</v>
      </c>
      <c r="E187" s="36">
        <f t="shared" si="14"/>
        <v>10534.981002696019</v>
      </c>
      <c r="F187" s="33">
        <f t="shared" si="15"/>
        <v>10535</v>
      </c>
      <c r="G187" s="33">
        <f t="shared" si="16"/>
        <v>-1.6389999997045379E-2</v>
      </c>
      <c r="H187" s="33"/>
      <c r="I187" s="33">
        <f>G187</f>
        <v>-1.6389999997045379E-2</v>
      </c>
      <c r="J187" s="33"/>
      <c r="K187" s="33"/>
      <c r="L187" s="33"/>
      <c r="M187" s="33"/>
      <c r="O187" s="33">
        <f t="shared" ca="1" si="18"/>
        <v>-2.2821231960970495E-2</v>
      </c>
      <c r="P187" s="33"/>
      <c r="Q187" s="35">
        <f t="shared" si="17"/>
        <v>37442.065999999999</v>
      </c>
      <c r="R187" s="33"/>
      <c r="S187" s="33"/>
      <c r="T187" s="33"/>
    </row>
    <row r="188" spans="1:20" x14ac:dyDescent="0.2">
      <c r="A188" s="16" t="s">
        <v>134</v>
      </c>
      <c r="B188" s="15" t="s">
        <v>128</v>
      </c>
      <c r="C188" s="14">
        <v>52530.442999999999</v>
      </c>
      <c r="D188" s="14">
        <v>3.0000000000000001E-3</v>
      </c>
      <c r="E188" s="33">
        <f t="shared" si="14"/>
        <v>10615.97396245048</v>
      </c>
      <c r="F188" s="33">
        <f t="shared" si="15"/>
        <v>10616</v>
      </c>
      <c r="G188" s="33">
        <f t="shared" si="16"/>
        <v>-2.2463999994215555E-2</v>
      </c>
      <c r="H188" s="33"/>
      <c r="J188" s="33"/>
      <c r="K188" s="33">
        <f t="shared" ref="K188:K196" si="19">G188</f>
        <v>-2.2463999994215555E-2</v>
      </c>
      <c r="L188" s="33"/>
      <c r="M188" s="33"/>
      <c r="N188" s="33"/>
      <c r="O188" s="33">
        <f t="shared" ca="1" si="18"/>
        <v>-2.3337592235757793E-2</v>
      </c>
      <c r="P188" s="33"/>
      <c r="Q188" s="35">
        <f t="shared" si="17"/>
        <v>37511.942999999999</v>
      </c>
      <c r="R188" s="33"/>
      <c r="S188" s="33"/>
      <c r="T188" s="33"/>
    </row>
    <row r="189" spans="1:20" x14ac:dyDescent="0.2">
      <c r="A189" s="37" t="s">
        <v>148</v>
      </c>
      <c r="B189" s="38" t="s">
        <v>143</v>
      </c>
      <c r="C189" s="37">
        <v>52549.855799999998</v>
      </c>
      <c r="D189" s="37">
        <v>2.2899999999999999E-3</v>
      </c>
      <c r="E189" s="33">
        <f t="shared" si="14"/>
        <v>10638.474930281402</v>
      </c>
      <c r="F189" s="33">
        <f t="shared" si="15"/>
        <v>10638.5</v>
      </c>
      <c r="G189" s="33">
        <f t="shared" si="16"/>
        <v>-2.1629000002576504E-2</v>
      </c>
      <c r="H189" s="33"/>
      <c r="J189" s="33"/>
      <c r="K189" s="33">
        <f t="shared" si="19"/>
        <v>-2.1629000002576504E-2</v>
      </c>
      <c r="L189" s="33"/>
      <c r="M189" s="33"/>
      <c r="N189" s="33"/>
      <c r="O189" s="33">
        <f t="shared" ca="1" si="18"/>
        <v>-2.3481025645420928E-2</v>
      </c>
      <c r="P189" s="33"/>
      <c r="Q189" s="35">
        <f t="shared" si="17"/>
        <v>37531.355799999998</v>
      </c>
      <c r="R189" s="33"/>
      <c r="S189" s="33"/>
      <c r="T189" s="33"/>
    </row>
    <row r="190" spans="1:20" x14ac:dyDescent="0.2">
      <c r="A190" s="37" t="s">
        <v>148</v>
      </c>
      <c r="B190" s="38" t="s">
        <v>128</v>
      </c>
      <c r="C190" s="37">
        <v>52550.284249999997</v>
      </c>
      <c r="D190" s="37">
        <v>5.9999999999999995E-4</v>
      </c>
      <c r="E190" s="33">
        <f t="shared" si="14"/>
        <v>10638.971537657315</v>
      </c>
      <c r="F190" s="33">
        <f t="shared" si="15"/>
        <v>10639</v>
      </c>
      <c r="G190" s="33">
        <f t="shared" si="16"/>
        <v>-2.4556000003940426E-2</v>
      </c>
      <c r="H190" s="33"/>
      <c r="J190" s="33"/>
      <c r="K190" s="33">
        <f t="shared" si="19"/>
        <v>-2.4556000003940426E-2</v>
      </c>
      <c r="L190" s="33"/>
      <c r="M190" s="33"/>
      <c r="N190" s="33"/>
      <c r="O190" s="33">
        <f t="shared" ca="1" si="18"/>
        <v>-2.3484213054524541E-2</v>
      </c>
      <c r="P190" s="33"/>
      <c r="Q190" s="35">
        <f t="shared" si="17"/>
        <v>37531.784249999997</v>
      </c>
      <c r="R190" s="33"/>
      <c r="S190" s="33"/>
      <c r="T190" s="33"/>
    </row>
    <row r="191" spans="1:20" x14ac:dyDescent="0.2">
      <c r="A191" s="16" t="s">
        <v>127</v>
      </c>
      <c r="B191" s="15" t="s">
        <v>128</v>
      </c>
      <c r="C191" s="14">
        <v>52850.523999999998</v>
      </c>
      <c r="D191" s="14">
        <v>4.0000000000000001E-3</v>
      </c>
      <c r="E191" s="33">
        <f t="shared" si="14"/>
        <v>10986.97311168653</v>
      </c>
      <c r="F191" s="33">
        <f t="shared" si="15"/>
        <v>10987</v>
      </c>
      <c r="G191" s="33">
        <f t="shared" si="16"/>
        <v>-2.3198000002594199E-2</v>
      </c>
      <c r="H191" s="33"/>
      <c r="J191" s="33"/>
      <c r="K191" s="33">
        <f t="shared" si="19"/>
        <v>-2.3198000002594199E-2</v>
      </c>
      <c r="L191" s="33"/>
      <c r="M191" s="33"/>
      <c r="N191" s="33"/>
      <c r="O191" s="33">
        <f t="shared" ca="1" si="18"/>
        <v>-2.5702649790647722E-2</v>
      </c>
      <c r="P191" s="33"/>
      <c r="Q191" s="35">
        <f t="shared" si="17"/>
        <v>37832.023999999998</v>
      </c>
      <c r="R191" s="33"/>
      <c r="S191" s="33"/>
      <c r="T191" s="33"/>
    </row>
    <row r="192" spans="1:20" x14ac:dyDescent="0.2">
      <c r="A192" s="37" t="s">
        <v>148</v>
      </c>
      <c r="B192" s="38" t="s">
        <v>143</v>
      </c>
      <c r="C192" s="37">
        <v>52887.191099999996</v>
      </c>
      <c r="D192" s="37">
        <v>1.9599999999999999E-3</v>
      </c>
      <c r="E192" s="33">
        <f t="shared" si="14"/>
        <v>11029.473175435871</v>
      </c>
      <c r="F192" s="33">
        <f t="shared" si="15"/>
        <v>11029.5</v>
      </c>
      <c r="G192" s="33">
        <f t="shared" si="16"/>
        <v>-2.3142999998526648E-2</v>
      </c>
      <c r="H192" s="33"/>
      <c r="J192" s="33"/>
      <c r="K192" s="33">
        <f t="shared" si="19"/>
        <v>-2.3142999998526648E-2</v>
      </c>
      <c r="L192" s="33"/>
      <c r="M192" s="33"/>
      <c r="N192" s="33"/>
      <c r="O192" s="33">
        <f t="shared" ca="1" si="18"/>
        <v>-2.5973579564455868E-2</v>
      </c>
      <c r="P192" s="33"/>
      <c r="Q192" s="35">
        <f t="shared" si="17"/>
        <v>37868.691099999996</v>
      </c>
      <c r="R192" s="33"/>
      <c r="S192" s="33"/>
      <c r="T192" s="33"/>
    </row>
    <row r="193" spans="1:20" x14ac:dyDescent="0.2">
      <c r="A193" s="37" t="s">
        <v>148</v>
      </c>
      <c r="B193" s="38" t="s">
        <v>128</v>
      </c>
      <c r="C193" s="37">
        <v>52887.618849999999</v>
      </c>
      <c r="D193" s="37">
        <v>5.0000000000000001E-4</v>
      </c>
      <c r="E193" s="33">
        <f t="shared" si="14"/>
        <v>11029.968971456523</v>
      </c>
      <c r="F193" s="33">
        <f t="shared" si="15"/>
        <v>11030</v>
      </c>
      <c r="G193" s="33">
        <f t="shared" si="16"/>
        <v>-2.6769999996758997E-2</v>
      </c>
      <c r="H193" s="33"/>
      <c r="J193" s="33"/>
      <c r="K193" s="33">
        <f t="shared" si="19"/>
        <v>-2.6769999996758997E-2</v>
      </c>
      <c r="L193" s="33"/>
      <c r="M193" s="33"/>
      <c r="N193" s="33"/>
      <c r="O193" s="33">
        <f t="shared" ca="1" si="18"/>
        <v>-2.5976766973559481E-2</v>
      </c>
      <c r="P193" s="33"/>
      <c r="Q193" s="35">
        <f t="shared" si="17"/>
        <v>37869.118849999999</v>
      </c>
      <c r="R193" s="33"/>
      <c r="S193" s="33"/>
      <c r="T193" s="33"/>
    </row>
    <row r="194" spans="1:20" x14ac:dyDescent="0.2">
      <c r="A194" s="56" t="s">
        <v>627</v>
      </c>
      <c r="B194" s="57" t="s">
        <v>128</v>
      </c>
      <c r="C194" s="34">
        <v>52931.618999999999</v>
      </c>
      <c r="D194" s="34" t="s">
        <v>164</v>
      </c>
      <c r="E194" s="36">
        <f t="shared" si="14"/>
        <v>11080.968619096522</v>
      </c>
      <c r="F194" s="33">
        <f t="shared" si="15"/>
        <v>11081</v>
      </c>
      <c r="G194" s="33">
        <f t="shared" si="16"/>
        <v>-2.7073999997810461E-2</v>
      </c>
      <c r="H194" s="33"/>
      <c r="J194" s="33"/>
      <c r="K194" s="33">
        <f t="shared" si="19"/>
        <v>-2.7073999997810461E-2</v>
      </c>
      <c r="L194" s="33"/>
      <c r="M194" s="33"/>
      <c r="O194" s="33">
        <f t="shared" ca="1" si="18"/>
        <v>-2.6301882702129256E-2</v>
      </c>
      <c r="P194" s="33"/>
      <c r="Q194" s="35">
        <f t="shared" si="17"/>
        <v>37913.118999999999</v>
      </c>
      <c r="R194" s="33"/>
      <c r="S194" s="33"/>
      <c r="T194" s="33"/>
    </row>
    <row r="195" spans="1:20" x14ac:dyDescent="0.2">
      <c r="A195" s="39" t="s">
        <v>130</v>
      </c>
      <c r="B195" s="40" t="s">
        <v>128</v>
      </c>
      <c r="C195" s="41">
        <v>52952.324800000002</v>
      </c>
      <c r="D195" s="41">
        <v>2.9999999999999997E-4</v>
      </c>
      <c r="E195" s="33">
        <f t="shared" si="14"/>
        <v>11104.968276009158</v>
      </c>
      <c r="F195" s="33">
        <f t="shared" si="15"/>
        <v>11105</v>
      </c>
      <c r="G195" s="33">
        <f t="shared" si="16"/>
        <v>-2.7369999996153638E-2</v>
      </c>
      <c r="H195" s="33"/>
      <c r="J195" s="33"/>
      <c r="K195" s="33">
        <f t="shared" si="19"/>
        <v>-2.7369999996153638E-2</v>
      </c>
      <c r="L195" s="33"/>
      <c r="M195" s="33"/>
      <c r="N195" s="33"/>
      <c r="O195" s="33">
        <f t="shared" ca="1" si="18"/>
        <v>-2.6454878339103274E-2</v>
      </c>
      <c r="P195" s="33"/>
      <c r="Q195" s="35">
        <f t="shared" si="17"/>
        <v>37933.824800000002</v>
      </c>
      <c r="R195" s="33"/>
      <c r="S195" s="33"/>
      <c r="T195" s="33"/>
    </row>
    <row r="196" spans="1:20" x14ac:dyDescent="0.2">
      <c r="A196" s="56" t="s">
        <v>627</v>
      </c>
      <c r="B196" s="57" t="s">
        <v>128</v>
      </c>
      <c r="C196" s="34">
        <v>52963.540300000001</v>
      </c>
      <c r="D196" s="34" t="s">
        <v>164</v>
      </c>
      <c r="E196" s="36">
        <f t="shared" si="14"/>
        <v>11117.967925967312</v>
      </c>
      <c r="F196" s="33">
        <f t="shared" si="15"/>
        <v>11118</v>
      </c>
      <c r="G196" s="33">
        <f t="shared" si="16"/>
        <v>-2.7671999996528029E-2</v>
      </c>
      <c r="H196" s="33"/>
      <c r="J196" s="33"/>
      <c r="K196" s="33">
        <f t="shared" si="19"/>
        <v>-2.7671999996528029E-2</v>
      </c>
      <c r="L196" s="33"/>
      <c r="M196" s="33"/>
      <c r="O196" s="33">
        <f t="shared" ca="1" si="18"/>
        <v>-2.6537750975797525E-2</v>
      </c>
      <c r="P196" s="33"/>
      <c r="Q196" s="35">
        <f t="shared" si="17"/>
        <v>37945.040300000001</v>
      </c>
      <c r="R196" s="33"/>
      <c r="S196" s="33"/>
      <c r="T196" s="33"/>
    </row>
    <row r="197" spans="1:20" x14ac:dyDescent="0.2">
      <c r="A197" s="37" t="s">
        <v>149</v>
      </c>
      <c r="B197" s="38" t="s">
        <v>128</v>
      </c>
      <c r="C197" s="37">
        <v>53227.546999999999</v>
      </c>
      <c r="D197" s="37">
        <v>3.0000000000000001E-3</v>
      </c>
      <c r="E197" s="33">
        <f t="shared" si="14"/>
        <v>11423.972534465214</v>
      </c>
      <c r="F197" s="33">
        <f t="shared" si="15"/>
        <v>11424</v>
      </c>
      <c r="G197" s="33">
        <f t="shared" si="16"/>
        <v>-2.3695999996562023E-2</v>
      </c>
      <c r="H197" s="33"/>
      <c r="I197" s="33">
        <f>G197</f>
        <v>-2.3695999996562023E-2</v>
      </c>
      <c r="J197" s="33"/>
      <c r="K197" s="33"/>
      <c r="L197" s="33"/>
      <c r="M197" s="33"/>
      <c r="O197" s="33">
        <f t="shared" ca="1" si="18"/>
        <v>-2.8488445347216187E-2</v>
      </c>
      <c r="P197" s="33"/>
      <c r="Q197" s="35">
        <f t="shared" si="17"/>
        <v>38209.046999999999</v>
      </c>
      <c r="R197" s="33"/>
      <c r="S197" s="33"/>
      <c r="T197" s="33"/>
    </row>
    <row r="198" spans="1:20" x14ac:dyDescent="0.2">
      <c r="A198" s="56" t="s">
        <v>627</v>
      </c>
      <c r="B198" s="57" t="s">
        <v>128</v>
      </c>
      <c r="C198" s="34">
        <v>53238.756800000003</v>
      </c>
      <c r="D198" s="34" t="s">
        <v>164</v>
      </c>
      <c r="E198" s="36">
        <f t="shared" si="14"/>
        <v>11436.965577673363</v>
      </c>
      <c r="F198" s="33">
        <f t="shared" si="15"/>
        <v>11437</v>
      </c>
      <c r="G198" s="33">
        <f t="shared" si="16"/>
        <v>-2.9697999998461455E-2</v>
      </c>
      <c r="H198" s="33"/>
      <c r="J198" s="33"/>
      <c r="K198" s="33">
        <f>G198</f>
        <v>-2.9697999998461455E-2</v>
      </c>
      <c r="L198" s="33"/>
      <c r="M198" s="33"/>
      <c r="O198" s="33">
        <f t="shared" ca="1" si="18"/>
        <v>-2.8571317983910438E-2</v>
      </c>
      <c r="P198" s="33"/>
      <c r="Q198" s="35">
        <f t="shared" si="17"/>
        <v>38220.256800000003</v>
      </c>
      <c r="R198" s="33"/>
      <c r="S198" s="33"/>
      <c r="T198" s="33"/>
    </row>
    <row r="199" spans="1:20" x14ac:dyDescent="0.2">
      <c r="A199" s="56" t="s">
        <v>627</v>
      </c>
      <c r="B199" s="57" t="s">
        <v>128</v>
      </c>
      <c r="C199" s="34">
        <v>53314.679100000001</v>
      </c>
      <c r="D199" s="34" t="s">
        <v>164</v>
      </c>
      <c r="E199" s="36">
        <f t="shared" si="14"/>
        <v>11524.965517401257</v>
      </c>
      <c r="F199" s="33">
        <f t="shared" si="15"/>
        <v>11525</v>
      </c>
      <c r="G199" s="33">
        <f t="shared" si="16"/>
        <v>-2.9749999994237442E-2</v>
      </c>
      <c r="H199" s="33"/>
      <c r="J199" s="33"/>
      <c r="K199" s="33">
        <f>G199</f>
        <v>-2.9749999994237442E-2</v>
      </c>
      <c r="L199" s="33"/>
      <c r="M199" s="33"/>
      <c r="O199" s="33">
        <f t="shared" ca="1" si="18"/>
        <v>-2.9132301986148482E-2</v>
      </c>
      <c r="P199" s="33"/>
      <c r="Q199" s="35">
        <f t="shared" si="17"/>
        <v>38296.179100000001</v>
      </c>
      <c r="R199" s="33"/>
      <c r="S199" s="33"/>
      <c r="T199" s="33"/>
    </row>
    <row r="200" spans="1:20" x14ac:dyDescent="0.2">
      <c r="A200" s="37" t="s">
        <v>148</v>
      </c>
      <c r="B200" s="38" t="s">
        <v>143</v>
      </c>
      <c r="C200" s="37">
        <v>53426.407850000003</v>
      </c>
      <c r="D200" s="37">
        <v>1.9499999999999999E-3</v>
      </c>
      <c r="E200" s="36">
        <f t="shared" si="14"/>
        <v>11654.467959580605</v>
      </c>
      <c r="F200" s="33">
        <f t="shared" si="15"/>
        <v>11654.5</v>
      </c>
      <c r="G200" s="33">
        <f t="shared" si="16"/>
        <v>-2.764299999398645E-2</v>
      </c>
      <c r="H200" s="33"/>
      <c r="J200" s="33"/>
      <c r="K200" s="33">
        <f>G200</f>
        <v>-2.764299999398645E-2</v>
      </c>
      <c r="L200" s="33"/>
      <c r="M200" s="33"/>
      <c r="N200" s="33"/>
      <c r="O200" s="33">
        <f t="shared" ca="1" si="18"/>
        <v>-2.9957840943987415E-2</v>
      </c>
      <c r="P200" s="33"/>
      <c r="Q200" s="35">
        <f t="shared" si="17"/>
        <v>38407.907850000003</v>
      </c>
      <c r="R200" s="33"/>
      <c r="S200" s="33"/>
      <c r="T200" s="33"/>
    </row>
    <row r="201" spans="1:20" x14ac:dyDescent="0.2">
      <c r="A201" s="37" t="s">
        <v>148</v>
      </c>
      <c r="B201" s="38" t="s">
        <v>128</v>
      </c>
      <c r="C201" s="37">
        <v>53426.836629999998</v>
      </c>
      <c r="D201" s="37">
        <v>1.15E-3</v>
      </c>
      <c r="E201" s="36">
        <f t="shared" si="14"/>
        <v>11654.964949452567</v>
      </c>
      <c r="F201" s="33">
        <f t="shared" si="15"/>
        <v>11655</v>
      </c>
      <c r="G201" s="33">
        <f t="shared" si="16"/>
        <v>-3.0240000000048894E-2</v>
      </c>
      <c r="H201" s="33"/>
      <c r="J201" s="33"/>
      <c r="K201" s="33">
        <f>G201</f>
        <v>-3.0240000000048894E-2</v>
      </c>
      <c r="L201" s="33"/>
      <c r="M201" s="33"/>
      <c r="N201" s="33"/>
      <c r="O201" s="33">
        <f t="shared" ca="1" si="18"/>
        <v>-2.9961028353091043E-2</v>
      </c>
      <c r="P201" s="33"/>
      <c r="Q201" s="35">
        <f t="shared" si="17"/>
        <v>38408.336629999998</v>
      </c>
      <c r="R201" s="33"/>
      <c r="S201" s="33"/>
      <c r="T201" s="33"/>
    </row>
    <row r="202" spans="1:20" x14ac:dyDescent="0.2">
      <c r="A202" s="37" t="s">
        <v>149</v>
      </c>
      <c r="B202" s="38" t="s">
        <v>128</v>
      </c>
      <c r="C202" s="37">
        <v>53592.493000000002</v>
      </c>
      <c r="D202" s="37">
        <v>2E-3</v>
      </c>
      <c r="E202" s="36">
        <f t="shared" si="14"/>
        <v>11846.973760770747</v>
      </c>
      <c r="F202" s="33">
        <f t="shared" si="15"/>
        <v>11847</v>
      </c>
      <c r="G202" s="33">
        <f t="shared" si="16"/>
        <v>-2.2637999994913116E-2</v>
      </c>
      <c r="H202" s="33"/>
      <c r="I202" s="33">
        <f>G202</f>
        <v>-2.2637999994913116E-2</v>
      </c>
      <c r="J202" s="33"/>
      <c r="K202" s="33"/>
      <c r="L202" s="33"/>
      <c r="M202" s="33"/>
      <c r="O202" s="33">
        <f t="shared" ca="1" si="18"/>
        <v>-3.1184993448883133E-2</v>
      </c>
      <c r="P202" s="33"/>
      <c r="Q202" s="35">
        <f t="shared" si="17"/>
        <v>38573.993000000002</v>
      </c>
      <c r="R202" s="33"/>
      <c r="S202" s="33"/>
      <c r="T202" s="33"/>
    </row>
    <row r="203" spans="1:20" x14ac:dyDescent="0.2">
      <c r="A203" s="56" t="s">
        <v>627</v>
      </c>
      <c r="B203" s="57" t="s">
        <v>128</v>
      </c>
      <c r="C203" s="34">
        <v>53634.7595</v>
      </c>
      <c r="D203" s="34" t="s">
        <v>164</v>
      </c>
      <c r="E203" s="36">
        <f t="shared" si="14"/>
        <v>11895.963971189936</v>
      </c>
      <c r="F203" s="33">
        <f t="shared" si="15"/>
        <v>11896</v>
      </c>
      <c r="G203" s="33">
        <f t="shared" si="16"/>
        <v>-3.1083999994734768E-2</v>
      </c>
      <c r="H203" s="33"/>
      <c r="J203" s="33"/>
      <c r="K203" s="33">
        <f t="shared" ref="K203:K243" si="20">G203</f>
        <v>-3.1083999994734768E-2</v>
      </c>
      <c r="L203" s="33"/>
      <c r="M203" s="33"/>
      <c r="O203" s="33">
        <f t="shared" ca="1" si="18"/>
        <v>-3.1497359541038411E-2</v>
      </c>
      <c r="P203" s="33"/>
      <c r="Q203" s="35">
        <f t="shared" si="17"/>
        <v>38616.2595</v>
      </c>
      <c r="R203" s="33"/>
      <c r="S203" s="33"/>
      <c r="T203" s="33"/>
    </row>
    <row r="204" spans="1:20" x14ac:dyDescent="0.2">
      <c r="A204" s="56" t="s">
        <v>627</v>
      </c>
      <c r="B204" s="57" t="s">
        <v>128</v>
      </c>
      <c r="C204" s="34">
        <v>53653.741999999998</v>
      </c>
      <c r="D204" s="34" t="s">
        <v>164</v>
      </c>
      <c r="E204" s="36">
        <f t="shared" si="14"/>
        <v>11917.966187348886</v>
      </c>
      <c r="F204" s="33">
        <f t="shared" si="15"/>
        <v>11918</v>
      </c>
      <c r="G204" s="33">
        <f t="shared" si="16"/>
        <v>-2.917199999501463E-2</v>
      </c>
      <c r="H204" s="33"/>
      <c r="J204" s="33"/>
      <c r="K204" s="33">
        <f t="shared" si="20"/>
        <v>-2.917199999501463E-2</v>
      </c>
      <c r="L204" s="33"/>
      <c r="M204" s="33"/>
      <c r="O204" s="33">
        <f t="shared" ca="1" si="18"/>
        <v>-3.1637605541597918E-2</v>
      </c>
      <c r="P204" s="33"/>
      <c r="Q204" s="35">
        <f t="shared" si="17"/>
        <v>38635.241999999998</v>
      </c>
      <c r="R204" s="33"/>
      <c r="S204" s="33"/>
      <c r="T204" s="33"/>
    </row>
    <row r="205" spans="1:20" x14ac:dyDescent="0.2">
      <c r="A205" s="56" t="s">
        <v>627</v>
      </c>
      <c r="B205" s="57" t="s">
        <v>128</v>
      </c>
      <c r="C205" s="34">
        <v>53673.582999999999</v>
      </c>
      <c r="D205" s="34" t="s">
        <v>164</v>
      </c>
      <c r="E205" s="36">
        <f t="shared" si="14"/>
        <v>11940.963472785987</v>
      </c>
      <c r="F205" s="33">
        <f t="shared" si="15"/>
        <v>11941</v>
      </c>
      <c r="G205" s="33">
        <f t="shared" si="16"/>
        <v>-3.1514000002061948E-2</v>
      </c>
      <c r="H205" s="33"/>
      <c r="J205" s="33"/>
      <c r="K205" s="33">
        <f t="shared" si="20"/>
        <v>-3.1514000002061948E-2</v>
      </c>
      <c r="L205" s="33"/>
      <c r="M205" s="33"/>
      <c r="O205" s="33">
        <f t="shared" ca="1" si="18"/>
        <v>-3.1784226360364681E-2</v>
      </c>
      <c r="P205" s="33"/>
      <c r="Q205" s="35">
        <f t="shared" si="17"/>
        <v>38655.082999999999</v>
      </c>
      <c r="R205" s="33"/>
      <c r="S205" s="33"/>
      <c r="T205" s="33"/>
    </row>
    <row r="206" spans="1:20" x14ac:dyDescent="0.2">
      <c r="A206" s="56" t="s">
        <v>722</v>
      </c>
      <c r="B206" s="57" t="s">
        <v>128</v>
      </c>
      <c r="C206" s="34">
        <v>54035.942999999999</v>
      </c>
      <c r="D206" s="34" t="s">
        <v>164</v>
      </c>
      <c r="E206" s="36">
        <f t="shared" si="14"/>
        <v>12360.967320928099</v>
      </c>
      <c r="F206" s="33">
        <f t="shared" si="15"/>
        <v>12361</v>
      </c>
      <c r="G206" s="33">
        <f t="shared" si="16"/>
        <v>-2.8193999998620711E-2</v>
      </c>
      <c r="H206" s="33"/>
      <c r="J206" s="33"/>
      <c r="K206" s="33">
        <f t="shared" si="20"/>
        <v>-2.8193999998620711E-2</v>
      </c>
      <c r="L206" s="33"/>
      <c r="M206" s="33"/>
      <c r="O206" s="33">
        <f t="shared" ca="1" si="18"/>
        <v>-3.4461650007409889E-2</v>
      </c>
      <c r="P206" s="33"/>
      <c r="Q206" s="35">
        <f t="shared" si="17"/>
        <v>39017.442999999999</v>
      </c>
      <c r="R206" s="33"/>
      <c r="S206" s="33"/>
      <c r="T206" s="33"/>
    </row>
    <row r="207" spans="1:20" x14ac:dyDescent="0.2">
      <c r="A207" s="56" t="s">
        <v>722</v>
      </c>
      <c r="B207" s="57" t="s">
        <v>143</v>
      </c>
      <c r="C207" s="34">
        <v>54063.973899999997</v>
      </c>
      <c r="D207" s="34" t="s">
        <v>164</v>
      </c>
      <c r="E207" s="36">
        <f t="shared" si="14"/>
        <v>12393.457347053736</v>
      </c>
      <c r="F207" s="33">
        <f t="shared" si="15"/>
        <v>12393.5</v>
      </c>
      <c r="G207" s="33">
        <f t="shared" si="16"/>
        <v>-3.6799000001337845E-2</v>
      </c>
      <c r="H207" s="33"/>
      <c r="J207" s="33"/>
      <c r="K207" s="33">
        <f t="shared" si="20"/>
        <v>-3.6799000001337845E-2</v>
      </c>
      <c r="L207" s="33"/>
      <c r="M207" s="33"/>
      <c r="O207" s="33">
        <f t="shared" ca="1" si="18"/>
        <v>-3.4668831599145536E-2</v>
      </c>
      <c r="P207" s="33"/>
      <c r="Q207" s="35">
        <f t="shared" si="17"/>
        <v>39045.473899999997</v>
      </c>
      <c r="R207" s="33"/>
      <c r="S207" s="33"/>
      <c r="T207" s="33"/>
    </row>
    <row r="208" spans="1:20" x14ac:dyDescent="0.2">
      <c r="A208" s="56" t="s">
        <v>729</v>
      </c>
      <c r="B208" s="57" t="s">
        <v>128</v>
      </c>
      <c r="C208" s="34">
        <v>54075.623</v>
      </c>
      <c r="D208" s="34" t="s">
        <v>164</v>
      </c>
      <c r="E208" s="36">
        <f t="shared" si="14"/>
        <v>12406.959573644401</v>
      </c>
      <c r="F208" s="33">
        <f t="shared" si="15"/>
        <v>12407</v>
      </c>
      <c r="G208" s="33">
        <f t="shared" si="16"/>
        <v>-3.4877999998570886E-2</v>
      </c>
      <c r="H208" s="33"/>
      <c r="J208" s="33"/>
      <c r="K208" s="33">
        <f t="shared" si="20"/>
        <v>-3.4877999998570886E-2</v>
      </c>
      <c r="L208" s="33"/>
      <c r="M208" s="33"/>
      <c r="O208" s="33">
        <f t="shared" ca="1" si="18"/>
        <v>-3.4754891644943414E-2</v>
      </c>
      <c r="P208" s="33"/>
      <c r="Q208" s="35">
        <f t="shared" si="17"/>
        <v>39057.123</v>
      </c>
      <c r="R208" s="33"/>
      <c r="S208" s="33"/>
      <c r="T208" s="33"/>
    </row>
    <row r="209" spans="1:20" x14ac:dyDescent="0.2">
      <c r="A209" s="56" t="s">
        <v>729</v>
      </c>
      <c r="B209" s="57" t="s">
        <v>128</v>
      </c>
      <c r="C209" s="34">
        <v>54094.603300000002</v>
      </c>
      <c r="D209" s="34" t="s">
        <v>164</v>
      </c>
      <c r="E209" s="36">
        <f t="shared" si="14"/>
        <v>12428.959239829668</v>
      </c>
      <c r="F209" s="33">
        <f t="shared" si="15"/>
        <v>12429</v>
      </c>
      <c r="G209" s="33">
        <f t="shared" si="16"/>
        <v>-3.5165999994205777E-2</v>
      </c>
      <c r="H209" s="33"/>
      <c r="J209" s="33"/>
      <c r="K209" s="33">
        <f t="shared" si="20"/>
        <v>-3.5165999994205777E-2</v>
      </c>
      <c r="L209" s="33"/>
      <c r="M209" s="33"/>
      <c r="O209" s="33">
        <f t="shared" ca="1" si="18"/>
        <v>-3.4895137645502922E-2</v>
      </c>
      <c r="P209" s="33"/>
      <c r="Q209" s="35">
        <f t="shared" si="17"/>
        <v>39076.103300000002</v>
      </c>
      <c r="R209" s="33"/>
      <c r="S209" s="33"/>
      <c r="T209" s="33"/>
    </row>
    <row r="210" spans="1:20" x14ac:dyDescent="0.2">
      <c r="A210" s="37" t="s">
        <v>148</v>
      </c>
      <c r="B210" s="38" t="s">
        <v>143</v>
      </c>
      <c r="C210" s="37">
        <v>54161.46574</v>
      </c>
      <c r="D210" s="37">
        <v>2.48E-3</v>
      </c>
      <c r="E210" s="36">
        <f t="shared" si="14"/>
        <v>12506.45808654611</v>
      </c>
      <c r="F210" s="33">
        <f t="shared" si="15"/>
        <v>12506.5</v>
      </c>
      <c r="G210" s="33">
        <f t="shared" si="16"/>
        <v>-3.6160999996354803E-2</v>
      </c>
      <c r="H210" s="33"/>
      <c r="J210" s="33"/>
      <c r="K210" s="33">
        <f t="shared" si="20"/>
        <v>-3.6160999996354803E-2</v>
      </c>
      <c r="L210" s="33"/>
      <c r="M210" s="33"/>
      <c r="N210" s="33"/>
      <c r="O210" s="33">
        <f t="shared" ca="1" si="18"/>
        <v>-3.5389186056564839E-2</v>
      </c>
      <c r="P210" s="33"/>
      <c r="Q210" s="35">
        <f t="shared" si="17"/>
        <v>39142.96574</v>
      </c>
      <c r="R210" s="33"/>
      <c r="S210" s="33"/>
      <c r="T210" s="33"/>
    </row>
    <row r="211" spans="1:20" x14ac:dyDescent="0.2">
      <c r="A211" s="37" t="s">
        <v>148</v>
      </c>
      <c r="B211" s="38" t="s">
        <v>128</v>
      </c>
      <c r="C211" s="37">
        <v>54161.897279999997</v>
      </c>
      <c r="D211" s="37">
        <v>8.4000000000000003E-4</v>
      </c>
      <c r="E211" s="36">
        <f t="shared" si="14"/>
        <v>12506.958275475976</v>
      </c>
      <c r="F211" s="33">
        <f t="shared" si="15"/>
        <v>12507</v>
      </c>
      <c r="G211" s="33">
        <f t="shared" si="16"/>
        <v>-3.5997999999381136E-2</v>
      </c>
      <c r="H211" s="33"/>
      <c r="J211" s="33"/>
      <c r="K211" s="33">
        <f t="shared" si="20"/>
        <v>-3.5997999999381136E-2</v>
      </c>
      <c r="L211" s="33"/>
      <c r="M211" s="33"/>
      <c r="N211" s="33"/>
      <c r="O211" s="33">
        <f t="shared" ref="O211:O243" ca="1" si="21">+C$11+C$12*F211</f>
        <v>-3.5392373465668467E-2</v>
      </c>
      <c r="P211" s="33"/>
      <c r="Q211" s="35">
        <f t="shared" si="17"/>
        <v>39143.397279999997</v>
      </c>
      <c r="R211" s="33"/>
      <c r="S211" s="33"/>
      <c r="T211" s="33"/>
    </row>
    <row r="212" spans="1:20" x14ac:dyDescent="0.2">
      <c r="A212" s="56" t="s">
        <v>743</v>
      </c>
      <c r="B212" s="57" t="s">
        <v>128</v>
      </c>
      <c r="C212" s="34">
        <v>54317.191599999998</v>
      </c>
      <c r="D212" s="34" t="s">
        <v>164</v>
      </c>
      <c r="E212" s="36">
        <f t="shared" si="14"/>
        <v>12686.956652765448</v>
      </c>
      <c r="F212" s="33">
        <f t="shared" si="15"/>
        <v>12687</v>
      </c>
      <c r="G212" s="33">
        <f t="shared" si="16"/>
        <v>-3.7398000000393949E-2</v>
      </c>
      <c r="H212" s="33"/>
      <c r="J212" s="33"/>
      <c r="K212" s="33">
        <f t="shared" si="20"/>
        <v>-3.7398000000393949E-2</v>
      </c>
      <c r="L212" s="33"/>
      <c r="M212" s="33"/>
      <c r="O212" s="33">
        <f t="shared" ca="1" si="21"/>
        <v>-3.6539840742973548E-2</v>
      </c>
      <c r="P212" s="33"/>
      <c r="Q212" s="35">
        <f t="shared" si="17"/>
        <v>39298.691599999998</v>
      </c>
      <c r="R212" s="33"/>
      <c r="S212" s="33"/>
      <c r="T212" s="33"/>
    </row>
    <row r="213" spans="1:20" x14ac:dyDescent="0.2">
      <c r="A213" s="16" t="s">
        <v>153</v>
      </c>
      <c r="B213" s="15" t="s">
        <v>128</v>
      </c>
      <c r="C213" s="14">
        <v>54452.642699999997</v>
      </c>
      <c r="D213" s="14">
        <v>1E-4</v>
      </c>
      <c r="E213" s="36">
        <f t="shared" ref="E213:E243" si="22">+(C213-C$7)/C$8</f>
        <v>12843.955171462549</v>
      </c>
      <c r="F213" s="33">
        <f t="shared" ref="F213:F243" si="23">ROUND(2*E213,0)/2</f>
        <v>12844</v>
      </c>
      <c r="G213" s="33">
        <f t="shared" ref="G213:G243" si="24">+C213-(C$7+F213*C$8)</f>
        <v>-3.8675999996485189E-2</v>
      </c>
      <c r="H213" s="33"/>
      <c r="J213" s="33"/>
      <c r="K213" s="33">
        <f t="shared" si="20"/>
        <v>-3.8675999996485189E-2</v>
      </c>
      <c r="L213" s="33"/>
      <c r="M213" s="33"/>
      <c r="O213" s="33">
        <f t="shared" ca="1" si="21"/>
        <v>-3.754068720151188E-2</v>
      </c>
      <c r="P213" s="33"/>
      <c r="Q213" s="35">
        <f t="shared" ref="Q213:Q243" si="25">+C213-15018.5</f>
        <v>39434.142699999997</v>
      </c>
      <c r="R213" s="33"/>
      <c r="S213" s="33"/>
      <c r="T213" s="33"/>
    </row>
    <row r="214" spans="1:20" x14ac:dyDescent="0.2">
      <c r="A214" s="16" t="s">
        <v>152</v>
      </c>
      <c r="B214" s="15" t="s">
        <v>128</v>
      </c>
      <c r="C214" s="14">
        <v>54702.839</v>
      </c>
      <c r="D214" s="14">
        <v>1E-4</v>
      </c>
      <c r="E214" s="36">
        <f t="shared" si="22"/>
        <v>13133.95243603623</v>
      </c>
      <c r="F214" s="33">
        <f t="shared" si="23"/>
        <v>13134</v>
      </c>
      <c r="G214" s="33">
        <f t="shared" si="24"/>
        <v>-4.1035999995074235E-2</v>
      </c>
      <c r="H214" s="33"/>
      <c r="J214" s="33"/>
      <c r="K214" s="33">
        <f t="shared" si="20"/>
        <v>-4.1035999995074235E-2</v>
      </c>
      <c r="L214" s="33"/>
      <c r="M214" s="33"/>
      <c r="O214" s="33">
        <f t="shared" ca="1" si="21"/>
        <v>-3.9389384481614512E-2</v>
      </c>
      <c r="P214" s="33"/>
      <c r="Q214" s="35">
        <f t="shared" si="25"/>
        <v>39684.339</v>
      </c>
      <c r="R214" s="33"/>
      <c r="S214" s="33"/>
      <c r="T214" s="33"/>
    </row>
    <row r="215" spans="1:20" x14ac:dyDescent="0.2">
      <c r="A215" s="37" t="s">
        <v>148</v>
      </c>
      <c r="B215" s="38" t="s">
        <v>143</v>
      </c>
      <c r="C215" s="37">
        <v>54710.173410000003</v>
      </c>
      <c r="D215" s="37">
        <v>2.5999999999999999E-3</v>
      </c>
      <c r="E215" s="36">
        <f t="shared" si="22"/>
        <v>13142.453596274263</v>
      </c>
      <c r="F215" s="33">
        <f t="shared" si="23"/>
        <v>13142.5</v>
      </c>
      <c r="G215" s="33">
        <f t="shared" si="24"/>
        <v>-4.0034999998169951E-2</v>
      </c>
      <c r="H215" s="33"/>
      <c r="J215" s="33"/>
      <c r="K215" s="33">
        <f t="shared" si="20"/>
        <v>-4.0034999998169951E-2</v>
      </c>
      <c r="L215" s="33"/>
      <c r="M215" s="33"/>
      <c r="N215" s="33"/>
      <c r="O215" s="33">
        <f t="shared" ca="1" si="21"/>
        <v>-3.9443570436376141E-2</v>
      </c>
      <c r="P215" s="33"/>
      <c r="Q215" s="35">
        <f t="shared" si="25"/>
        <v>39691.673410000003</v>
      </c>
      <c r="R215" s="33"/>
      <c r="S215" s="33"/>
      <c r="T215" s="33"/>
    </row>
    <row r="216" spans="1:20" x14ac:dyDescent="0.2">
      <c r="A216" s="37" t="s">
        <v>148</v>
      </c>
      <c r="B216" s="38" t="s">
        <v>128</v>
      </c>
      <c r="C216" s="37">
        <v>54710.603060000001</v>
      </c>
      <c r="D216" s="37">
        <v>4.4999999999999999E-4</v>
      </c>
      <c r="E216" s="36">
        <f t="shared" si="22"/>
        <v>13142.951594544915</v>
      </c>
      <c r="F216" s="33">
        <f t="shared" si="23"/>
        <v>13143</v>
      </c>
      <c r="G216" s="33">
        <f t="shared" si="24"/>
        <v>-4.1762000000744592E-2</v>
      </c>
      <c r="H216" s="33"/>
      <c r="J216" s="33"/>
      <c r="K216" s="33">
        <f t="shared" si="20"/>
        <v>-4.1762000000744592E-2</v>
      </c>
      <c r="L216" s="33"/>
      <c r="M216" s="33"/>
      <c r="N216" s="33"/>
      <c r="O216" s="33">
        <f t="shared" ca="1" si="21"/>
        <v>-3.9446757845479768E-2</v>
      </c>
      <c r="P216" s="33"/>
      <c r="Q216" s="35">
        <f t="shared" si="25"/>
        <v>39692.103060000001</v>
      </c>
      <c r="R216" s="33"/>
      <c r="S216" s="33"/>
      <c r="T216" s="33"/>
    </row>
    <row r="217" spans="1:20" x14ac:dyDescent="0.2">
      <c r="A217" s="16" t="s">
        <v>151</v>
      </c>
      <c r="B217" s="15" t="s">
        <v>128</v>
      </c>
      <c r="C217" s="14">
        <v>54792.5648</v>
      </c>
      <c r="D217" s="14">
        <v>1E-4</v>
      </c>
      <c r="E217" s="36">
        <f t="shared" si="22"/>
        <v>13237.951722043597</v>
      </c>
      <c r="F217" s="33">
        <f t="shared" si="23"/>
        <v>13238</v>
      </c>
      <c r="G217" s="33">
        <f t="shared" si="24"/>
        <v>-4.1651999999885447E-2</v>
      </c>
      <c r="H217" s="33"/>
      <c r="J217" s="33"/>
      <c r="K217" s="33">
        <f t="shared" si="20"/>
        <v>-4.1651999999885447E-2</v>
      </c>
      <c r="L217" s="33"/>
      <c r="M217" s="33"/>
      <c r="O217" s="33">
        <f t="shared" ca="1" si="21"/>
        <v>-4.0052365575168572E-2</v>
      </c>
      <c r="P217" s="33"/>
      <c r="Q217" s="35">
        <f t="shared" si="25"/>
        <v>39774.0648</v>
      </c>
      <c r="R217" s="33"/>
      <c r="S217" s="33"/>
      <c r="T217" s="33"/>
    </row>
    <row r="218" spans="1:20" x14ac:dyDescent="0.2">
      <c r="A218" s="37" t="s">
        <v>148</v>
      </c>
      <c r="B218" s="38" t="s">
        <v>143</v>
      </c>
      <c r="C218" s="37">
        <v>55056.992030000001</v>
      </c>
      <c r="D218" s="37">
        <v>3.0000000000000001E-3</v>
      </c>
      <c r="E218" s="36">
        <f t="shared" si="22"/>
        <v>13544.443758012138</v>
      </c>
      <c r="F218" s="33">
        <f t="shared" si="23"/>
        <v>13544.5</v>
      </c>
      <c r="G218" s="33">
        <f t="shared" si="24"/>
        <v>-4.8522999997658189E-2</v>
      </c>
      <c r="H218" s="33"/>
      <c r="J218" s="33"/>
      <c r="K218" s="33">
        <f t="shared" si="20"/>
        <v>-4.8522999997658189E-2</v>
      </c>
      <c r="L218" s="33"/>
      <c r="M218" s="33"/>
      <c r="N218" s="33"/>
      <c r="O218" s="33">
        <f t="shared" ca="1" si="21"/>
        <v>-4.2006247355690848E-2</v>
      </c>
      <c r="P218" s="33"/>
      <c r="Q218" s="35">
        <f t="shared" si="25"/>
        <v>40038.492030000001</v>
      </c>
      <c r="R218" s="33"/>
      <c r="S218" s="33"/>
      <c r="T218" s="33"/>
    </row>
    <row r="219" spans="1:20" x14ac:dyDescent="0.2">
      <c r="A219" s="37" t="s">
        <v>148</v>
      </c>
      <c r="B219" s="38" t="s">
        <v>128</v>
      </c>
      <c r="C219" s="37">
        <v>55057.427199999998</v>
      </c>
      <c r="D219" s="37">
        <v>9.1E-4</v>
      </c>
      <c r="E219" s="36">
        <f t="shared" si="22"/>
        <v>13544.948154398589</v>
      </c>
      <c r="F219" s="33">
        <f t="shared" si="23"/>
        <v>13545</v>
      </c>
      <c r="G219" s="33">
        <f t="shared" si="24"/>
        <v>-4.4730000001436565E-2</v>
      </c>
      <c r="H219" s="33"/>
      <c r="J219" s="33"/>
      <c r="K219" s="33">
        <f t="shared" si="20"/>
        <v>-4.4730000001436565E-2</v>
      </c>
      <c r="L219" s="33"/>
      <c r="M219" s="33"/>
      <c r="N219" s="33"/>
      <c r="O219" s="33">
        <f t="shared" ca="1" si="21"/>
        <v>-4.2009434764794462E-2</v>
      </c>
      <c r="P219" s="33"/>
      <c r="Q219" s="35">
        <f t="shared" si="25"/>
        <v>40038.927199999998</v>
      </c>
      <c r="R219" s="33"/>
      <c r="S219" s="33"/>
      <c r="T219" s="33"/>
    </row>
    <row r="220" spans="1:20" x14ac:dyDescent="0.2">
      <c r="A220" s="16" t="s">
        <v>150</v>
      </c>
      <c r="B220" s="15"/>
      <c r="C220" s="14">
        <v>55086.762199999997</v>
      </c>
      <c r="D220" s="14">
        <v>2.0000000000000001E-4</v>
      </c>
      <c r="E220" s="36">
        <f t="shared" si="22"/>
        <v>13578.949735382275</v>
      </c>
      <c r="F220" s="33">
        <f t="shared" si="23"/>
        <v>13579</v>
      </c>
      <c r="G220" s="33">
        <f t="shared" si="24"/>
        <v>-4.3365999998059124E-2</v>
      </c>
      <c r="H220" s="33"/>
      <c r="J220" s="33"/>
      <c r="K220" s="33">
        <f t="shared" si="20"/>
        <v>-4.3365999998059124E-2</v>
      </c>
      <c r="L220" s="33"/>
      <c r="M220" s="33"/>
      <c r="O220" s="33">
        <f t="shared" ca="1" si="21"/>
        <v>-4.2226178583840979E-2</v>
      </c>
      <c r="P220" s="33"/>
      <c r="Q220" s="35">
        <f t="shared" si="25"/>
        <v>40068.262199999997</v>
      </c>
      <c r="R220" s="33"/>
      <c r="S220" s="33"/>
      <c r="T220" s="33"/>
    </row>
    <row r="221" spans="1:20" x14ac:dyDescent="0.2">
      <c r="A221" s="16" t="s">
        <v>141</v>
      </c>
      <c r="B221" s="15" t="s">
        <v>128</v>
      </c>
      <c r="C221" s="14">
        <v>55504.3318</v>
      </c>
      <c r="D221" s="14">
        <v>2.0000000000000001E-4</v>
      </c>
      <c r="E221" s="36">
        <f t="shared" si="22"/>
        <v>14062.945868694904</v>
      </c>
      <c r="F221" s="33">
        <f t="shared" si="23"/>
        <v>14063</v>
      </c>
      <c r="G221" s="33">
        <f t="shared" si="24"/>
        <v>-4.6701999999640975E-2</v>
      </c>
      <c r="H221" s="33"/>
      <c r="J221" s="33"/>
      <c r="K221" s="33">
        <f t="shared" si="20"/>
        <v>-4.6701999999640975E-2</v>
      </c>
      <c r="L221" s="33"/>
      <c r="M221" s="33"/>
      <c r="N221" s="33"/>
      <c r="O221" s="33">
        <f t="shared" ca="1" si="21"/>
        <v>-4.5311590596150225E-2</v>
      </c>
      <c r="P221" s="33"/>
      <c r="Q221" s="35">
        <f t="shared" si="25"/>
        <v>40485.8318</v>
      </c>
      <c r="R221" s="33"/>
      <c r="S221" s="33"/>
      <c r="T221" s="33"/>
    </row>
    <row r="222" spans="1:20" x14ac:dyDescent="0.2">
      <c r="A222" s="16" t="s">
        <v>141</v>
      </c>
      <c r="B222" s="15" t="s">
        <v>128</v>
      </c>
      <c r="C222" s="14">
        <v>55505.193200000002</v>
      </c>
      <c r="D222" s="14">
        <v>2.9999999999999997E-4</v>
      </c>
      <c r="E222" s="36">
        <f t="shared" si="22"/>
        <v>14063.944299302007</v>
      </c>
      <c r="F222" s="33">
        <f t="shared" si="23"/>
        <v>14064</v>
      </c>
      <c r="G222" s="33">
        <f t="shared" si="24"/>
        <v>-4.8055999992357101E-2</v>
      </c>
      <c r="H222" s="33"/>
      <c r="J222" s="33"/>
      <c r="K222" s="33">
        <f t="shared" si="20"/>
        <v>-4.8055999992357101E-2</v>
      </c>
      <c r="L222" s="33"/>
      <c r="M222" s="33"/>
      <c r="N222" s="33"/>
      <c r="O222" s="33">
        <f t="shared" ca="1" si="21"/>
        <v>-4.5317965414357467E-2</v>
      </c>
      <c r="P222" s="33"/>
      <c r="Q222" s="35">
        <f t="shared" si="25"/>
        <v>40486.693200000002</v>
      </c>
      <c r="R222" s="33"/>
      <c r="S222" s="33"/>
      <c r="T222" s="33"/>
    </row>
    <row r="223" spans="1:20" x14ac:dyDescent="0.2">
      <c r="A223" s="16" t="s">
        <v>142</v>
      </c>
      <c r="B223" s="15" t="s">
        <v>128</v>
      </c>
      <c r="C223" s="14">
        <v>55508.645700000001</v>
      </c>
      <c r="D223" s="14">
        <v>2.0000000000000001E-4</v>
      </c>
      <c r="E223" s="36">
        <f t="shared" si="22"/>
        <v>14067.946019375167</v>
      </c>
      <c r="F223" s="33">
        <f t="shared" si="23"/>
        <v>14068</v>
      </c>
      <c r="G223" s="33">
        <f t="shared" si="24"/>
        <v>-4.6571999999287073E-2</v>
      </c>
      <c r="H223" s="33"/>
      <c r="J223" s="33"/>
      <c r="K223" s="33">
        <f t="shared" si="20"/>
        <v>-4.6571999999287073E-2</v>
      </c>
      <c r="L223" s="33"/>
      <c r="M223" s="33"/>
      <c r="N223" s="33"/>
      <c r="O223" s="33">
        <f t="shared" ca="1" si="21"/>
        <v>-4.5343464687186474E-2</v>
      </c>
      <c r="P223" s="33"/>
      <c r="Q223" s="35">
        <f t="shared" si="25"/>
        <v>40490.145700000001</v>
      </c>
      <c r="R223" s="33"/>
      <c r="S223" s="33"/>
      <c r="T223" s="33"/>
    </row>
    <row r="224" spans="1:20" x14ac:dyDescent="0.2">
      <c r="A224" s="16" t="s">
        <v>141</v>
      </c>
      <c r="B224" s="15" t="s">
        <v>128</v>
      </c>
      <c r="C224" s="14">
        <v>55536.253199999999</v>
      </c>
      <c r="D224" s="14">
        <v>0</v>
      </c>
      <c r="E224" s="36">
        <f t="shared" si="22"/>
        <v>14099.945291473585</v>
      </c>
      <c r="F224" s="33">
        <f t="shared" si="23"/>
        <v>14100</v>
      </c>
      <c r="G224" s="33">
        <f t="shared" si="24"/>
        <v>-4.7200000000884756E-2</v>
      </c>
      <c r="H224" s="33"/>
      <c r="J224" s="33"/>
      <c r="K224" s="33">
        <f t="shared" si="20"/>
        <v>-4.7200000000884756E-2</v>
      </c>
      <c r="L224" s="33"/>
      <c r="M224" s="33"/>
      <c r="N224" s="33"/>
      <c r="O224" s="33">
        <f t="shared" ca="1" si="21"/>
        <v>-4.5547458869818494E-2</v>
      </c>
      <c r="P224" s="33"/>
      <c r="Q224" s="35">
        <f t="shared" si="25"/>
        <v>40517.753199999999</v>
      </c>
      <c r="R224" s="33"/>
      <c r="S224" s="33"/>
      <c r="T224" s="33"/>
    </row>
    <row r="225" spans="1:20" x14ac:dyDescent="0.2">
      <c r="A225" s="16" t="s">
        <v>141</v>
      </c>
      <c r="B225" s="15" t="s">
        <v>143</v>
      </c>
      <c r="C225" s="14">
        <v>55539.275699999998</v>
      </c>
      <c r="D225" s="14">
        <v>4.0000000000000002E-4</v>
      </c>
      <c r="E225" s="36">
        <f t="shared" si="22"/>
        <v>14103.448607598459</v>
      </c>
      <c r="F225" s="33">
        <f t="shared" si="23"/>
        <v>14103.5</v>
      </c>
      <c r="G225" s="33">
        <f t="shared" si="24"/>
        <v>-4.4339000000036322E-2</v>
      </c>
      <c r="H225" s="33"/>
      <c r="J225" s="33"/>
      <c r="K225" s="33">
        <f t="shared" si="20"/>
        <v>-4.4339000000036322E-2</v>
      </c>
      <c r="L225" s="33"/>
      <c r="M225" s="33"/>
      <c r="N225" s="33"/>
      <c r="O225" s="33">
        <f t="shared" ca="1" si="21"/>
        <v>-4.556977073354386E-2</v>
      </c>
      <c r="P225" s="33"/>
      <c r="Q225" s="35">
        <f t="shared" si="25"/>
        <v>40520.775699999998</v>
      </c>
      <c r="R225" s="33"/>
      <c r="S225" s="33"/>
      <c r="T225" s="33"/>
    </row>
    <row r="226" spans="1:20" x14ac:dyDescent="0.2">
      <c r="A226" s="56" t="s">
        <v>794</v>
      </c>
      <c r="B226" s="57" t="s">
        <v>128</v>
      </c>
      <c r="C226" s="34">
        <v>55854.605799999998</v>
      </c>
      <c r="D226" s="34" t="s">
        <v>164</v>
      </c>
      <c r="E226" s="36">
        <f t="shared" si="22"/>
        <v>14468.941088653313</v>
      </c>
      <c r="F226" s="33">
        <f t="shared" si="23"/>
        <v>14469</v>
      </c>
      <c r="G226" s="33">
        <f t="shared" si="24"/>
        <v>-5.082599999877857E-2</v>
      </c>
      <c r="H226" s="33"/>
      <c r="J226" s="33"/>
      <c r="K226" s="33">
        <f t="shared" si="20"/>
        <v>-5.082599999877857E-2</v>
      </c>
      <c r="L226" s="33"/>
      <c r="M226" s="33"/>
      <c r="O226" s="33">
        <f t="shared" ca="1" si="21"/>
        <v>-4.7899766788293913E-2</v>
      </c>
      <c r="P226" s="33"/>
      <c r="Q226" s="35">
        <f t="shared" si="25"/>
        <v>40836.105799999998</v>
      </c>
      <c r="R226" s="33"/>
      <c r="S226" s="33"/>
      <c r="T226" s="33"/>
    </row>
    <row r="227" spans="1:20" x14ac:dyDescent="0.2">
      <c r="A227" s="58" t="s">
        <v>154</v>
      </c>
      <c r="B227" s="59" t="s">
        <v>128</v>
      </c>
      <c r="C227" s="60">
        <v>55854.605900000002</v>
      </c>
      <c r="D227" s="60">
        <v>1E-4</v>
      </c>
      <c r="E227" s="36">
        <f t="shared" si="22"/>
        <v>14468.941204561213</v>
      </c>
      <c r="F227" s="33">
        <f t="shared" si="23"/>
        <v>14469</v>
      </c>
      <c r="G227" s="33">
        <f t="shared" si="24"/>
        <v>-5.0725999994028825E-2</v>
      </c>
      <c r="H227" s="33"/>
      <c r="J227" s="33"/>
      <c r="K227" s="33">
        <f t="shared" si="20"/>
        <v>-5.0725999994028825E-2</v>
      </c>
      <c r="L227" s="33"/>
      <c r="M227" s="33"/>
      <c r="O227" s="33">
        <f t="shared" ca="1" si="21"/>
        <v>-4.7899766788293913E-2</v>
      </c>
      <c r="P227" s="33"/>
      <c r="Q227" s="35">
        <f t="shared" si="25"/>
        <v>40836.105900000002</v>
      </c>
      <c r="R227" s="33"/>
      <c r="S227" s="33"/>
      <c r="T227" s="33"/>
    </row>
    <row r="228" spans="1:20" x14ac:dyDescent="0.2">
      <c r="A228" s="58" t="s">
        <v>154</v>
      </c>
      <c r="B228" s="59" t="s">
        <v>128</v>
      </c>
      <c r="C228" s="60">
        <v>56193.6656</v>
      </c>
      <c r="D228" s="60">
        <v>1E-4</v>
      </c>
      <c r="E228" s="36">
        <f t="shared" si="22"/>
        <v>14861.938165456206</v>
      </c>
      <c r="F228" s="33">
        <f t="shared" si="23"/>
        <v>14862</v>
      </c>
      <c r="G228" s="33">
        <f t="shared" si="24"/>
        <v>-5.3347999994002748E-2</v>
      </c>
      <c r="H228" s="33"/>
      <c r="J228" s="33"/>
      <c r="K228" s="33">
        <f t="shared" si="20"/>
        <v>-5.3347999994002748E-2</v>
      </c>
      <c r="L228" s="33"/>
      <c r="M228" s="33"/>
      <c r="O228" s="33">
        <f t="shared" ca="1" si="21"/>
        <v>-5.0405070343743363E-2</v>
      </c>
      <c r="P228" s="33"/>
      <c r="Q228" s="35">
        <f t="shared" si="25"/>
        <v>41175.1656</v>
      </c>
      <c r="R228" s="33"/>
      <c r="S228" s="33"/>
      <c r="T228" s="33"/>
    </row>
    <row r="229" spans="1:20" x14ac:dyDescent="0.2">
      <c r="A229" s="58" t="s">
        <v>155</v>
      </c>
      <c r="B229" s="59" t="s">
        <v>128</v>
      </c>
      <c r="C229" s="60">
        <v>56512.883000000002</v>
      </c>
      <c r="D229" s="60">
        <v>1E-4</v>
      </c>
      <c r="E229" s="36">
        <f t="shared" si="22"/>
        <v>15231.936334111466</v>
      </c>
      <c r="F229" s="33">
        <f t="shared" si="23"/>
        <v>15232</v>
      </c>
      <c r="G229" s="33">
        <f t="shared" si="24"/>
        <v>-5.4927999997744337E-2</v>
      </c>
      <c r="H229" s="33"/>
      <c r="J229" s="33"/>
      <c r="K229" s="33">
        <f t="shared" si="20"/>
        <v>-5.4927999997744337E-2</v>
      </c>
      <c r="L229" s="33"/>
      <c r="M229" s="33"/>
      <c r="O229" s="33">
        <f t="shared" ca="1" si="21"/>
        <v>-5.2763753080426037E-2</v>
      </c>
      <c r="P229" s="33"/>
      <c r="Q229" s="35">
        <f t="shared" si="25"/>
        <v>41494.383000000002</v>
      </c>
      <c r="R229" s="33"/>
      <c r="S229" s="33"/>
      <c r="T229" s="33"/>
    </row>
    <row r="230" spans="1:20" x14ac:dyDescent="0.2">
      <c r="A230" s="61" t="s">
        <v>0</v>
      </c>
      <c r="B230" s="62" t="s">
        <v>128</v>
      </c>
      <c r="C230" s="63">
        <v>57235.866699999999</v>
      </c>
      <c r="D230" s="63">
        <v>1E-4</v>
      </c>
      <c r="E230" s="36">
        <f t="shared" si="22"/>
        <v>16069.931521615665</v>
      </c>
      <c r="F230" s="33">
        <f t="shared" si="23"/>
        <v>16070</v>
      </c>
      <c r="G230" s="33">
        <f t="shared" si="24"/>
        <v>-5.9079999999084976E-2</v>
      </c>
      <c r="H230" s="33"/>
      <c r="J230" s="33"/>
      <c r="K230" s="33">
        <f t="shared" si="20"/>
        <v>-5.9079999999084976E-2</v>
      </c>
      <c r="L230" s="33"/>
      <c r="M230" s="33"/>
      <c r="O230" s="33">
        <f t="shared" ca="1" si="21"/>
        <v>-5.8105850738101955E-2</v>
      </c>
      <c r="P230" s="33"/>
      <c r="Q230" s="35">
        <f t="shared" si="25"/>
        <v>42217.366699999999</v>
      </c>
      <c r="R230" s="33"/>
      <c r="S230" s="33"/>
      <c r="T230" s="33"/>
    </row>
    <row r="231" spans="1:20" x14ac:dyDescent="0.2">
      <c r="A231" s="61" t="s">
        <v>1</v>
      </c>
      <c r="B231" s="62" t="s">
        <v>128</v>
      </c>
      <c r="C231" s="63">
        <v>57606.849600000001</v>
      </c>
      <c r="D231" s="63">
        <v>1E-4</v>
      </c>
      <c r="E231" s="36">
        <f t="shared" si="22"/>
        <v>16499.929991631456</v>
      </c>
      <c r="F231" s="33">
        <f t="shared" si="23"/>
        <v>16500</v>
      </c>
      <c r="G231" s="33">
        <f t="shared" si="24"/>
        <v>-6.0399999994842801E-2</v>
      </c>
      <c r="H231" s="33"/>
      <c r="J231" s="33"/>
      <c r="K231" s="33">
        <f t="shared" si="20"/>
        <v>-6.0399999994842801E-2</v>
      </c>
      <c r="L231" s="33"/>
      <c r="M231" s="33"/>
      <c r="O231" s="33">
        <f t="shared" ca="1" si="21"/>
        <v>-6.0847022567219661E-2</v>
      </c>
      <c r="P231" s="33"/>
      <c r="Q231" s="35">
        <f t="shared" si="25"/>
        <v>42588.349600000001</v>
      </c>
      <c r="R231" s="33"/>
      <c r="S231" s="33"/>
      <c r="T231" s="33"/>
    </row>
    <row r="232" spans="1:20" x14ac:dyDescent="0.2">
      <c r="A232" s="61" t="s">
        <v>1</v>
      </c>
      <c r="B232" s="62" t="s">
        <v>128</v>
      </c>
      <c r="C232" s="63">
        <v>57664.653599999998</v>
      </c>
      <c r="D232" s="63">
        <v>1E-4</v>
      </c>
      <c r="E232" s="36">
        <f t="shared" si="22"/>
        <v>16566.929391228554</v>
      </c>
      <c r="F232" s="33">
        <f t="shared" si="23"/>
        <v>16567</v>
      </c>
      <c r="G232" s="33">
        <f t="shared" si="24"/>
        <v>-6.091799999558134E-2</v>
      </c>
      <c r="H232" s="33"/>
      <c r="J232" s="33"/>
      <c r="K232" s="33">
        <f t="shared" si="20"/>
        <v>-6.091799999558134E-2</v>
      </c>
      <c r="L232" s="33"/>
      <c r="M232" s="33"/>
      <c r="O232" s="33">
        <f t="shared" ca="1" si="21"/>
        <v>-6.1274135387105438E-2</v>
      </c>
      <c r="P232" s="33"/>
      <c r="Q232" s="35">
        <f t="shared" si="25"/>
        <v>42646.153599999998</v>
      </c>
      <c r="R232" s="33"/>
      <c r="S232" s="33"/>
      <c r="T232" s="33"/>
    </row>
    <row r="233" spans="1:20" x14ac:dyDescent="0.2">
      <c r="A233" s="64" t="s">
        <v>2</v>
      </c>
      <c r="B233" s="65" t="s">
        <v>128</v>
      </c>
      <c r="C233" s="66">
        <v>58067.557099999998</v>
      </c>
      <c r="D233" s="66">
        <v>1E-4</v>
      </c>
      <c r="E233" s="36">
        <f t="shared" si="22"/>
        <v>17033.926356759865</v>
      </c>
      <c r="F233" s="33">
        <f t="shared" si="23"/>
        <v>17034</v>
      </c>
      <c r="G233" s="33">
        <f t="shared" si="24"/>
        <v>-6.3536000001477078E-2</v>
      </c>
      <c r="H233" s="33"/>
      <c r="J233" s="33"/>
      <c r="K233" s="33">
        <f t="shared" si="20"/>
        <v>-6.3536000001477078E-2</v>
      </c>
      <c r="L233" s="33"/>
      <c r="M233" s="33"/>
      <c r="O233" s="33">
        <f t="shared" ca="1" si="21"/>
        <v>-6.4251175489891427E-2</v>
      </c>
      <c r="P233" s="33"/>
      <c r="Q233" s="35">
        <f t="shared" si="25"/>
        <v>43049.057099999998</v>
      </c>
      <c r="R233" s="33"/>
      <c r="S233" s="33"/>
      <c r="T233" s="33"/>
    </row>
    <row r="234" spans="1:20" x14ac:dyDescent="0.2">
      <c r="A234" s="64" t="s">
        <v>2</v>
      </c>
      <c r="B234" s="65" t="s">
        <v>128</v>
      </c>
      <c r="C234" s="66">
        <v>58111.557800000002</v>
      </c>
      <c r="D234" s="66">
        <v>1E-4</v>
      </c>
      <c r="E234" s="36">
        <f t="shared" si="22"/>
        <v>17084.926641893293</v>
      </c>
      <c r="F234" s="33">
        <f t="shared" si="23"/>
        <v>17085</v>
      </c>
      <c r="G234" s="33">
        <f t="shared" si="24"/>
        <v>-6.3289999998232815E-2</v>
      </c>
      <c r="H234" s="33"/>
      <c r="J234" s="33"/>
      <c r="K234" s="33">
        <f t="shared" si="20"/>
        <v>-6.3289999998232815E-2</v>
      </c>
      <c r="L234" s="33"/>
      <c r="M234" s="33"/>
      <c r="O234" s="33">
        <f t="shared" ca="1" si="21"/>
        <v>-6.4576291218461201E-2</v>
      </c>
      <c r="P234" s="33"/>
      <c r="Q234" s="35">
        <f t="shared" si="25"/>
        <v>43093.057800000002</v>
      </c>
      <c r="R234" s="33"/>
      <c r="S234" s="33"/>
      <c r="T234" s="33"/>
    </row>
    <row r="235" spans="1:20" x14ac:dyDescent="0.2">
      <c r="A235" s="67" t="s">
        <v>806</v>
      </c>
      <c r="B235" s="68" t="s">
        <v>128</v>
      </c>
      <c r="C235" s="69">
        <v>58361.7546</v>
      </c>
      <c r="D235" s="69">
        <v>1E-4</v>
      </c>
      <c r="E235" s="36">
        <f t="shared" si="22"/>
        <v>17374.924486006443</v>
      </c>
      <c r="F235" s="33">
        <f t="shared" si="23"/>
        <v>17375</v>
      </c>
      <c r="G235" s="33">
        <f t="shared" si="24"/>
        <v>-6.5149999994901009E-2</v>
      </c>
      <c r="H235" s="33"/>
      <c r="J235" s="33"/>
      <c r="K235" s="33">
        <f t="shared" si="20"/>
        <v>-6.5149999994901009E-2</v>
      </c>
      <c r="L235" s="33"/>
      <c r="M235" s="33"/>
      <c r="O235" s="33">
        <f t="shared" ca="1" si="21"/>
        <v>-6.6424988498563833E-2</v>
      </c>
      <c r="P235" s="33"/>
      <c r="Q235" s="35">
        <f t="shared" si="25"/>
        <v>43343.2546</v>
      </c>
      <c r="R235" s="33"/>
      <c r="S235" s="33"/>
      <c r="T235" s="33"/>
    </row>
    <row r="236" spans="1:20" x14ac:dyDescent="0.2">
      <c r="A236" s="70" t="s">
        <v>807</v>
      </c>
      <c r="B236" s="71" t="s">
        <v>128</v>
      </c>
      <c r="C236" s="72">
        <v>58719.7952</v>
      </c>
      <c r="D236" s="72">
        <v>1E-4</v>
      </c>
      <c r="E236" s="36">
        <f t="shared" si="22"/>
        <v>17789.921808534069</v>
      </c>
      <c r="F236" s="33">
        <f t="shared" si="23"/>
        <v>17790</v>
      </c>
      <c r="G236" s="33">
        <f t="shared" si="24"/>
        <v>-6.745999999839114E-2</v>
      </c>
      <c r="H236" s="33"/>
      <c r="J236" s="33"/>
      <c r="K236" s="33">
        <f t="shared" si="20"/>
        <v>-6.745999999839114E-2</v>
      </c>
      <c r="L236" s="33"/>
      <c r="M236" s="33"/>
      <c r="O236" s="33">
        <f t="shared" ca="1" si="21"/>
        <v>-6.9070538054572791E-2</v>
      </c>
      <c r="P236" s="33"/>
      <c r="Q236" s="35">
        <f t="shared" si="25"/>
        <v>43701.2952</v>
      </c>
      <c r="R236" s="33"/>
      <c r="S236" s="33"/>
      <c r="T236" s="33"/>
    </row>
    <row r="237" spans="1:20" x14ac:dyDescent="0.2">
      <c r="A237" s="74" t="s">
        <v>810</v>
      </c>
      <c r="B237" s="75" t="s">
        <v>128</v>
      </c>
      <c r="C237" s="79">
        <v>58719.7952</v>
      </c>
      <c r="D237" s="74">
        <v>1E-4</v>
      </c>
      <c r="E237" s="36">
        <f t="shared" si="22"/>
        <v>17789.921808534069</v>
      </c>
      <c r="F237" s="33">
        <f t="shared" si="23"/>
        <v>17790</v>
      </c>
      <c r="G237" s="33">
        <f t="shared" si="24"/>
        <v>-6.745999999839114E-2</v>
      </c>
      <c r="H237" s="33"/>
      <c r="J237" s="33"/>
      <c r="K237" s="33">
        <f t="shared" si="20"/>
        <v>-6.745999999839114E-2</v>
      </c>
      <c r="L237" s="33"/>
      <c r="M237" s="33"/>
      <c r="O237" s="33">
        <f t="shared" ca="1" si="21"/>
        <v>-6.9070538054572791E-2</v>
      </c>
      <c r="P237" s="33"/>
      <c r="Q237" s="35">
        <f t="shared" si="25"/>
        <v>43701.2952</v>
      </c>
      <c r="R237" s="33"/>
      <c r="S237" s="33"/>
      <c r="T237" s="33"/>
    </row>
    <row r="238" spans="1:20" x14ac:dyDescent="0.2">
      <c r="A238" s="70" t="s">
        <v>808</v>
      </c>
      <c r="B238" s="71" t="s">
        <v>128</v>
      </c>
      <c r="C238" s="72">
        <v>59058.854500000001</v>
      </c>
      <c r="D238" s="72">
        <v>1E-4</v>
      </c>
      <c r="E238" s="36">
        <f t="shared" si="22"/>
        <v>18182.918305797484</v>
      </c>
      <c r="F238" s="33">
        <f t="shared" si="23"/>
        <v>18183</v>
      </c>
      <c r="G238" s="33">
        <f t="shared" si="24"/>
        <v>-7.0481999995536171E-2</v>
      </c>
      <c r="H238" s="33"/>
      <c r="J238" s="33"/>
      <c r="K238" s="33">
        <f t="shared" si="20"/>
        <v>-7.0481999995536171E-2</v>
      </c>
      <c r="L238" s="33"/>
      <c r="M238" s="33"/>
      <c r="O238" s="33">
        <f t="shared" ca="1" si="21"/>
        <v>-7.1575841610022228E-2</v>
      </c>
      <c r="P238" s="33"/>
      <c r="Q238" s="35">
        <f t="shared" si="25"/>
        <v>44040.354500000001</v>
      </c>
      <c r="R238" s="33"/>
      <c r="S238" s="33"/>
      <c r="T238" s="33"/>
    </row>
    <row r="239" spans="1:20" ht="12" customHeight="1" x14ac:dyDescent="0.2">
      <c r="A239" s="76" t="s">
        <v>811</v>
      </c>
      <c r="B239" s="75" t="s">
        <v>128</v>
      </c>
      <c r="C239" s="79">
        <v>59058.854500000001</v>
      </c>
      <c r="D239" s="74">
        <v>1E-4</v>
      </c>
      <c r="E239" s="36">
        <f t="shared" si="22"/>
        <v>18182.918305797484</v>
      </c>
      <c r="F239" s="33">
        <f t="shared" si="23"/>
        <v>18183</v>
      </c>
      <c r="G239" s="33">
        <f t="shared" si="24"/>
        <v>-7.0481999995536171E-2</v>
      </c>
      <c r="H239" s="33"/>
      <c r="J239" s="33"/>
      <c r="K239" s="33">
        <f t="shared" si="20"/>
        <v>-7.0481999995536171E-2</v>
      </c>
      <c r="L239" s="33"/>
      <c r="M239" s="33"/>
      <c r="O239" s="33">
        <f t="shared" ca="1" si="21"/>
        <v>-7.1575841610022228E-2</v>
      </c>
      <c r="P239" s="33"/>
      <c r="Q239" s="35">
        <f t="shared" si="25"/>
        <v>44040.354500000001</v>
      </c>
      <c r="R239" s="33"/>
      <c r="S239" s="33"/>
      <c r="T239" s="33"/>
    </row>
    <row r="240" spans="1:20" ht="12" customHeight="1" x14ac:dyDescent="0.2">
      <c r="A240" s="73" t="s">
        <v>809</v>
      </c>
      <c r="B240" s="68" t="s">
        <v>128</v>
      </c>
      <c r="C240" s="69">
        <v>59167.560899999997</v>
      </c>
      <c r="D240" s="69">
        <v>1E-4</v>
      </c>
      <c r="E240" s="36">
        <f t="shared" si="22"/>
        <v>18308.917605713796</v>
      </c>
      <c r="F240" s="33">
        <f t="shared" si="23"/>
        <v>18309</v>
      </c>
      <c r="G240" s="33">
        <f t="shared" si="24"/>
        <v>-7.1086000003560912E-2</v>
      </c>
      <c r="H240" s="33"/>
      <c r="J240" s="33"/>
      <c r="K240" s="33">
        <f t="shared" si="20"/>
        <v>-7.1086000003560912E-2</v>
      </c>
      <c r="L240" s="33"/>
      <c r="M240" s="33"/>
      <c r="O240" s="33">
        <f t="shared" ca="1" si="21"/>
        <v>-7.2379068704135796E-2</v>
      </c>
      <c r="P240" s="33"/>
      <c r="Q240" s="35">
        <f t="shared" si="25"/>
        <v>44149.060899999997</v>
      </c>
      <c r="R240" s="33"/>
      <c r="S240" s="33"/>
      <c r="T240" s="33"/>
    </row>
    <row r="241" spans="1:20" ht="12" customHeight="1" x14ac:dyDescent="0.2">
      <c r="A241" s="76" t="s">
        <v>812</v>
      </c>
      <c r="B241" s="75" t="s">
        <v>128</v>
      </c>
      <c r="C241" s="79">
        <v>59167.560899999997</v>
      </c>
      <c r="D241" s="74">
        <v>1E-4</v>
      </c>
      <c r="E241" s="36">
        <f t="shared" si="22"/>
        <v>18308.917605713796</v>
      </c>
      <c r="F241" s="33">
        <f t="shared" si="23"/>
        <v>18309</v>
      </c>
      <c r="G241" s="33">
        <f t="shared" si="24"/>
        <v>-7.1086000003560912E-2</v>
      </c>
      <c r="H241" s="33"/>
      <c r="J241" s="33"/>
      <c r="K241" s="33">
        <f t="shared" si="20"/>
        <v>-7.1086000003560912E-2</v>
      </c>
      <c r="L241" s="33"/>
      <c r="M241" s="33"/>
      <c r="O241" s="33">
        <f t="shared" ca="1" si="21"/>
        <v>-7.2379068704135796E-2</v>
      </c>
      <c r="P241" s="33"/>
      <c r="Q241" s="35">
        <f t="shared" si="25"/>
        <v>44149.060899999997</v>
      </c>
      <c r="R241" s="33"/>
      <c r="S241" s="33"/>
      <c r="T241" s="33"/>
    </row>
    <row r="242" spans="1:20" ht="12" customHeight="1" x14ac:dyDescent="0.2">
      <c r="A242" s="74" t="s">
        <v>813</v>
      </c>
      <c r="B242" s="75" t="s">
        <v>128</v>
      </c>
      <c r="C242" s="79">
        <v>59506.619700000003</v>
      </c>
      <c r="D242" s="74">
        <v>2.0000000000000001E-4</v>
      </c>
      <c r="E242" s="36">
        <f t="shared" si="22"/>
        <v>18701.913523437743</v>
      </c>
      <c r="F242" s="33">
        <f t="shared" si="23"/>
        <v>18702</v>
      </c>
      <c r="G242" s="33">
        <f t="shared" si="24"/>
        <v>-7.4607999995350838E-2</v>
      </c>
      <c r="H242" s="33"/>
      <c r="J242" s="33"/>
      <c r="K242" s="33">
        <f t="shared" si="20"/>
        <v>-7.4607999995350838E-2</v>
      </c>
      <c r="L242" s="33"/>
      <c r="M242" s="33"/>
      <c r="O242" s="33">
        <f t="shared" ca="1" si="21"/>
        <v>-7.4884372259585233E-2</v>
      </c>
      <c r="P242" s="33"/>
      <c r="Q242" s="35">
        <f t="shared" si="25"/>
        <v>44488.119700000003</v>
      </c>
      <c r="R242" s="33"/>
      <c r="S242" s="33"/>
      <c r="T242" s="33"/>
    </row>
    <row r="243" spans="1:20" ht="12" customHeight="1" x14ac:dyDescent="0.2">
      <c r="A243" s="74" t="s">
        <v>813</v>
      </c>
      <c r="B243" s="75" t="s">
        <v>128</v>
      </c>
      <c r="C243" s="79">
        <v>59546.306100000002</v>
      </c>
      <c r="D243" s="74">
        <v>1E-4</v>
      </c>
      <c r="E243" s="36">
        <f t="shared" si="22"/>
        <v>18747.913194259319</v>
      </c>
      <c r="F243" s="33">
        <f t="shared" si="23"/>
        <v>18748</v>
      </c>
      <c r="G243" s="33">
        <f t="shared" si="24"/>
        <v>-7.4891999996907543E-2</v>
      </c>
      <c r="H243" s="33"/>
      <c r="J243" s="33"/>
      <c r="K243" s="33">
        <f t="shared" si="20"/>
        <v>-7.4891999996907543E-2</v>
      </c>
      <c r="L243" s="33"/>
      <c r="M243" s="33"/>
      <c r="O243" s="33">
        <f t="shared" ca="1" si="21"/>
        <v>-7.5177613897118759E-2</v>
      </c>
      <c r="P243" s="33"/>
      <c r="Q243" s="35">
        <f t="shared" si="25"/>
        <v>44527.806100000002</v>
      </c>
      <c r="R243" s="33"/>
      <c r="S243" s="33"/>
      <c r="T243" s="33"/>
    </row>
    <row r="244" spans="1:20" ht="12" customHeight="1" x14ac:dyDescent="0.2">
      <c r="A244" s="78" t="s">
        <v>814</v>
      </c>
      <c r="B244" s="77" t="s">
        <v>128</v>
      </c>
      <c r="C244" s="79">
        <v>59851.7189</v>
      </c>
      <c r="D244" s="74">
        <v>1E-4</v>
      </c>
      <c r="E244" s="36">
        <f t="shared" ref="E244" si="26">+(C244-C$7)/C$8</f>
        <v>19101.910741648258</v>
      </c>
      <c r="F244" s="33">
        <f t="shared" ref="F244" si="27">ROUND(2*E244,0)/2</f>
        <v>19102</v>
      </c>
      <c r="G244" s="33">
        <f t="shared" ref="G244" si="28">+C244-(C$7+F244*C$8)</f>
        <v>-7.7008000000205357E-2</v>
      </c>
      <c r="H244" s="33"/>
      <c r="J244" s="33"/>
      <c r="K244" s="33">
        <f t="shared" ref="K244" si="29">G244</f>
        <v>-7.7008000000205357E-2</v>
      </c>
      <c r="L244" s="33"/>
      <c r="M244" s="33"/>
      <c r="O244" s="33">
        <f t="shared" ref="O244" ca="1" si="30">+C$11+C$12*F244</f>
        <v>-7.743429954248543E-2</v>
      </c>
      <c r="P244" s="33"/>
      <c r="Q244" s="35">
        <f t="shared" ref="Q244" si="31">+C244-15018.5</f>
        <v>44833.2189</v>
      </c>
      <c r="R244" s="33"/>
      <c r="S244" s="33"/>
      <c r="T244" s="33"/>
    </row>
    <row r="245" spans="1:20" ht="12" customHeight="1" x14ac:dyDescent="0.2">
      <c r="A245" s="33"/>
      <c r="B245" s="33"/>
      <c r="C245" s="34"/>
      <c r="D245" s="34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</row>
    <row r="246" spans="1:20" ht="12" customHeight="1" x14ac:dyDescent="0.2">
      <c r="A246" s="33"/>
      <c r="B246" s="33"/>
      <c r="C246" s="34"/>
      <c r="D246" s="34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</row>
    <row r="247" spans="1:20" ht="12" customHeight="1" x14ac:dyDescent="0.2">
      <c r="A247" s="33"/>
      <c r="B247" s="33"/>
      <c r="C247" s="34"/>
      <c r="D247" s="34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</row>
    <row r="248" spans="1:20" x14ac:dyDescent="0.2">
      <c r="A248" s="33"/>
      <c r="B248" s="33"/>
      <c r="C248" s="34"/>
      <c r="D248" s="34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</row>
    <row r="249" spans="1:20" x14ac:dyDescent="0.2">
      <c r="A249" s="33"/>
      <c r="B249" s="33"/>
      <c r="C249" s="34"/>
      <c r="D249" s="34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</row>
    <row r="250" spans="1:20" x14ac:dyDescent="0.2">
      <c r="A250" s="33"/>
      <c r="B250" s="33"/>
      <c r="C250" s="34"/>
      <c r="D250" s="34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</row>
    <row r="251" spans="1:20" x14ac:dyDescent="0.2">
      <c r="A251" s="33"/>
      <c r="B251" s="33"/>
      <c r="C251" s="34"/>
      <c r="D251" s="34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</row>
    <row r="252" spans="1:20" x14ac:dyDescent="0.2">
      <c r="A252" s="33"/>
      <c r="B252" s="33"/>
      <c r="C252" s="34"/>
      <c r="D252" s="34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</row>
    <row r="253" spans="1:20" x14ac:dyDescent="0.2">
      <c r="A253" s="33"/>
      <c r="B253" s="33"/>
      <c r="C253" s="34"/>
      <c r="D253" s="34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</row>
    <row r="254" spans="1:20" x14ac:dyDescent="0.2">
      <c r="A254" s="33"/>
      <c r="B254" s="33"/>
      <c r="C254" s="34"/>
      <c r="D254" s="34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</row>
    <row r="255" spans="1:20" x14ac:dyDescent="0.2">
      <c r="A255" s="33"/>
      <c r="B255" s="33"/>
      <c r="C255" s="34"/>
      <c r="D255" s="34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</row>
    <row r="256" spans="1:20" x14ac:dyDescent="0.2">
      <c r="A256" s="33"/>
      <c r="B256" s="33"/>
      <c r="C256" s="34"/>
      <c r="D256" s="34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</row>
    <row r="257" spans="1:20" x14ac:dyDescent="0.2">
      <c r="A257" s="33"/>
      <c r="B257" s="33"/>
      <c r="C257" s="34"/>
      <c r="D257" s="34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</row>
    <row r="258" spans="1:20" x14ac:dyDescent="0.2">
      <c r="A258" s="33"/>
      <c r="B258" s="33"/>
      <c r="C258" s="34"/>
      <c r="D258" s="34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</row>
    <row r="259" spans="1:20" x14ac:dyDescent="0.2">
      <c r="A259" s="33"/>
      <c r="B259" s="33"/>
      <c r="C259" s="34"/>
      <c r="D259" s="34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</row>
    <row r="260" spans="1:20" x14ac:dyDescent="0.2">
      <c r="A260" s="33"/>
      <c r="B260" s="33"/>
      <c r="C260" s="34"/>
      <c r="D260" s="34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</row>
    <row r="261" spans="1:20" x14ac:dyDescent="0.2">
      <c r="A261" s="33"/>
      <c r="B261" s="33"/>
      <c r="C261" s="34"/>
      <c r="D261" s="34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</row>
    <row r="262" spans="1:20" x14ac:dyDescent="0.2">
      <c r="A262" s="33"/>
      <c r="B262" s="33"/>
      <c r="C262" s="34"/>
      <c r="D262" s="34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</row>
    <row r="263" spans="1:20" x14ac:dyDescent="0.2">
      <c r="A263" s="33"/>
      <c r="B263" s="33"/>
      <c r="C263" s="34"/>
      <c r="D263" s="34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</row>
    <row r="264" spans="1:20" x14ac:dyDescent="0.2">
      <c r="A264" s="33"/>
      <c r="B264" s="33"/>
      <c r="C264" s="34"/>
      <c r="D264" s="34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</row>
    <row r="265" spans="1:20" x14ac:dyDescent="0.2">
      <c r="A265" s="33"/>
      <c r="B265" s="33"/>
      <c r="C265" s="34"/>
      <c r="D265" s="34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</row>
    <row r="266" spans="1:20" x14ac:dyDescent="0.2">
      <c r="A266" s="33"/>
      <c r="B266" s="33"/>
      <c r="C266" s="34"/>
      <c r="D266" s="34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</row>
    <row r="267" spans="1:20" x14ac:dyDescent="0.2">
      <c r="A267" s="33"/>
      <c r="B267" s="33"/>
      <c r="C267" s="34"/>
      <c r="D267" s="34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</row>
    <row r="268" spans="1:20" x14ac:dyDescent="0.2">
      <c r="A268" s="33"/>
      <c r="B268" s="33"/>
      <c r="C268" s="34"/>
      <c r="D268" s="34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</row>
    <row r="269" spans="1:20" x14ac:dyDescent="0.2">
      <c r="A269" s="33"/>
      <c r="B269" s="33"/>
      <c r="C269" s="34"/>
      <c r="D269" s="34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</row>
    <row r="270" spans="1:20" x14ac:dyDescent="0.2">
      <c r="A270" s="33"/>
      <c r="B270" s="33"/>
      <c r="C270" s="34"/>
      <c r="D270" s="34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</row>
    <row r="271" spans="1:20" x14ac:dyDescent="0.2">
      <c r="A271" s="33"/>
      <c r="B271" s="33"/>
      <c r="C271" s="34"/>
      <c r="D271" s="34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</row>
    <row r="272" spans="1:20" x14ac:dyDescent="0.2">
      <c r="A272" s="33"/>
      <c r="B272" s="33"/>
      <c r="C272" s="34"/>
      <c r="D272" s="34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</row>
    <row r="273" spans="1:20" x14ac:dyDescent="0.2">
      <c r="A273" s="33"/>
      <c r="B273" s="33"/>
      <c r="C273" s="34"/>
      <c r="D273" s="34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</row>
    <row r="274" spans="1:20" x14ac:dyDescent="0.2">
      <c r="A274" s="33"/>
      <c r="B274" s="33"/>
      <c r="C274" s="34"/>
      <c r="D274" s="34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</row>
    <row r="275" spans="1:20" x14ac:dyDescent="0.2">
      <c r="A275" s="33"/>
      <c r="B275" s="33"/>
      <c r="C275" s="34"/>
      <c r="D275" s="34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</row>
    <row r="276" spans="1:20" x14ac:dyDescent="0.2">
      <c r="A276" s="33"/>
      <c r="B276" s="33"/>
      <c r="C276" s="34"/>
      <c r="D276" s="34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</row>
    <row r="277" spans="1:20" x14ac:dyDescent="0.2">
      <c r="A277" s="33"/>
      <c r="B277" s="33"/>
      <c r="C277" s="34"/>
      <c r="D277" s="34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</row>
    <row r="278" spans="1:20" x14ac:dyDescent="0.2">
      <c r="A278" s="33"/>
      <c r="B278" s="33"/>
      <c r="C278" s="34"/>
      <c r="D278" s="34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</row>
    <row r="279" spans="1:20" x14ac:dyDescent="0.2">
      <c r="A279" s="33"/>
      <c r="B279" s="33"/>
      <c r="C279" s="34"/>
      <c r="D279" s="34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</row>
    <row r="280" spans="1:20" x14ac:dyDescent="0.2">
      <c r="A280" s="33"/>
      <c r="B280" s="33"/>
      <c r="C280" s="34"/>
      <c r="D280" s="34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</row>
    <row r="281" spans="1:20" x14ac:dyDescent="0.2">
      <c r="A281" s="33"/>
      <c r="B281" s="33"/>
      <c r="C281" s="34"/>
      <c r="D281" s="34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</row>
    <row r="282" spans="1:20" x14ac:dyDescent="0.2">
      <c r="A282" s="33"/>
      <c r="B282" s="33"/>
      <c r="C282" s="34"/>
      <c r="D282" s="34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</row>
    <row r="283" spans="1:20" x14ac:dyDescent="0.2">
      <c r="A283" s="33"/>
      <c r="B283" s="33"/>
      <c r="C283" s="34"/>
      <c r="D283" s="34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</row>
    <row r="284" spans="1:20" x14ac:dyDescent="0.2">
      <c r="A284" s="33"/>
      <c r="B284" s="33"/>
      <c r="C284" s="34"/>
      <c r="D284" s="34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</row>
    <row r="285" spans="1:20" x14ac:dyDescent="0.2">
      <c r="A285" s="33"/>
      <c r="B285" s="33"/>
      <c r="C285" s="34"/>
      <c r="D285" s="34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</row>
    <row r="286" spans="1:20" x14ac:dyDescent="0.2">
      <c r="A286" s="33"/>
      <c r="B286" s="33"/>
      <c r="C286" s="34"/>
      <c r="D286" s="34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</row>
    <row r="287" spans="1:20" x14ac:dyDescent="0.2">
      <c r="A287" s="33"/>
      <c r="B287" s="33"/>
      <c r="C287" s="34"/>
      <c r="D287" s="34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</row>
    <row r="288" spans="1:20" x14ac:dyDescent="0.2">
      <c r="A288" s="33"/>
      <c r="B288" s="33"/>
      <c r="C288" s="34"/>
      <c r="D288" s="34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</row>
    <row r="289" spans="1:20" x14ac:dyDescent="0.2">
      <c r="A289" s="33"/>
      <c r="B289" s="33"/>
      <c r="C289" s="34"/>
      <c r="D289" s="34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</row>
    <row r="290" spans="1:20" x14ac:dyDescent="0.2">
      <c r="A290" s="33"/>
      <c r="B290" s="33"/>
      <c r="C290" s="34"/>
      <c r="D290" s="34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</row>
    <row r="291" spans="1:20" x14ac:dyDescent="0.2">
      <c r="A291" s="33"/>
      <c r="B291" s="33"/>
      <c r="C291" s="34"/>
      <c r="D291" s="34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</row>
    <row r="292" spans="1:20" x14ac:dyDescent="0.2">
      <c r="A292" s="33"/>
      <c r="B292" s="33"/>
      <c r="C292" s="34"/>
      <c r="D292" s="34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</row>
    <row r="293" spans="1:20" x14ac:dyDescent="0.2">
      <c r="A293" s="33"/>
      <c r="B293" s="33"/>
      <c r="C293" s="34"/>
      <c r="D293" s="34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</row>
    <row r="294" spans="1:20" x14ac:dyDescent="0.2">
      <c r="A294" s="33"/>
      <c r="B294" s="33"/>
      <c r="C294" s="34"/>
      <c r="D294" s="34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</row>
    <row r="295" spans="1:20" x14ac:dyDescent="0.2">
      <c r="A295" s="33"/>
      <c r="B295" s="33"/>
      <c r="C295" s="34"/>
      <c r="D295" s="34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</row>
    <row r="296" spans="1:20" x14ac:dyDescent="0.2">
      <c r="A296" s="33"/>
      <c r="B296" s="33"/>
      <c r="C296" s="34"/>
      <c r="D296" s="34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</row>
    <row r="297" spans="1:20" x14ac:dyDescent="0.2">
      <c r="A297" s="33"/>
      <c r="B297" s="33"/>
      <c r="C297" s="34"/>
      <c r="D297" s="34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</row>
    <row r="298" spans="1:20" x14ac:dyDescent="0.2">
      <c r="A298" s="33"/>
      <c r="B298" s="33"/>
      <c r="C298" s="34"/>
      <c r="D298" s="34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</row>
    <row r="299" spans="1:20" x14ac:dyDescent="0.2">
      <c r="A299" s="33"/>
      <c r="B299" s="33"/>
      <c r="C299" s="34"/>
      <c r="D299" s="34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</row>
    <row r="300" spans="1:20" x14ac:dyDescent="0.2">
      <c r="A300" s="33"/>
      <c r="B300" s="33"/>
      <c r="C300" s="34"/>
      <c r="D300" s="34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</row>
    <row r="301" spans="1:20" x14ac:dyDescent="0.2">
      <c r="A301" s="33"/>
      <c r="B301" s="33"/>
      <c r="C301" s="34"/>
      <c r="D301" s="34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</row>
    <row r="302" spans="1:20" x14ac:dyDescent="0.2">
      <c r="A302" s="33"/>
      <c r="B302" s="33"/>
      <c r="C302" s="34"/>
      <c r="D302" s="34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</row>
    <row r="303" spans="1:20" x14ac:dyDescent="0.2">
      <c r="A303" s="33"/>
      <c r="B303" s="33"/>
      <c r="C303" s="34"/>
      <c r="D303" s="34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</row>
    <row r="304" spans="1:20" x14ac:dyDescent="0.2">
      <c r="A304" s="33"/>
      <c r="B304" s="33"/>
      <c r="C304" s="34"/>
      <c r="D304" s="34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</row>
    <row r="305" spans="1:20" x14ac:dyDescent="0.2">
      <c r="A305" s="33"/>
      <c r="B305" s="33"/>
      <c r="C305" s="34"/>
      <c r="D305" s="34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</row>
    <row r="306" spans="1:20" x14ac:dyDescent="0.2">
      <c r="A306" s="33"/>
      <c r="B306" s="33"/>
      <c r="C306" s="34"/>
      <c r="D306" s="34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</row>
    <row r="307" spans="1:20" x14ac:dyDescent="0.2">
      <c r="A307" s="33"/>
      <c r="B307" s="33"/>
      <c r="C307" s="34"/>
      <c r="D307" s="34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</row>
    <row r="308" spans="1:20" x14ac:dyDescent="0.2">
      <c r="A308" s="33"/>
      <c r="B308" s="33"/>
      <c r="C308" s="34"/>
      <c r="D308" s="34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</row>
    <row r="309" spans="1:20" x14ac:dyDescent="0.2">
      <c r="A309" s="33"/>
      <c r="B309" s="33"/>
      <c r="C309" s="34"/>
      <c r="D309" s="34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</row>
    <row r="310" spans="1:20" x14ac:dyDescent="0.2">
      <c r="A310" s="33"/>
      <c r="B310" s="33"/>
      <c r="C310" s="34"/>
      <c r="D310" s="34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</row>
    <row r="311" spans="1:20" x14ac:dyDescent="0.2">
      <c r="A311" s="33"/>
      <c r="B311" s="33"/>
      <c r="C311" s="34"/>
      <c r="D311" s="34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</row>
    <row r="312" spans="1:20" x14ac:dyDescent="0.2">
      <c r="A312" s="33"/>
      <c r="B312" s="33"/>
      <c r="C312" s="34"/>
      <c r="D312" s="34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</row>
    <row r="313" spans="1:20" x14ac:dyDescent="0.2">
      <c r="A313" s="33"/>
      <c r="B313" s="33"/>
      <c r="C313" s="34"/>
      <c r="D313" s="34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</row>
    <row r="314" spans="1:20" x14ac:dyDescent="0.2">
      <c r="A314" s="33"/>
      <c r="B314" s="33"/>
      <c r="C314" s="34"/>
      <c r="D314" s="34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</row>
    <row r="315" spans="1:20" x14ac:dyDescent="0.2">
      <c r="A315" s="33"/>
      <c r="B315" s="33"/>
      <c r="C315" s="34"/>
      <c r="D315" s="34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</row>
    <row r="316" spans="1:20" x14ac:dyDescent="0.2">
      <c r="A316" s="33"/>
      <c r="B316" s="33"/>
      <c r="C316" s="34"/>
      <c r="D316" s="34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</row>
    <row r="317" spans="1:20" x14ac:dyDescent="0.2">
      <c r="A317" s="33"/>
      <c r="B317" s="33"/>
      <c r="C317" s="34"/>
      <c r="D317" s="34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</row>
    <row r="318" spans="1:20" x14ac:dyDescent="0.2">
      <c r="A318" s="33"/>
      <c r="B318" s="33"/>
      <c r="C318" s="34"/>
      <c r="D318" s="34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</row>
    <row r="319" spans="1:20" x14ac:dyDescent="0.2">
      <c r="A319" s="33"/>
      <c r="B319" s="33"/>
      <c r="C319" s="34"/>
      <c r="D319" s="34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</row>
    <row r="320" spans="1:20" x14ac:dyDescent="0.2">
      <c r="A320" s="33"/>
      <c r="B320" s="33"/>
      <c r="C320" s="34"/>
      <c r="D320" s="34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</row>
    <row r="321" spans="1:20" x14ac:dyDescent="0.2">
      <c r="A321" s="33"/>
      <c r="B321" s="33"/>
      <c r="C321" s="34"/>
      <c r="D321" s="34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</row>
    <row r="322" spans="1:20" x14ac:dyDescent="0.2">
      <c r="A322" s="33"/>
      <c r="B322" s="33"/>
      <c r="C322" s="34"/>
      <c r="D322" s="34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</row>
    <row r="323" spans="1:20" x14ac:dyDescent="0.2">
      <c r="A323" s="33"/>
      <c r="B323" s="33"/>
      <c r="C323" s="34"/>
      <c r="D323" s="34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</row>
    <row r="324" spans="1:20" x14ac:dyDescent="0.2">
      <c r="A324" s="33"/>
      <c r="B324" s="33"/>
      <c r="C324" s="34"/>
      <c r="D324" s="34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</row>
    <row r="325" spans="1:20" x14ac:dyDescent="0.2">
      <c r="A325" s="33"/>
      <c r="B325" s="33"/>
      <c r="C325" s="34"/>
      <c r="D325" s="34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</row>
    <row r="326" spans="1:20" x14ac:dyDescent="0.2">
      <c r="A326" s="33"/>
      <c r="B326" s="33"/>
      <c r="C326" s="34"/>
      <c r="D326" s="34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</row>
    <row r="327" spans="1:20" x14ac:dyDescent="0.2">
      <c r="A327" s="33"/>
      <c r="B327" s="33"/>
      <c r="C327" s="34"/>
      <c r="D327" s="34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</row>
    <row r="328" spans="1:20" x14ac:dyDescent="0.2">
      <c r="A328" s="33"/>
      <c r="B328" s="33"/>
      <c r="C328" s="34"/>
      <c r="D328" s="34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</row>
    <row r="329" spans="1:20" x14ac:dyDescent="0.2">
      <c r="A329" s="33"/>
      <c r="B329" s="33"/>
      <c r="C329" s="34"/>
      <c r="D329" s="34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</row>
    <row r="330" spans="1:20" x14ac:dyDescent="0.2">
      <c r="A330" s="33"/>
      <c r="B330" s="33"/>
      <c r="C330" s="34"/>
      <c r="D330" s="34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</row>
    <row r="331" spans="1:20" x14ac:dyDescent="0.2">
      <c r="A331" s="33"/>
      <c r="B331" s="33"/>
      <c r="C331" s="34"/>
      <c r="D331" s="34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</row>
    <row r="332" spans="1:20" x14ac:dyDescent="0.2">
      <c r="A332" s="33"/>
      <c r="B332" s="33"/>
      <c r="C332" s="34"/>
      <c r="D332" s="34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</row>
    <row r="333" spans="1:20" x14ac:dyDescent="0.2">
      <c r="A333" s="33"/>
      <c r="B333" s="33"/>
      <c r="C333" s="34"/>
      <c r="D333" s="34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</row>
    <row r="334" spans="1:20" x14ac:dyDescent="0.2">
      <c r="A334" s="33"/>
      <c r="B334" s="33"/>
      <c r="C334" s="34"/>
      <c r="D334" s="34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</row>
    <row r="335" spans="1:20" x14ac:dyDescent="0.2">
      <c r="A335" s="33"/>
      <c r="B335" s="33"/>
      <c r="C335" s="34"/>
      <c r="D335" s="34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</row>
    <row r="336" spans="1:20" x14ac:dyDescent="0.2">
      <c r="A336" s="33"/>
      <c r="B336" s="33"/>
      <c r="C336" s="34"/>
      <c r="D336" s="34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</row>
    <row r="337" spans="1:20" x14ac:dyDescent="0.2">
      <c r="A337" s="33"/>
      <c r="B337" s="33"/>
      <c r="C337" s="34"/>
      <c r="D337" s="34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</row>
    <row r="338" spans="1:20" x14ac:dyDescent="0.2">
      <c r="A338" s="33"/>
      <c r="B338" s="33"/>
      <c r="C338" s="34"/>
      <c r="D338" s="34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</row>
    <row r="339" spans="1:20" x14ac:dyDescent="0.2">
      <c r="A339" s="33"/>
      <c r="B339" s="33"/>
      <c r="C339" s="34"/>
      <c r="D339" s="34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</row>
    <row r="340" spans="1:20" x14ac:dyDescent="0.2">
      <c r="A340" s="33"/>
      <c r="B340" s="33"/>
      <c r="C340" s="34"/>
      <c r="D340" s="34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</row>
    <row r="341" spans="1:20" x14ac:dyDescent="0.2">
      <c r="A341" s="33"/>
      <c r="B341" s="33"/>
      <c r="C341" s="34"/>
      <c r="D341" s="34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</row>
    <row r="342" spans="1:20" x14ac:dyDescent="0.2">
      <c r="A342" s="33"/>
      <c r="B342" s="33"/>
      <c r="C342" s="34"/>
      <c r="D342" s="34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</row>
    <row r="343" spans="1:20" x14ac:dyDescent="0.2">
      <c r="A343" s="33"/>
      <c r="B343" s="33"/>
      <c r="C343" s="34"/>
      <c r="D343" s="34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</row>
    <row r="344" spans="1:20" x14ac:dyDescent="0.2">
      <c r="A344" s="33"/>
      <c r="B344" s="33"/>
      <c r="C344" s="34"/>
      <c r="D344" s="34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</row>
    <row r="345" spans="1:20" x14ac:dyDescent="0.2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</row>
    <row r="346" spans="1:20" x14ac:dyDescent="0.2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</row>
    <row r="347" spans="1:20" x14ac:dyDescent="0.2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</row>
    <row r="348" spans="1:20" x14ac:dyDescent="0.2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</row>
    <row r="349" spans="1:20" x14ac:dyDescent="0.2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</row>
    <row r="350" spans="1:20" x14ac:dyDescent="0.2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</row>
    <row r="351" spans="1:20" x14ac:dyDescent="0.2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</row>
    <row r="352" spans="1:20" x14ac:dyDescent="0.2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</row>
    <row r="353" spans="1:20" x14ac:dyDescent="0.2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</row>
    <row r="354" spans="1:20" x14ac:dyDescent="0.2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</row>
    <row r="355" spans="1:20" x14ac:dyDescent="0.2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</row>
    <row r="356" spans="1:20" x14ac:dyDescent="0.2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</row>
    <row r="357" spans="1:20" x14ac:dyDescent="0.2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</row>
    <row r="358" spans="1:20" x14ac:dyDescent="0.2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</row>
    <row r="359" spans="1:20" x14ac:dyDescent="0.2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</row>
    <row r="360" spans="1:20" x14ac:dyDescent="0.2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</row>
    <row r="361" spans="1:20" x14ac:dyDescent="0.2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</row>
    <row r="362" spans="1:20" x14ac:dyDescent="0.2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</row>
    <row r="363" spans="1:20" x14ac:dyDescent="0.2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</row>
    <row r="364" spans="1:20" x14ac:dyDescent="0.2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</row>
    <row r="365" spans="1:20" x14ac:dyDescent="0.2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</row>
    <row r="366" spans="1:20" x14ac:dyDescent="0.2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</row>
    <row r="367" spans="1:20" x14ac:dyDescent="0.2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</row>
    <row r="368" spans="1:20" x14ac:dyDescent="0.2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</row>
    <row r="369" spans="1:20" x14ac:dyDescent="0.2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</row>
    <row r="370" spans="1:20" x14ac:dyDescent="0.2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</row>
    <row r="371" spans="1:20" x14ac:dyDescent="0.2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</row>
    <row r="372" spans="1:20" x14ac:dyDescent="0.2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</row>
    <row r="373" spans="1:20" x14ac:dyDescent="0.2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</row>
    <row r="374" spans="1:20" x14ac:dyDescent="0.2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</row>
    <row r="375" spans="1:20" x14ac:dyDescent="0.2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</row>
    <row r="376" spans="1:20" x14ac:dyDescent="0.2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</row>
    <row r="377" spans="1:20" x14ac:dyDescent="0.2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</row>
    <row r="378" spans="1:20" x14ac:dyDescent="0.2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</row>
    <row r="379" spans="1:20" x14ac:dyDescent="0.2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</row>
    <row r="380" spans="1:20" x14ac:dyDescent="0.2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</row>
    <row r="381" spans="1:20" x14ac:dyDescent="0.2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</row>
    <row r="382" spans="1:20" x14ac:dyDescent="0.2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</row>
    <row r="383" spans="1:20" x14ac:dyDescent="0.2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</row>
    <row r="384" spans="1:20" x14ac:dyDescent="0.2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</row>
    <row r="385" spans="1:20" x14ac:dyDescent="0.2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</row>
    <row r="386" spans="1:20" x14ac:dyDescent="0.2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</row>
    <row r="387" spans="1:20" x14ac:dyDescent="0.2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</row>
    <row r="388" spans="1:20" x14ac:dyDescent="0.2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</row>
    <row r="389" spans="1:20" x14ac:dyDescent="0.2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</row>
    <row r="390" spans="1:20" x14ac:dyDescent="0.2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</row>
    <row r="391" spans="1:20" x14ac:dyDescent="0.2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</row>
    <row r="392" spans="1:20" x14ac:dyDescent="0.2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</row>
    <row r="393" spans="1:20" x14ac:dyDescent="0.2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</row>
    <row r="394" spans="1:20" x14ac:dyDescent="0.2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</row>
  </sheetData>
  <protectedRanges>
    <protectedRange sqref="A235:D237" name="Range1"/>
  </protectedRanges>
  <sortState xmlns:xlrd2="http://schemas.microsoft.com/office/spreadsheetml/2017/richdata2" ref="A21:Q243">
    <sortCondition ref="C21:C243"/>
  </sortState>
  <phoneticPr fontId="8" type="noConversion"/>
  <hyperlinks>
    <hyperlink ref="L64987" r:id="rId1" display="http://vsolj.cetus-net.org/bulletin.html" xr:uid="{00000000-0004-0000-0000-000000000000}"/>
    <hyperlink ref="L64980" r:id="rId2" display="http://vsolj.cetus-net.org/bulletin.html" xr:uid="{00000000-0004-0000-0000-000001000000}"/>
    <hyperlink ref="AT2477" r:id="rId3" display="http://cdsbib.u-strasbg.fr/cgi-bin/cdsbib?1990RMxAA..21..381G" xr:uid="{00000000-0004-0000-0000-000002000000}"/>
    <hyperlink ref="AT2480" r:id="rId4" display="http://cdsbib.u-strasbg.fr/cgi-bin/cdsbib?1990RMxAA..21..381G" xr:uid="{00000000-0004-0000-0000-000003000000}"/>
    <hyperlink ref="AT2478" r:id="rId5" display="http://cdsbib.u-strasbg.fr/cgi-bin/cdsbib?1990RMxAA..21..381G" xr:uid="{00000000-0004-0000-0000-000004000000}"/>
    <hyperlink ref="AT2456" r:id="rId6" display="http://cdsbib.u-strasbg.fr/cgi-bin/cdsbib?1990RMxAA..21..381G" xr:uid="{00000000-0004-0000-0000-000005000000}"/>
    <hyperlink ref="M64987" r:id="rId7" display="http://vsolj.cetus-net.org/bulletin.html" xr:uid="{00000000-0004-0000-0000-000006000000}"/>
    <hyperlink ref="AU2590" r:id="rId8" display="http://cdsbib.u-strasbg.fr/cgi-bin/cdsbib?1990RMxAA..21..381G" xr:uid="{00000000-0004-0000-0000-000007000000}"/>
    <hyperlink ref="AU859" r:id="rId9" display="http://cdsbib.u-strasbg.fr/cgi-bin/cdsbib?1990RMxAA..21..381G" xr:uid="{00000000-0004-0000-0000-000008000000}"/>
    <hyperlink ref="AU2591" r:id="rId10" display="http://cdsbib.u-strasbg.fr/cgi-bin/cdsbib?1990RMxAA..21..381G" xr:uid="{00000000-0004-0000-0000-000009000000}"/>
    <hyperlink ref="L64984" r:id="rId11" display="https://www.aavso.org/ejaavso" xr:uid="{00000000-0004-0000-0000-00000A000000}"/>
  </hyperlinks>
  <pageMargins left="0.75" right="0.75" top="1" bottom="1" header="0.5" footer="0.5"/>
  <pageSetup orientation="portrait" horizontalDpi="300" verticalDpi="300" r:id="rId12"/>
  <headerFooter alignWithMargins="0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139"/>
  <sheetViews>
    <sheetView topLeftCell="A181" workbookViewId="0">
      <selection activeCell="A184" sqref="A184:D213"/>
    </sheetView>
  </sheetViews>
  <sheetFormatPr defaultRowHeight="12.75" x14ac:dyDescent="0.2"/>
  <cols>
    <col min="1" max="1" width="19.7109375" style="43" customWidth="1"/>
    <col min="2" max="2" width="4.42578125" style="8" customWidth="1"/>
    <col min="3" max="3" width="12.7109375" style="43" customWidth="1"/>
    <col min="4" max="4" width="5.42578125" style="8" customWidth="1"/>
    <col min="5" max="5" width="14.85546875" style="8" customWidth="1"/>
    <col min="6" max="6" width="9.140625" style="8"/>
    <col min="7" max="7" width="12" style="8" customWidth="1"/>
    <col min="8" max="8" width="14.140625" style="43" customWidth="1"/>
    <col min="9" max="9" width="22.5703125" style="8" customWidth="1"/>
    <col min="10" max="10" width="25.140625" style="8" customWidth="1"/>
    <col min="11" max="11" width="15.7109375" style="8" customWidth="1"/>
    <col min="12" max="12" width="14.140625" style="8" customWidth="1"/>
    <col min="13" max="13" width="9.5703125" style="8" customWidth="1"/>
    <col min="14" max="14" width="14.140625" style="8" customWidth="1"/>
    <col min="15" max="15" width="23.42578125" style="8" customWidth="1"/>
    <col min="16" max="16" width="16.5703125" style="8" customWidth="1"/>
    <col min="17" max="17" width="41" style="8" customWidth="1"/>
    <col min="18" max="16384" width="9.140625" style="8"/>
  </cols>
  <sheetData>
    <row r="1" spans="1:16" ht="15.75" x14ac:dyDescent="0.25">
      <c r="A1" s="42" t="s">
        <v>156</v>
      </c>
      <c r="I1" s="44" t="s">
        <v>157</v>
      </c>
      <c r="J1" s="45" t="s">
        <v>158</v>
      </c>
    </row>
    <row r="2" spans="1:16" x14ac:dyDescent="0.2">
      <c r="I2" s="46" t="s">
        <v>159</v>
      </c>
      <c r="J2" s="47" t="s">
        <v>147</v>
      </c>
    </row>
    <row r="3" spans="1:16" x14ac:dyDescent="0.2">
      <c r="A3" s="48" t="s">
        <v>160</v>
      </c>
      <c r="I3" s="46" t="s">
        <v>161</v>
      </c>
      <c r="J3" s="47" t="s">
        <v>28</v>
      </c>
    </row>
    <row r="4" spans="1:16" x14ac:dyDescent="0.2">
      <c r="I4" s="46" t="s">
        <v>162</v>
      </c>
      <c r="J4" s="47" t="s">
        <v>28</v>
      </c>
    </row>
    <row r="5" spans="1:16" ht="13.5" thickBot="1" x14ac:dyDescent="0.25">
      <c r="I5" s="49" t="s">
        <v>163</v>
      </c>
      <c r="J5" s="50" t="s">
        <v>164</v>
      </c>
    </row>
    <row r="10" spans="1:16" ht="13.5" thickBot="1" x14ac:dyDescent="0.25"/>
    <row r="11" spans="1:16" ht="12.75" customHeight="1" thickBot="1" x14ac:dyDescent="0.25">
      <c r="A11" s="43" t="str">
        <f t="shared" ref="A11:A74" si="0">P11</f>
        <v> AN 247.288 </v>
      </c>
      <c r="B11" s="9" t="str">
        <f t="shared" ref="B11:B74" si="1">IF(H11=INT(H11),"I","II")</f>
        <v>I</v>
      </c>
      <c r="C11" s="43">
        <f t="shared" ref="C11:C74" si="2">1*G11</f>
        <v>25506.46</v>
      </c>
      <c r="D11" s="8" t="str">
        <f t="shared" ref="D11:D74" si="3">VLOOKUP(F11,I$1:J$5,2,FALSE)</f>
        <v>vis</v>
      </c>
      <c r="E11" s="51">
        <f>VLOOKUP(C11,Active!C$21:E$973,3,FALSE)</f>
        <v>-20706.955864591757</v>
      </c>
      <c r="F11" s="9" t="s">
        <v>163</v>
      </c>
      <c r="G11" s="8" t="str">
        <f t="shared" ref="G11:G74" si="4">MID(I11,3,LEN(I11)-3)</f>
        <v>25506.46</v>
      </c>
      <c r="H11" s="43">
        <f t="shared" ref="H11:H74" si="5">1*K11</f>
        <v>-33068</v>
      </c>
      <c r="I11" s="52" t="s">
        <v>176</v>
      </c>
      <c r="J11" s="53" t="s">
        <v>177</v>
      </c>
      <c r="K11" s="52">
        <v>-33068</v>
      </c>
      <c r="L11" s="52" t="s">
        <v>178</v>
      </c>
      <c r="M11" s="53" t="s">
        <v>170</v>
      </c>
      <c r="N11" s="53"/>
      <c r="O11" s="54" t="s">
        <v>179</v>
      </c>
      <c r="P11" s="54" t="s">
        <v>180</v>
      </c>
    </row>
    <row r="12" spans="1:16" ht="12.75" customHeight="1" thickBot="1" x14ac:dyDescent="0.25">
      <c r="A12" s="43" t="str">
        <f t="shared" si="0"/>
        <v> AN 247.288 </v>
      </c>
      <c r="B12" s="9" t="str">
        <f t="shared" si="1"/>
        <v>I</v>
      </c>
      <c r="C12" s="43">
        <f t="shared" si="2"/>
        <v>25512.45</v>
      </c>
      <c r="D12" s="8" t="str">
        <f t="shared" si="3"/>
        <v>vis</v>
      </c>
      <c r="E12" s="51">
        <f>VLOOKUP(C12,Active!C$21:E$973,3,FALSE)</f>
        <v>-20700.012981684231</v>
      </c>
      <c r="F12" s="9" t="s">
        <v>163</v>
      </c>
      <c r="G12" s="8" t="str">
        <f t="shared" si="4"/>
        <v>25512.45</v>
      </c>
      <c r="H12" s="43">
        <f t="shared" si="5"/>
        <v>-33061</v>
      </c>
      <c r="I12" s="52" t="s">
        <v>181</v>
      </c>
      <c r="J12" s="53" t="s">
        <v>182</v>
      </c>
      <c r="K12" s="52">
        <v>-33061</v>
      </c>
      <c r="L12" s="52" t="s">
        <v>169</v>
      </c>
      <c r="M12" s="53" t="s">
        <v>170</v>
      </c>
      <c r="N12" s="53"/>
      <c r="O12" s="54" t="s">
        <v>179</v>
      </c>
      <c r="P12" s="54" t="s">
        <v>180</v>
      </c>
    </row>
    <row r="13" spans="1:16" ht="12.75" customHeight="1" thickBot="1" x14ac:dyDescent="0.25">
      <c r="A13" s="43" t="str">
        <f t="shared" si="0"/>
        <v> AN 247.288 </v>
      </c>
      <c r="B13" s="9" t="str">
        <f t="shared" si="1"/>
        <v>I</v>
      </c>
      <c r="C13" s="43">
        <f t="shared" si="2"/>
        <v>25864.46</v>
      </c>
      <c r="D13" s="8" t="str">
        <f t="shared" si="3"/>
        <v>vis</v>
      </c>
      <c r="E13" s="51">
        <f>VLOOKUP(C13,Active!C$21:E$973,3,FALSE)</f>
        <v>-20292.005600669483</v>
      </c>
      <c r="F13" s="9" t="s">
        <v>163</v>
      </c>
      <c r="G13" s="8" t="str">
        <f t="shared" si="4"/>
        <v>25864.46</v>
      </c>
      <c r="H13" s="43">
        <f t="shared" si="5"/>
        <v>-32653</v>
      </c>
      <c r="I13" s="52" t="s">
        <v>183</v>
      </c>
      <c r="J13" s="53" t="s">
        <v>184</v>
      </c>
      <c r="K13" s="52">
        <v>-32653</v>
      </c>
      <c r="L13" s="52" t="s">
        <v>185</v>
      </c>
      <c r="M13" s="53" t="s">
        <v>170</v>
      </c>
      <c r="N13" s="53"/>
      <c r="O13" s="54" t="s">
        <v>179</v>
      </c>
      <c r="P13" s="54" t="s">
        <v>180</v>
      </c>
    </row>
    <row r="14" spans="1:16" ht="12.75" customHeight="1" thickBot="1" x14ac:dyDescent="0.25">
      <c r="A14" s="43" t="str">
        <f t="shared" si="0"/>
        <v> AN 247.288 </v>
      </c>
      <c r="B14" s="9" t="str">
        <f t="shared" si="1"/>
        <v>I</v>
      </c>
      <c r="C14" s="43">
        <f t="shared" si="2"/>
        <v>25883.47</v>
      </c>
      <c r="D14" s="8" t="str">
        <f t="shared" si="3"/>
        <v>vis</v>
      </c>
      <c r="E14" s="51">
        <f>VLOOKUP(C14,Active!C$21:E$973,3,FALSE)</f>
        <v>-20269.971509839415</v>
      </c>
      <c r="F14" s="9" t="s">
        <v>163</v>
      </c>
      <c r="G14" s="8" t="str">
        <f t="shared" si="4"/>
        <v>25883.47</v>
      </c>
      <c r="H14" s="43">
        <f t="shared" si="5"/>
        <v>-32631</v>
      </c>
      <c r="I14" s="52" t="s">
        <v>186</v>
      </c>
      <c r="J14" s="53" t="s">
        <v>187</v>
      </c>
      <c r="K14" s="52">
        <v>-32631</v>
      </c>
      <c r="L14" s="52" t="s">
        <v>175</v>
      </c>
      <c r="M14" s="53" t="s">
        <v>170</v>
      </c>
      <c r="N14" s="53"/>
      <c r="O14" s="54" t="s">
        <v>179</v>
      </c>
      <c r="P14" s="54" t="s">
        <v>180</v>
      </c>
    </row>
    <row r="15" spans="1:16" ht="12.75" customHeight="1" thickBot="1" x14ac:dyDescent="0.25">
      <c r="A15" s="43" t="str">
        <f t="shared" si="0"/>
        <v> AN 247.288 </v>
      </c>
      <c r="B15" s="9" t="str">
        <f t="shared" si="1"/>
        <v>I</v>
      </c>
      <c r="C15" s="43">
        <f t="shared" si="2"/>
        <v>25909.33</v>
      </c>
      <c r="D15" s="8" t="str">
        <f t="shared" si="3"/>
        <v>vis</v>
      </c>
      <c r="E15" s="51">
        <f>VLOOKUP(C15,Active!C$21:E$973,3,FALSE)</f>
        <v>-20239.997728205253</v>
      </c>
      <c r="F15" s="9" t="s">
        <v>163</v>
      </c>
      <c r="G15" s="8" t="str">
        <f t="shared" si="4"/>
        <v>25909.33</v>
      </c>
      <c r="H15" s="43">
        <f t="shared" si="5"/>
        <v>-32601</v>
      </c>
      <c r="I15" s="52" t="s">
        <v>188</v>
      </c>
      <c r="J15" s="53" t="s">
        <v>189</v>
      </c>
      <c r="K15" s="52">
        <v>-32601</v>
      </c>
      <c r="L15" s="52" t="s">
        <v>190</v>
      </c>
      <c r="M15" s="53" t="s">
        <v>170</v>
      </c>
      <c r="N15" s="53"/>
      <c r="O15" s="54" t="s">
        <v>179</v>
      </c>
      <c r="P15" s="54" t="s">
        <v>180</v>
      </c>
    </row>
    <row r="16" spans="1:16" ht="12.75" customHeight="1" thickBot="1" x14ac:dyDescent="0.25">
      <c r="A16" s="43" t="str">
        <f t="shared" si="0"/>
        <v> CTAD 27 </v>
      </c>
      <c r="B16" s="9" t="str">
        <f t="shared" si="1"/>
        <v>I</v>
      </c>
      <c r="C16" s="43">
        <f t="shared" si="2"/>
        <v>26242.37</v>
      </c>
      <c r="D16" s="8" t="str">
        <f t="shared" si="3"/>
        <v>vis</v>
      </c>
      <c r="E16" s="51">
        <f>VLOOKUP(C16,Active!C$21:E$973,3,FALSE)</f>
        <v>-19853.978074862589</v>
      </c>
      <c r="F16" s="9" t="s">
        <v>163</v>
      </c>
      <c r="G16" s="8" t="str">
        <f t="shared" si="4"/>
        <v>26242.37</v>
      </c>
      <c r="H16" s="43">
        <f t="shared" si="5"/>
        <v>-32215</v>
      </c>
      <c r="I16" s="52" t="s">
        <v>193</v>
      </c>
      <c r="J16" s="53" t="s">
        <v>194</v>
      </c>
      <c r="K16" s="52">
        <v>-32215</v>
      </c>
      <c r="L16" s="52" t="s">
        <v>175</v>
      </c>
      <c r="M16" s="53" t="s">
        <v>170</v>
      </c>
      <c r="N16" s="53"/>
      <c r="O16" s="54" t="s">
        <v>171</v>
      </c>
      <c r="P16" s="54" t="s">
        <v>195</v>
      </c>
    </row>
    <row r="17" spans="1:16" ht="12.75" customHeight="1" thickBot="1" x14ac:dyDescent="0.25">
      <c r="A17" s="43" t="str">
        <f t="shared" si="0"/>
        <v> AN 247.288 </v>
      </c>
      <c r="B17" s="9" t="str">
        <f t="shared" si="1"/>
        <v>I</v>
      </c>
      <c r="C17" s="43">
        <f t="shared" si="2"/>
        <v>26267.360000000001</v>
      </c>
      <c r="D17" s="8" t="str">
        <f t="shared" si="3"/>
        <v>vis</v>
      </c>
      <c r="E17" s="51">
        <f>VLOOKUP(C17,Active!C$21:E$973,3,FALSE)</f>
        <v>-19825.012691914493</v>
      </c>
      <c r="F17" s="9" t="s">
        <v>163</v>
      </c>
      <c r="G17" s="8" t="str">
        <f t="shared" si="4"/>
        <v>26267.36</v>
      </c>
      <c r="H17" s="43">
        <f t="shared" si="5"/>
        <v>-32186</v>
      </c>
      <c r="I17" s="52" t="s">
        <v>196</v>
      </c>
      <c r="J17" s="53" t="s">
        <v>197</v>
      </c>
      <c r="K17" s="52">
        <v>-32186</v>
      </c>
      <c r="L17" s="52" t="s">
        <v>185</v>
      </c>
      <c r="M17" s="53" t="s">
        <v>170</v>
      </c>
      <c r="N17" s="53"/>
      <c r="O17" s="54" t="s">
        <v>179</v>
      </c>
      <c r="P17" s="54" t="s">
        <v>180</v>
      </c>
    </row>
    <row r="18" spans="1:16" ht="12.75" customHeight="1" thickBot="1" x14ac:dyDescent="0.25">
      <c r="A18" s="43" t="str">
        <f t="shared" si="0"/>
        <v> AN 247.288 </v>
      </c>
      <c r="B18" s="9" t="str">
        <f t="shared" si="1"/>
        <v>I</v>
      </c>
      <c r="C18" s="43">
        <f t="shared" si="2"/>
        <v>26625.38</v>
      </c>
      <c r="D18" s="8" t="str">
        <f t="shared" si="3"/>
        <v>vis</v>
      </c>
      <c r="E18" s="51">
        <f>VLOOKUP(C18,Active!C$21:E$973,3,FALSE)</f>
        <v>-19410.039246413224</v>
      </c>
      <c r="F18" s="9" t="s">
        <v>163</v>
      </c>
      <c r="G18" s="8" t="str">
        <f t="shared" si="4"/>
        <v>26625.38</v>
      </c>
      <c r="H18" s="43">
        <f t="shared" si="5"/>
        <v>-31771</v>
      </c>
      <c r="I18" s="52" t="s">
        <v>198</v>
      </c>
      <c r="J18" s="53" t="s">
        <v>199</v>
      </c>
      <c r="K18" s="52">
        <v>-31771</v>
      </c>
      <c r="L18" s="52" t="s">
        <v>200</v>
      </c>
      <c r="M18" s="53" t="s">
        <v>170</v>
      </c>
      <c r="N18" s="53"/>
      <c r="O18" s="54" t="s">
        <v>179</v>
      </c>
      <c r="P18" s="54" t="s">
        <v>180</v>
      </c>
    </row>
    <row r="19" spans="1:16" ht="12.75" customHeight="1" thickBot="1" x14ac:dyDescent="0.25">
      <c r="A19" s="43" t="str">
        <f t="shared" si="0"/>
        <v> AN 247.288 </v>
      </c>
      <c r="B19" s="9" t="str">
        <f t="shared" si="1"/>
        <v>I</v>
      </c>
      <c r="C19" s="43">
        <f t="shared" si="2"/>
        <v>26651.3</v>
      </c>
      <c r="D19" s="8" t="str">
        <f t="shared" si="3"/>
        <v>vis</v>
      </c>
      <c r="E19" s="51">
        <f>VLOOKUP(C19,Active!C$21:E$973,3,FALSE)</f>
        <v>-19379.995920042096</v>
      </c>
      <c r="F19" s="9" t="s">
        <v>163</v>
      </c>
      <c r="G19" s="8" t="str">
        <f t="shared" si="4"/>
        <v>26651.30</v>
      </c>
      <c r="H19" s="43">
        <f t="shared" si="5"/>
        <v>-31741</v>
      </c>
      <c r="I19" s="52" t="s">
        <v>201</v>
      </c>
      <c r="J19" s="53" t="s">
        <v>202</v>
      </c>
      <c r="K19" s="52">
        <v>-31741</v>
      </c>
      <c r="L19" s="52" t="s">
        <v>190</v>
      </c>
      <c r="M19" s="53" t="s">
        <v>170</v>
      </c>
      <c r="N19" s="53"/>
      <c r="O19" s="54" t="s">
        <v>179</v>
      </c>
      <c r="P19" s="54" t="s">
        <v>180</v>
      </c>
    </row>
    <row r="20" spans="1:16" ht="12.75" customHeight="1" thickBot="1" x14ac:dyDescent="0.25">
      <c r="A20" s="43" t="str">
        <f t="shared" si="0"/>
        <v> MASJ 3.68 </v>
      </c>
      <c r="B20" s="9" t="str">
        <f t="shared" si="1"/>
        <v>I</v>
      </c>
      <c r="C20" s="43">
        <f t="shared" si="2"/>
        <v>27413.972000000002</v>
      </c>
      <c r="D20" s="8" t="str">
        <f t="shared" si="3"/>
        <v>vis</v>
      </c>
      <c r="E20" s="51">
        <f>VLOOKUP(C20,Active!C$21:E$973,3,FALSE)</f>
        <v>-18495.998859466308</v>
      </c>
      <c r="F20" s="9" t="s">
        <v>163</v>
      </c>
      <c r="G20" s="8" t="str">
        <f t="shared" si="4"/>
        <v>27413.972</v>
      </c>
      <c r="H20" s="43">
        <f t="shared" si="5"/>
        <v>-30857</v>
      </c>
      <c r="I20" s="52" t="s">
        <v>203</v>
      </c>
      <c r="J20" s="53" t="s">
        <v>204</v>
      </c>
      <c r="K20" s="52">
        <v>-30857</v>
      </c>
      <c r="L20" s="52" t="s">
        <v>205</v>
      </c>
      <c r="M20" s="53" t="s">
        <v>170</v>
      </c>
      <c r="N20" s="53"/>
      <c r="O20" s="54" t="s">
        <v>206</v>
      </c>
      <c r="P20" s="54" t="s">
        <v>207</v>
      </c>
    </row>
    <row r="21" spans="1:16" ht="12.75" customHeight="1" thickBot="1" x14ac:dyDescent="0.25">
      <c r="A21" s="43" t="str">
        <f t="shared" si="0"/>
        <v> HA 113.71 </v>
      </c>
      <c r="B21" s="9" t="str">
        <f t="shared" si="1"/>
        <v>I</v>
      </c>
      <c r="C21" s="43">
        <f t="shared" si="2"/>
        <v>30003.116999999998</v>
      </c>
      <c r="D21" s="8" t="str">
        <f t="shared" si="3"/>
        <v>vis</v>
      </c>
      <c r="E21" s="51">
        <f>VLOOKUP(C21,Active!C$21:E$973,3,FALSE)</f>
        <v>-15494.9753927539</v>
      </c>
      <c r="F21" s="9" t="s">
        <v>163</v>
      </c>
      <c r="G21" s="8" t="str">
        <f t="shared" si="4"/>
        <v>30003.117</v>
      </c>
      <c r="H21" s="43">
        <f t="shared" si="5"/>
        <v>-27856</v>
      </c>
      <c r="I21" s="52" t="s">
        <v>214</v>
      </c>
      <c r="J21" s="53" t="s">
        <v>215</v>
      </c>
      <c r="K21" s="52">
        <v>-27856</v>
      </c>
      <c r="L21" s="52" t="s">
        <v>216</v>
      </c>
      <c r="M21" s="53" t="s">
        <v>166</v>
      </c>
      <c r="N21" s="53"/>
      <c r="O21" s="54" t="s">
        <v>217</v>
      </c>
      <c r="P21" s="54" t="s">
        <v>218</v>
      </c>
    </row>
    <row r="22" spans="1:16" ht="12.75" customHeight="1" thickBot="1" x14ac:dyDescent="0.25">
      <c r="A22" s="43" t="str">
        <f t="shared" si="0"/>
        <v> IODE 4.1.56 </v>
      </c>
      <c r="B22" s="9" t="str">
        <f t="shared" si="1"/>
        <v>I</v>
      </c>
      <c r="C22" s="43">
        <f t="shared" si="2"/>
        <v>30969.37</v>
      </c>
      <c r="D22" s="8" t="str">
        <f t="shared" si="3"/>
        <v>vis</v>
      </c>
      <c r="E22" s="51">
        <f>VLOOKUP(C22,Active!C$21:E$973,3,FALSE)</f>
        <v>-14375.01188055923</v>
      </c>
      <c r="F22" s="9" t="s">
        <v>163</v>
      </c>
      <c r="G22" s="8" t="str">
        <f t="shared" si="4"/>
        <v>30969.370</v>
      </c>
      <c r="H22" s="43">
        <f t="shared" si="5"/>
        <v>-26736</v>
      </c>
      <c r="I22" s="52" t="s">
        <v>219</v>
      </c>
      <c r="J22" s="53" t="s">
        <v>220</v>
      </c>
      <c r="K22" s="52">
        <v>-26736</v>
      </c>
      <c r="L22" s="52" t="s">
        <v>221</v>
      </c>
      <c r="M22" s="53" t="s">
        <v>211</v>
      </c>
      <c r="N22" s="53"/>
      <c r="O22" s="54" t="s">
        <v>222</v>
      </c>
      <c r="P22" s="54" t="s">
        <v>223</v>
      </c>
    </row>
    <row r="23" spans="1:16" ht="12.75" customHeight="1" thickBot="1" x14ac:dyDescent="0.25">
      <c r="A23" s="43" t="str">
        <f t="shared" si="0"/>
        <v> IODE 4.1.56 </v>
      </c>
      <c r="B23" s="9" t="str">
        <f t="shared" si="1"/>
        <v>I</v>
      </c>
      <c r="C23" s="43">
        <f t="shared" si="2"/>
        <v>30976.269</v>
      </c>
      <c r="D23" s="8" t="str">
        <f t="shared" si="3"/>
        <v>vis</v>
      </c>
      <c r="E23" s="51">
        <f>VLOOKUP(C23,Active!C$21:E$973,3,FALSE)</f>
        <v>-14367.015394886603</v>
      </c>
      <c r="F23" s="9" t="s">
        <v>163</v>
      </c>
      <c r="G23" s="8" t="str">
        <f t="shared" si="4"/>
        <v>30976.269</v>
      </c>
      <c r="H23" s="43">
        <f t="shared" si="5"/>
        <v>-26728</v>
      </c>
      <c r="I23" s="52" t="s">
        <v>224</v>
      </c>
      <c r="J23" s="53" t="s">
        <v>225</v>
      </c>
      <c r="K23" s="52">
        <v>-26728</v>
      </c>
      <c r="L23" s="52" t="s">
        <v>226</v>
      </c>
      <c r="M23" s="53" t="s">
        <v>211</v>
      </c>
      <c r="N23" s="53"/>
      <c r="O23" s="54" t="s">
        <v>222</v>
      </c>
      <c r="P23" s="54" t="s">
        <v>223</v>
      </c>
    </row>
    <row r="24" spans="1:16" ht="12.75" customHeight="1" thickBot="1" x14ac:dyDescent="0.25">
      <c r="A24" s="43" t="str">
        <f t="shared" si="0"/>
        <v> IODE 4.1.56 </v>
      </c>
      <c r="B24" s="9" t="str">
        <f t="shared" si="1"/>
        <v>I</v>
      </c>
      <c r="C24" s="43">
        <f t="shared" si="2"/>
        <v>31001.288</v>
      </c>
      <c r="D24" s="8" t="str">
        <f t="shared" si="3"/>
        <v>vis</v>
      </c>
      <c r="E24" s="51">
        <f>VLOOKUP(C24,Active!C$21:E$973,3,FALSE)</f>
        <v>-14338.016398648973</v>
      </c>
      <c r="F24" s="9" t="s">
        <v>163</v>
      </c>
      <c r="G24" s="8" t="str">
        <f t="shared" si="4"/>
        <v>31001.288</v>
      </c>
      <c r="H24" s="43">
        <f t="shared" si="5"/>
        <v>-26699</v>
      </c>
      <c r="I24" s="52" t="s">
        <v>227</v>
      </c>
      <c r="J24" s="53" t="s">
        <v>228</v>
      </c>
      <c r="K24" s="52">
        <v>-26699</v>
      </c>
      <c r="L24" s="52" t="s">
        <v>229</v>
      </c>
      <c r="M24" s="53" t="s">
        <v>211</v>
      </c>
      <c r="N24" s="53"/>
      <c r="O24" s="54" t="s">
        <v>222</v>
      </c>
      <c r="P24" s="54" t="s">
        <v>223</v>
      </c>
    </row>
    <row r="25" spans="1:16" ht="12.75" customHeight="1" thickBot="1" x14ac:dyDescent="0.25">
      <c r="A25" s="43" t="str">
        <f t="shared" si="0"/>
        <v> AAC 4.113 </v>
      </c>
      <c r="B25" s="9" t="str">
        <f t="shared" si="1"/>
        <v>I</v>
      </c>
      <c r="C25" s="43">
        <f t="shared" si="2"/>
        <v>32823.421999999999</v>
      </c>
      <c r="D25" s="8" t="str">
        <f t="shared" si="3"/>
        <v>vis</v>
      </c>
      <c r="E25" s="51">
        <f>VLOOKUP(C25,Active!C$21:E$973,3,FALSE)</f>
        <v>-12226.019236074244</v>
      </c>
      <c r="F25" s="9" t="s">
        <v>163</v>
      </c>
      <c r="G25" s="8" t="str">
        <f t="shared" si="4"/>
        <v>32823.422</v>
      </c>
      <c r="H25" s="43">
        <f t="shared" si="5"/>
        <v>-24587</v>
      </c>
      <c r="I25" s="52" t="s">
        <v>230</v>
      </c>
      <c r="J25" s="53" t="s">
        <v>231</v>
      </c>
      <c r="K25" s="52">
        <v>-24587</v>
      </c>
      <c r="L25" s="52" t="s">
        <v>232</v>
      </c>
      <c r="M25" s="53" t="s">
        <v>211</v>
      </c>
      <c r="N25" s="53"/>
      <c r="O25" s="54" t="s">
        <v>233</v>
      </c>
      <c r="P25" s="54" t="s">
        <v>234</v>
      </c>
    </row>
    <row r="26" spans="1:16" ht="12.75" customHeight="1" thickBot="1" x14ac:dyDescent="0.25">
      <c r="A26" s="43" t="str">
        <f t="shared" si="0"/>
        <v> AAC 5.7 </v>
      </c>
      <c r="B26" s="9" t="str">
        <f t="shared" si="1"/>
        <v>I</v>
      </c>
      <c r="C26" s="43">
        <f t="shared" si="2"/>
        <v>33514.487000000001</v>
      </c>
      <c r="D26" s="8" t="str">
        <f t="shared" si="3"/>
        <v>vis</v>
      </c>
      <c r="E26" s="51">
        <f>VLOOKUP(C26,Active!C$21:E$973,3,FALSE)</f>
        <v>-11425.02034183556</v>
      </c>
      <c r="F26" s="9" t="s">
        <v>163</v>
      </c>
      <c r="G26" s="8" t="str">
        <f t="shared" si="4"/>
        <v>33514.487</v>
      </c>
      <c r="H26" s="43">
        <f t="shared" si="5"/>
        <v>-23786</v>
      </c>
      <c r="I26" s="52" t="s">
        <v>235</v>
      </c>
      <c r="J26" s="53" t="s">
        <v>236</v>
      </c>
      <c r="K26" s="52">
        <v>-23786</v>
      </c>
      <c r="L26" s="52" t="s">
        <v>232</v>
      </c>
      <c r="M26" s="53" t="s">
        <v>211</v>
      </c>
      <c r="N26" s="53"/>
      <c r="O26" s="54" t="s">
        <v>233</v>
      </c>
      <c r="P26" s="54" t="s">
        <v>237</v>
      </c>
    </row>
    <row r="27" spans="1:16" ht="12.75" customHeight="1" thickBot="1" x14ac:dyDescent="0.25">
      <c r="A27" s="43" t="str">
        <f t="shared" si="0"/>
        <v> AAC 5.7 </v>
      </c>
      <c r="B27" s="9" t="str">
        <f t="shared" si="1"/>
        <v>I</v>
      </c>
      <c r="C27" s="43">
        <f t="shared" si="2"/>
        <v>33539.512999999999</v>
      </c>
      <c r="D27" s="8" t="str">
        <f t="shared" si="3"/>
        <v>vis</v>
      </c>
      <c r="E27" s="51">
        <f>VLOOKUP(C27,Active!C$21:E$973,3,FALSE)</f>
        <v>-11396.013232045285</v>
      </c>
      <c r="F27" s="9" t="s">
        <v>163</v>
      </c>
      <c r="G27" s="8" t="str">
        <f t="shared" si="4"/>
        <v>33539.513</v>
      </c>
      <c r="H27" s="43">
        <f t="shared" si="5"/>
        <v>-23757</v>
      </c>
      <c r="I27" s="52" t="s">
        <v>238</v>
      </c>
      <c r="J27" s="53" t="s">
        <v>239</v>
      </c>
      <c r="K27" s="52">
        <v>-23757</v>
      </c>
      <c r="L27" s="52" t="s">
        <v>240</v>
      </c>
      <c r="M27" s="53" t="s">
        <v>211</v>
      </c>
      <c r="N27" s="53"/>
      <c r="O27" s="54" t="s">
        <v>233</v>
      </c>
      <c r="P27" s="54" t="s">
        <v>237</v>
      </c>
    </row>
    <row r="28" spans="1:16" ht="12.75" customHeight="1" thickBot="1" x14ac:dyDescent="0.25">
      <c r="A28" s="43" t="str">
        <f t="shared" si="0"/>
        <v> AAC 5.10 </v>
      </c>
      <c r="B28" s="9" t="str">
        <f t="shared" si="1"/>
        <v>I</v>
      </c>
      <c r="C28" s="43">
        <f t="shared" si="2"/>
        <v>33872.527999999998</v>
      </c>
      <c r="D28" s="8" t="str">
        <f t="shared" si="3"/>
        <v>vis</v>
      </c>
      <c r="E28" s="51">
        <f>VLOOKUP(C28,Active!C$21:E$973,3,FALSE)</f>
        <v>-11010.022555676356</v>
      </c>
      <c r="F28" s="9" t="s">
        <v>163</v>
      </c>
      <c r="G28" s="8" t="str">
        <f t="shared" si="4"/>
        <v>33872.528</v>
      </c>
      <c r="H28" s="43">
        <f t="shared" si="5"/>
        <v>-23371</v>
      </c>
      <c r="I28" s="52" t="s">
        <v>241</v>
      </c>
      <c r="J28" s="53" t="s">
        <v>242</v>
      </c>
      <c r="K28" s="52">
        <v>-23371</v>
      </c>
      <c r="L28" s="52" t="s">
        <v>226</v>
      </c>
      <c r="M28" s="53" t="s">
        <v>211</v>
      </c>
      <c r="N28" s="53"/>
      <c r="O28" s="54" t="s">
        <v>233</v>
      </c>
      <c r="P28" s="54" t="s">
        <v>243</v>
      </c>
    </row>
    <row r="29" spans="1:16" ht="12.75" customHeight="1" thickBot="1" x14ac:dyDescent="0.25">
      <c r="A29" s="43" t="str">
        <f t="shared" si="0"/>
        <v> AAC 5.189 </v>
      </c>
      <c r="B29" s="9" t="str">
        <f t="shared" si="1"/>
        <v>I</v>
      </c>
      <c r="C29" s="43">
        <f t="shared" si="2"/>
        <v>34576.540999999997</v>
      </c>
      <c r="D29" s="8" t="str">
        <f t="shared" si="3"/>
        <v>vis</v>
      </c>
      <c r="E29" s="51">
        <f>VLOOKUP(C29,Active!C$21:E$973,3,FALSE)</f>
        <v>-10194.015907199502</v>
      </c>
      <c r="F29" s="9" t="s">
        <v>163</v>
      </c>
      <c r="G29" s="8" t="str">
        <f t="shared" si="4"/>
        <v>34576.541</v>
      </c>
      <c r="H29" s="43">
        <f t="shared" si="5"/>
        <v>-22555</v>
      </c>
      <c r="I29" s="52" t="s">
        <v>244</v>
      </c>
      <c r="J29" s="53" t="s">
        <v>245</v>
      </c>
      <c r="K29" s="52">
        <v>-22555</v>
      </c>
      <c r="L29" s="52" t="s">
        <v>240</v>
      </c>
      <c r="M29" s="53" t="s">
        <v>211</v>
      </c>
      <c r="N29" s="53"/>
      <c r="O29" s="54" t="s">
        <v>233</v>
      </c>
      <c r="P29" s="54" t="s">
        <v>246</v>
      </c>
    </row>
    <row r="30" spans="1:16" ht="12.75" customHeight="1" thickBot="1" x14ac:dyDescent="0.25">
      <c r="A30" s="43" t="str">
        <f t="shared" si="0"/>
        <v> AAC 5.193 </v>
      </c>
      <c r="B30" s="9" t="str">
        <f t="shared" si="1"/>
        <v>I</v>
      </c>
      <c r="C30" s="43">
        <f t="shared" si="2"/>
        <v>35011.366000000002</v>
      </c>
      <c r="D30" s="8" t="str">
        <f t="shared" si="3"/>
        <v>vis</v>
      </c>
      <c r="E30" s="51">
        <f>VLOOKUP(C30,Active!C$21:E$973,3,FALSE)</f>
        <v>-9690.0194029816084</v>
      </c>
      <c r="F30" s="9" t="s">
        <v>163</v>
      </c>
      <c r="G30" s="8" t="str">
        <f t="shared" si="4"/>
        <v>35011.366</v>
      </c>
      <c r="H30" s="43">
        <f t="shared" si="5"/>
        <v>-22051</v>
      </c>
      <c r="I30" s="52" t="s">
        <v>247</v>
      </c>
      <c r="J30" s="53" t="s">
        <v>248</v>
      </c>
      <c r="K30" s="52">
        <v>-22051</v>
      </c>
      <c r="L30" s="52" t="s">
        <v>249</v>
      </c>
      <c r="M30" s="53" t="s">
        <v>211</v>
      </c>
      <c r="N30" s="53"/>
      <c r="O30" s="54" t="s">
        <v>233</v>
      </c>
      <c r="P30" s="54" t="s">
        <v>250</v>
      </c>
    </row>
    <row r="31" spans="1:16" ht="12.75" customHeight="1" thickBot="1" x14ac:dyDescent="0.25">
      <c r="A31" s="43" t="str">
        <f t="shared" si="0"/>
        <v> AA 6.141 </v>
      </c>
      <c r="B31" s="9" t="str">
        <f t="shared" si="1"/>
        <v>I</v>
      </c>
      <c r="C31" s="43">
        <f t="shared" si="2"/>
        <v>35401.332999999999</v>
      </c>
      <c r="D31" s="8" t="str">
        <f t="shared" si="3"/>
        <v>vis</v>
      </c>
      <c r="E31" s="51">
        <f>VLOOKUP(C31,Active!C$21:E$973,3,FALSE)</f>
        <v>-9238.0168622805559</v>
      </c>
      <c r="F31" s="9" t="s">
        <v>163</v>
      </c>
      <c r="G31" s="8" t="str">
        <f t="shared" si="4"/>
        <v>35401.333</v>
      </c>
      <c r="H31" s="43">
        <f t="shared" si="5"/>
        <v>-21599</v>
      </c>
      <c r="I31" s="52" t="s">
        <v>251</v>
      </c>
      <c r="J31" s="53" t="s">
        <v>252</v>
      </c>
      <c r="K31" s="52">
        <v>-21599</v>
      </c>
      <c r="L31" s="52" t="s">
        <v>253</v>
      </c>
      <c r="M31" s="53" t="s">
        <v>211</v>
      </c>
      <c r="N31" s="53"/>
      <c r="O31" s="54" t="s">
        <v>233</v>
      </c>
      <c r="P31" s="54" t="s">
        <v>254</v>
      </c>
    </row>
    <row r="32" spans="1:16" ht="12.75" customHeight="1" thickBot="1" x14ac:dyDescent="0.25">
      <c r="A32" s="43" t="str">
        <f t="shared" si="0"/>
        <v> AC 174.17 </v>
      </c>
      <c r="B32" s="9" t="str">
        <f t="shared" si="1"/>
        <v>I</v>
      </c>
      <c r="C32" s="43">
        <f t="shared" si="2"/>
        <v>35721.415999999997</v>
      </c>
      <c r="D32" s="8" t="str">
        <f t="shared" si="3"/>
        <v>vis</v>
      </c>
      <c r="E32" s="51">
        <f>VLOOKUP(C32,Active!C$21:E$973,3,FALSE)</f>
        <v>-8867.0153948866064</v>
      </c>
      <c r="F32" s="9" t="s">
        <v>163</v>
      </c>
      <c r="G32" s="8" t="str">
        <f t="shared" si="4"/>
        <v>35721.416</v>
      </c>
      <c r="H32" s="43">
        <f t="shared" si="5"/>
        <v>-21228</v>
      </c>
      <c r="I32" s="52" t="s">
        <v>255</v>
      </c>
      <c r="J32" s="53" t="s">
        <v>256</v>
      </c>
      <c r="K32" s="52">
        <v>-21228</v>
      </c>
      <c r="L32" s="52" t="s">
        <v>257</v>
      </c>
      <c r="M32" s="53" t="s">
        <v>211</v>
      </c>
      <c r="N32" s="53"/>
      <c r="O32" s="54" t="s">
        <v>222</v>
      </c>
      <c r="P32" s="54" t="s">
        <v>258</v>
      </c>
    </row>
    <row r="33" spans="1:16" ht="12.75" customHeight="1" thickBot="1" x14ac:dyDescent="0.25">
      <c r="A33" s="43" t="str">
        <f t="shared" si="0"/>
        <v> AA 7.188 </v>
      </c>
      <c r="B33" s="9" t="str">
        <f t="shared" si="1"/>
        <v>I</v>
      </c>
      <c r="C33" s="43">
        <f t="shared" si="2"/>
        <v>35778.357000000004</v>
      </c>
      <c r="D33" s="8" t="str">
        <f t="shared" si="3"/>
        <v>vis</v>
      </c>
      <c r="E33" s="51">
        <f>VLOOKUP(C33,Active!C$21:E$973,3,FALSE)</f>
        <v>-8801.0162804229167</v>
      </c>
      <c r="F33" s="9" t="s">
        <v>163</v>
      </c>
      <c r="G33" s="8" t="str">
        <f t="shared" si="4"/>
        <v>35778.357</v>
      </c>
      <c r="H33" s="43">
        <f t="shared" si="5"/>
        <v>-21162</v>
      </c>
      <c r="I33" s="52" t="s">
        <v>259</v>
      </c>
      <c r="J33" s="53" t="s">
        <v>260</v>
      </c>
      <c r="K33" s="52">
        <v>-21162</v>
      </c>
      <c r="L33" s="52" t="s">
        <v>257</v>
      </c>
      <c r="M33" s="53" t="s">
        <v>211</v>
      </c>
      <c r="N33" s="53"/>
      <c r="O33" s="54" t="s">
        <v>233</v>
      </c>
      <c r="P33" s="54" t="s">
        <v>261</v>
      </c>
    </row>
    <row r="34" spans="1:16" ht="12.75" customHeight="1" thickBot="1" x14ac:dyDescent="0.25">
      <c r="A34" s="43" t="str">
        <f t="shared" si="0"/>
        <v> ORI 110 </v>
      </c>
      <c r="B34" s="9" t="str">
        <f t="shared" si="1"/>
        <v>I</v>
      </c>
      <c r="C34" s="43">
        <f t="shared" si="2"/>
        <v>40198.245999999999</v>
      </c>
      <c r="D34" s="8" t="str">
        <f t="shared" si="3"/>
        <v>vis</v>
      </c>
      <c r="E34" s="51">
        <f>VLOOKUP(C34,Active!C$21:E$973,3,FALSE)</f>
        <v>-3678.0159813805535</v>
      </c>
      <c r="F34" s="9" t="s">
        <v>163</v>
      </c>
      <c r="G34" s="8" t="str">
        <f t="shared" si="4"/>
        <v>40198.246</v>
      </c>
      <c r="H34" s="43">
        <f t="shared" si="5"/>
        <v>-16039</v>
      </c>
      <c r="I34" s="52" t="s">
        <v>266</v>
      </c>
      <c r="J34" s="53" t="s">
        <v>267</v>
      </c>
      <c r="K34" s="52">
        <v>-16039</v>
      </c>
      <c r="L34" s="52" t="s">
        <v>268</v>
      </c>
      <c r="M34" s="53" t="s">
        <v>211</v>
      </c>
      <c r="N34" s="53"/>
      <c r="O34" s="54" t="s">
        <v>269</v>
      </c>
      <c r="P34" s="54" t="s">
        <v>270</v>
      </c>
    </row>
    <row r="35" spans="1:16" ht="12.75" customHeight="1" thickBot="1" x14ac:dyDescent="0.25">
      <c r="A35" s="43" t="str">
        <f t="shared" si="0"/>
        <v> ORI 116 </v>
      </c>
      <c r="B35" s="9" t="str">
        <f t="shared" si="1"/>
        <v>I</v>
      </c>
      <c r="C35" s="43">
        <f t="shared" si="2"/>
        <v>40537.298999999999</v>
      </c>
      <c r="D35" s="8" t="str">
        <f t="shared" si="3"/>
        <v>vis</v>
      </c>
      <c r="E35" s="51">
        <f>VLOOKUP(C35,Active!C$21:E$973,3,FALSE)</f>
        <v>-3285.0267863145209</v>
      </c>
      <c r="F35" s="9" t="s">
        <v>163</v>
      </c>
      <c r="G35" s="8" t="str">
        <f t="shared" si="4"/>
        <v>40537.299</v>
      </c>
      <c r="H35" s="43">
        <f t="shared" si="5"/>
        <v>-15646</v>
      </c>
      <c r="I35" s="52" t="s">
        <v>271</v>
      </c>
      <c r="J35" s="53" t="s">
        <v>272</v>
      </c>
      <c r="K35" s="52">
        <v>-15646</v>
      </c>
      <c r="L35" s="52" t="s">
        <v>273</v>
      </c>
      <c r="M35" s="53" t="s">
        <v>211</v>
      </c>
      <c r="N35" s="53"/>
      <c r="O35" s="54" t="s">
        <v>269</v>
      </c>
      <c r="P35" s="54" t="s">
        <v>274</v>
      </c>
    </row>
    <row r="36" spans="1:16" ht="12.75" customHeight="1" thickBot="1" x14ac:dyDescent="0.25">
      <c r="A36" s="43" t="str">
        <f t="shared" si="0"/>
        <v> ORI 120 </v>
      </c>
      <c r="B36" s="9" t="str">
        <f t="shared" si="1"/>
        <v>I</v>
      </c>
      <c r="C36" s="43">
        <f t="shared" si="2"/>
        <v>40799.584000000003</v>
      </c>
      <c r="D36" s="8" t="str">
        <f t="shared" si="3"/>
        <v>vis</v>
      </c>
      <c r="E36" s="51">
        <f>VLOOKUP(C36,Active!C$21:E$973,3,FALSE)</f>
        <v>-2981.0177640439738</v>
      </c>
      <c r="F36" s="9" t="s">
        <v>163</v>
      </c>
      <c r="G36" s="8" t="str">
        <f t="shared" si="4"/>
        <v>40799.584</v>
      </c>
      <c r="H36" s="43">
        <f t="shared" si="5"/>
        <v>-15342</v>
      </c>
      <c r="I36" s="52" t="s">
        <v>275</v>
      </c>
      <c r="J36" s="53" t="s">
        <v>276</v>
      </c>
      <c r="K36" s="52">
        <v>-15342</v>
      </c>
      <c r="L36" s="52" t="s">
        <v>268</v>
      </c>
      <c r="M36" s="53" t="s">
        <v>211</v>
      </c>
      <c r="N36" s="53"/>
      <c r="O36" s="54" t="s">
        <v>269</v>
      </c>
      <c r="P36" s="54" t="s">
        <v>277</v>
      </c>
    </row>
    <row r="37" spans="1:16" ht="12.75" customHeight="1" thickBot="1" x14ac:dyDescent="0.25">
      <c r="A37" s="43" t="str">
        <f t="shared" si="0"/>
        <v> ORI 122 </v>
      </c>
      <c r="B37" s="9" t="str">
        <f t="shared" si="1"/>
        <v>I</v>
      </c>
      <c r="C37" s="43">
        <f t="shared" si="2"/>
        <v>40921.252999999997</v>
      </c>
      <c r="D37" s="8" t="str">
        <f t="shared" si="3"/>
        <v>vis</v>
      </c>
      <c r="E37" s="51">
        <f>VLOOKUP(C37,Active!C$21:E$973,3,FALSE)</f>
        <v>-2839.9937873368308</v>
      </c>
      <c r="F37" s="9" t="s">
        <v>163</v>
      </c>
      <c r="G37" s="8" t="str">
        <f t="shared" si="4"/>
        <v>40921.253</v>
      </c>
      <c r="H37" s="43">
        <f t="shared" si="5"/>
        <v>-15201</v>
      </c>
      <c r="I37" s="52" t="s">
        <v>278</v>
      </c>
      <c r="J37" s="53" t="s">
        <v>279</v>
      </c>
      <c r="K37" s="52">
        <v>-15201</v>
      </c>
      <c r="L37" s="52" t="s">
        <v>280</v>
      </c>
      <c r="M37" s="53" t="s">
        <v>211</v>
      </c>
      <c r="N37" s="53"/>
      <c r="O37" s="54" t="s">
        <v>269</v>
      </c>
      <c r="P37" s="54" t="s">
        <v>281</v>
      </c>
    </row>
    <row r="38" spans="1:16" ht="12.75" customHeight="1" thickBot="1" x14ac:dyDescent="0.25">
      <c r="A38" s="43" t="str">
        <f t="shared" si="0"/>
        <v> ORI 129 </v>
      </c>
      <c r="B38" s="9" t="str">
        <f t="shared" si="1"/>
        <v>I</v>
      </c>
      <c r="C38" s="43">
        <f t="shared" si="2"/>
        <v>41241.332999999999</v>
      </c>
      <c r="D38" s="8" t="str">
        <f t="shared" si="3"/>
        <v>vis</v>
      </c>
      <c r="E38" s="51">
        <f>VLOOKUP(C38,Active!C$21:E$973,3,FALSE)</f>
        <v>-2468.9957971797276</v>
      </c>
      <c r="F38" s="9" t="s">
        <v>163</v>
      </c>
      <c r="G38" s="8" t="str">
        <f t="shared" si="4"/>
        <v>41241.333</v>
      </c>
      <c r="H38" s="43">
        <f t="shared" si="5"/>
        <v>-14830</v>
      </c>
      <c r="I38" s="52" t="s">
        <v>282</v>
      </c>
      <c r="J38" s="53" t="s">
        <v>283</v>
      </c>
      <c r="K38" s="52">
        <v>-14830</v>
      </c>
      <c r="L38" s="52" t="s">
        <v>284</v>
      </c>
      <c r="M38" s="53" t="s">
        <v>211</v>
      </c>
      <c r="N38" s="53"/>
      <c r="O38" s="54" t="s">
        <v>269</v>
      </c>
      <c r="P38" s="54" t="s">
        <v>285</v>
      </c>
    </row>
    <row r="39" spans="1:16" ht="12.75" customHeight="1" thickBot="1" x14ac:dyDescent="0.25">
      <c r="A39" s="43" t="str">
        <f t="shared" si="0"/>
        <v> BBS 4 </v>
      </c>
      <c r="B39" s="9" t="str">
        <f t="shared" si="1"/>
        <v>I</v>
      </c>
      <c r="C39" s="43">
        <f t="shared" si="2"/>
        <v>41522.589</v>
      </c>
      <c r="D39" s="8" t="str">
        <f t="shared" si="3"/>
        <v>vis</v>
      </c>
      <c r="E39" s="51">
        <f>VLOOKUP(C39,Active!C$21:E$973,3,FALSE)</f>
        <v>-2142.997888158151</v>
      </c>
      <c r="F39" s="9" t="s">
        <v>163</v>
      </c>
      <c r="G39" s="8" t="str">
        <f t="shared" si="4"/>
        <v>41522.589</v>
      </c>
      <c r="H39" s="43">
        <f t="shared" si="5"/>
        <v>-14504</v>
      </c>
      <c r="I39" s="52" t="s">
        <v>286</v>
      </c>
      <c r="J39" s="53" t="s">
        <v>287</v>
      </c>
      <c r="K39" s="52">
        <v>-14504</v>
      </c>
      <c r="L39" s="52" t="s">
        <v>288</v>
      </c>
      <c r="M39" s="53" t="s">
        <v>211</v>
      </c>
      <c r="N39" s="53"/>
      <c r="O39" s="54" t="s">
        <v>269</v>
      </c>
      <c r="P39" s="54" t="s">
        <v>289</v>
      </c>
    </row>
    <row r="40" spans="1:16" ht="12.75" customHeight="1" thickBot="1" x14ac:dyDescent="0.25">
      <c r="A40" s="43" t="str">
        <f t="shared" si="0"/>
        <v> BBS 5 </v>
      </c>
      <c r="B40" s="9" t="str">
        <f t="shared" si="1"/>
        <v>I</v>
      </c>
      <c r="C40" s="43">
        <f t="shared" si="2"/>
        <v>41535.536999999997</v>
      </c>
      <c r="D40" s="8" t="str">
        <f t="shared" si="3"/>
        <v>vis</v>
      </c>
      <c r="E40" s="51">
        <f>VLOOKUP(C40,Active!C$21:E$973,3,FALSE)</f>
        <v>-2127.9901339199828</v>
      </c>
      <c r="F40" s="9" t="s">
        <v>163</v>
      </c>
      <c r="G40" s="8" t="str">
        <f t="shared" si="4"/>
        <v>41535.537</v>
      </c>
      <c r="H40" s="43">
        <f t="shared" si="5"/>
        <v>-14489</v>
      </c>
      <c r="I40" s="52" t="s">
        <v>290</v>
      </c>
      <c r="J40" s="53" t="s">
        <v>291</v>
      </c>
      <c r="K40" s="52">
        <v>-14489</v>
      </c>
      <c r="L40" s="52" t="s">
        <v>292</v>
      </c>
      <c r="M40" s="53" t="s">
        <v>211</v>
      </c>
      <c r="N40" s="53"/>
      <c r="O40" s="54" t="s">
        <v>269</v>
      </c>
      <c r="P40" s="54" t="s">
        <v>293</v>
      </c>
    </row>
    <row r="41" spans="1:16" ht="12.75" customHeight="1" thickBot="1" x14ac:dyDescent="0.25">
      <c r="A41" s="43" t="str">
        <f t="shared" si="0"/>
        <v> BBS 6 </v>
      </c>
      <c r="B41" s="9" t="str">
        <f t="shared" si="1"/>
        <v>I</v>
      </c>
      <c r="C41" s="43">
        <f t="shared" si="2"/>
        <v>41605.413</v>
      </c>
      <c r="D41" s="8" t="str">
        <f t="shared" si="3"/>
        <v>vis</v>
      </c>
      <c r="E41" s="51">
        <f>VLOOKUP(C41,Active!C$21:E$973,3,FALSE)</f>
        <v>-2046.9983332444669</v>
      </c>
      <c r="F41" s="9" t="s">
        <v>163</v>
      </c>
      <c r="G41" s="8" t="str">
        <f t="shared" si="4"/>
        <v>41605.413</v>
      </c>
      <c r="H41" s="43">
        <f t="shared" si="5"/>
        <v>-14408</v>
      </c>
      <c r="I41" s="52" t="s">
        <v>294</v>
      </c>
      <c r="J41" s="53" t="s">
        <v>295</v>
      </c>
      <c r="K41" s="52">
        <v>-14408</v>
      </c>
      <c r="L41" s="52" t="s">
        <v>288</v>
      </c>
      <c r="M41" s="53" t="s">
        <v>211</v>
      </c>
      <c r="N41" s="53"/>
      <c r="O41" s="54" t="s">
        <v>269</v>
      </c>
      <c r="P41" s="54" t="s">
        <v>296</v>
      </c>
    </row>
    <row r="42" spans="1:16" ht="12.75" customHeight="1" thickBot="1" x14ac:dyDescent="0.25">
      <c r="A42" s="43" t="str">
        <f t="shared" si="0"/>
        <v> BBS 6 </v>
      </c>
      <c r="B42" s="9" t="str">
        <f t="shared" si="1"/>
        <v>I</v>
      </c>
      <c r="C42" s="43">
        <f t="shared" si="2"/>
        <v>41631.292999999998</v>
      </c>
      <c r="D42" s="8" t="str">
        <f t="shared" si="3"/>
        <v>vis</v>
      </c>
      <c r="E42" s="51">
        <f>VLOOKUP(C42,Active!C$21:E$973,3,FALSE)</f>
        <v>-2017.0013700313177</v>
      </c>
      <c r="F42" s="9" t="s">
        <v>163</v>
      </c>
      <c r="G42" s="8" t="str">
        <f t="shared" si="4"/>
        <v>41631.293</v>
      </c>
      <c r="H42" s="43">
        <f t="shared" si="5"/>
        <v>-14378</v>
      </c>
      <c r="I42" s="52" t="s">
        <v>297</v>
      </c>
      <c r="J42" s="53" t="s">
        <v>298</v>
      </c>
      <c r="K42" s="52">
        <v>-14378</v>
      </c>
      <c r="L42" s="52" t="s">
        <v>299</v>
      </c>
      <c r="M42" s="53" t="s">
        <v>211</v>
      </c>
      <c r="N42" s="53"/>
      <c r="O42" s="54" t="s">
        <v>269</v>
      </c>
      <c r="P42" s="54" t="s">
        <v>296</v>
      </c>
    </row>
    <row r="43" spans="1:16" ht="12.75" customHeight="1" thickBot="1" x14ac:dyDescent="0.25">
      <c r="A43" s="43" t="str">
        <f t="shared" si="0"/>
        <v> BBS 6 </v>
      </c>
      <c r="B43" s="9" t="str">
        <f t="shared" si="1"/>
        <v>I</v>
      </c>
      <c r="C43" s="43">
        <f t="shared" si="2"/>
        <v>41637.326000000001</v>
      </c>
      <c r="D43" s="8" t="str">
        <f t="shared" si="3"/>
        <v>vis</v>
      </c>
      <c r="E43" s="51">
        <f>VLOOKUP(C43,Active!C$21:E$973,3,FALSE)</f>
        <v>-2010.0086467289591</v>
      </c>
      <c r="F43" s="9" t="s">
        <v>163</v>
      </c>
      <c r="G43" s="8" t="str">
        <f t="shared" si="4"/>
        <v>41637.326</v>
      </c>
      <c r="H43" s="43">
        <f t="shared" si="5"/>
        <v>-14371</v>
      </c>
      <c r="I43" s="52" t="s">
        <v>300</v>
      </c>
      <c r="J43" s="53" t="s">
        <v>301</v>
      </c>
      <c r="K43" s="52">
        <v>-14371</v>
      </c>
      <c r="L43" s="52" t="s">
        <v>302</v>
      </c>
      <c r="M43" s="53" t="s">
        <v>211</v>
      </c>
      <c r="N43" s="53"/>
      <c r="O43" s="54" t="s">
        <v>269</v>
      </c>
      <c r="P43" s="54" t="s">
        <v>296</v>
      </c>
    </row>
    <row r="44" spans="1:16" ht="12.75" customHeight="1" thickBot="1" x14ac:dyDescent="0.25">
      <c r="A44" s="43" t="str">
        <f t="shared" si="0"/>
        <v> BBS 6 </v>
      </c>
      <c r="B44" s="9" t="str">
        <f t="shared" si="1"/>
        <v>I</v>
      </c>
      <c r="C44" s="43">
        <f t="shared" si="2"/>
        <v>41650.275999999998</v>
      </c>
      <c r="D44" s="8" t="str">
        <f t="shared" si="3"/>
        <v>vis</v>
      </c>
      <c r="E44" s="51">
        <f>VLOOKUP(C44,Active!C$21:E$973,3,FALSE)</f>
        <v>-1994.9985743328912</v>
      </c>
      <c r="F44" s="9" t="s">
        <v>163</v>
      </c>
      <c r="G44" s="8" t="str">
        <f t="shared" si="4"/>
        <v>41650.276</v>
      </c>
      <c r="H44" s="43">
        <f t="shared" si="5"/>
        <v>-14356</v>
      </c>
      <c r="I44" s="52" t="s">
        <v>303</v>
      </c>
      <c r="J44" s="53" t="s">
        <v>304</v>
      </c>
      <c r="K44" s="52">
        <v>-14356</v>
      </c>
      <c r="L44" s="52" t="s">
        <v>288</v>
      </c>
      <c r="M44" s="53" t="s">
        <v>211</v>
      </c>
      <c r="N44" s="53"/>
      <c r="O44" s="54" t="s">
        <v>269</v>
      </c>
      <c r="P44" s="54" t="s">
        <v>296</v>
      </c>
    </row>
    <row r="45" spans="1:16" ht="12.75" customHeight="1" thickBot="1" x14ac:dyDescent="0.25">
      <c r="A45" s="43" t="str">
        <f t="shared" si="0"/>
        <v> BBS 10 </v>
      </c>
      <c r="B45" s="9" t="str">
        <f t="shared" si="1"/>
        <v>I</v>
      </c>
      <c r="C45" s="43">
        <f t="shared" si="2"/>
        <v>41874.584999999999</v>
      </c>
      <c r="D45" s="8" t="str">
        <f t="shared" si="3"/>
        <v>vis</v>
      </c>
      <c r="E45" s="51">
        <f>VLOOKUP(C45,Active!C$21:E$973,3,FALSE)</f>
        <v>-1735.0067342486946</v>
      </c>
      <c r="F45" s="9" t="s">
        <v>163</v>
      </c>
      <c r="G45" s="8" t="str">
        <f t="shared" si="4"/>
        <v>41874.585</v>
      </c>
      <c r="H45" s="43">
        <f t="shared" si="5"/>
        <v>-14096</v>
      </c>
      <c r="I45" s="52" t="s">
        <v>305</v>
      </c>
      <c r="J45" s="53" t="s">
        <v>306</v>
      </c>
      <c r="K45" s="52">
        <v>-14096</v>
      </c>
      <c r="L45" s="52" t="s">
        <v>307</v>
      </c>
      <c r="M45" s="53" t="s">
        <v>211</v>
      </c>
      <c r="N45" s="53"/>
      <c r="O45" s="54" t="s">
        <v>269</v>
      </c>
      <c r="P45" s="54" t="s">
        <v>308</v>
      </c>
    </row>
    <row r="46" spans="1:16" ht="12.75" customHeight="1" thickBot="1" x14ac:dyDescent="0.25">
      <c r="A46" s="43" t="str">
        <f t="shared" si="0"/>
        <v> BBS 11 </v>
      </c>
      <c r="B46" s="9" t="str">
        <f t="shared" si="1"/>
        <v>I</v>
      </c>
      <c r="C46" s="43">
        <f t="shared" si="2"/>
        <v>41900.468000000001</v>
      </c>
      <c r="D46" s="8" t="str">
        <f t="shared" si="3"/>
        <v>vis</v>
      </c>
      <c r="E46" s="51">
        <f>VLOOKUP(C46,Active!C$21:E$973,3,FALSE)</f>
        <v>-1705.0062937986918</v>
      </c>
      <c r="F46" s="9" t="s">
        <v>163</v>
      </c>
      <c r="G46" s="8" t="str">
        <f t="shared" si="4"/>
        <v>41900.468</v>
      </c>
      <c r="H46" s="43">
        <f t="shared" si="5"/>
        <v>-14066</v>
      </c>
      <c r="I46" s="52" t="s">
        <v>309</v>
      </c>
      <c r="J46" s="53" t="s">
        <v>310</v>
      </c>
      <c r="K46" s="52">
        <v>-14066</v>
      </c>
      <c r="L46" s="52" t="s">
        <v>216</v>
      </c>
      <c r="M46" s="53" t="s">
        <v>211</v>
      </c>
      <c r="N46" s="53"/>
      <c r="O46" s="54" t="s">
        <v>269</v>
      </c>
      <c r="P46" s="54" t="s">
        <v>311</v>
      </c>
    </row>
    <row r="47" spans="1:16" ht="12.75" customHeight="1" thickBot="1" x14ac:dyDescent="0.25">
      <c r="A47" s="43" t="str">
        <f t="shared" si="0"/>
        <v> BBS 12 </v>
      </c>
      <c r="B47" s="9" t="str">
        <f t="shared" si="1"/>
        <v>I</v>
      </c>
      <c r="C47" s="43">
        <f t="shared" si="2"/>
        <v>41976.396000000001</v>
      </c>
      <c r="D47" s="8" t="str">
        <f t="shared" si="3"/>
        <v>vis</v>
      </c>
      <c r="E47" s="51">
        <f>VLOOKUP(C47,Active!C$21:E$973,3,FALSE)</f>
        <v>-1616.9997473207852</v>
      </c>
      <c r="F47" s="9" t="s">
        <v>163</v>
      </c>
      <c r="G47" s="8" t="str">
        <f t="shared" si="4"/>
        <v>41976.396</v>
      </c>
      <c r="H47" s="43">
        <f t="shared" si="5"/>
        <v>-13978</v>
      </c>
      <c r="I47" s="52" t="s">
        <v>312</v>
      </c>
      <c r="J47" s="53" t="s">
        <v>313</v>
      </c>
      <c r="K47" s="52">
        <v>-13978</v>
      </c>
      <c r="L47" s="52" t="s">
        <v>288</v>
      </c>
      <c r="M47" s="53" t="s">
        <v>211</v>
      </c>
      <c r="N47" s="53"/>
      <c r="O47" s="54" t="s">
        <v>269</v>
      </c>
      <c r="P47" s="54" t="s">
        <v>314</v>
      </c>
    </row>
    <row r="48" spans="1:16" ht="12.75" customHeight="1" thickBot="1" x14ac:dyDescent="0.25">
      <c r="A48" s="43" t="str">
        <f t="shared" si="0"/>
        <v> BBS 12 </v>
      </c>
      <c r="B48" s="9" t="str">
        <f t="shared" si="1"/>
        <v>I</v>
      </c>
      <c r="C48" s="43">
        <f t="shared" si="2"/>
        <v>41989.332000000002</v>
      </c>
      <c r="D48" s="8" t="str">
        <f t="shared" si="3"/>
        <v>vis</v>
      </c>
      <c r="E48" s="51">
        <f>VLOOKUP(C48,Active!C$21:E$973,3,FALSE)</f>
        <v>-1602.0059020300052</v>
      </c>
      <c r="F48" s="9" t="s">
        <v>163</v>
      </c>
      <c r="G48" s="8" t="str">
        <f t="shared" si="4"/>
        <v>41989.332</v>
      </c>
      <c r="H48" s="43">
        <f t="shared" si="5"/>
        <v>-13963</v>
      </c>
      <c r="I48" s="52" t="s">
        <v>315</v>
      </c>
      <c r="J48" s="53" t="s">
        <v>316</v>
      </c>
      <c r="K48" s="52">
        <v>-13963</v>
      </c>
      <c r="L48" s="52" t="s">
        <v>216</v>
      </c>
      <c r="M48" s="53" t="s">
        <v>211</v>
      </c>
      <c r="N48" s="53"/>
      <c r="O48" s="54" t="s">
        <v>269</v>
      </c>
      <c r="P48" s="54" t="s">
        <v>314</v>
      </c>
    </row>
    <row r="49" spans="1:16" ht="12.75" customHeight="1" thickBot="1" x14ac:dyDescent="0.25">
      <c r="A49" s="43" t="str">
        <f t="shared" si="0"/>
        <v> BBS 12 </v>
      </c>
      <c r="B49" s="9" t="str">
        <f t="shared" si="1"/>
        <v>I</v>
      </c>
      <c r="C49" s="43">
        <f t="shared" si="2"/>
        <v>42008.317000000003</v>
      </c>
      <c r="D49" s="8" t="str">
        <f t="shared" si="3"/>
        <v>vis</v>
      </c>
      <c r="E49" s="51">
        <f>VLOOKUP(C49,Active!C$21:E$973,3,FALSE)</f>
        <v>-1580.0007881736794</v>
      </c>
      <c r="F49" s="9" t="s">
        <v>163</v>
      </c>
      <c r="G49" s="8" t="str">
        <f t="shared" si="4"/>
        <v>42008.317</v>
      </c>
      <c r="H49" s="43">
        <f t="shared" si="5"/>
        <v>-13941</v>
      </c>
      <c r="I49" s="52" t="s">
        <v>317</v>
      </c>
      <c r="J49" s="53" t="s">
        <v>318</v>
      </c>
      <c r="K49" s="52">
        <v>-13941</v>
      </c>
      <c r="L49" s="52" t="s">
        <v>319</v>
      </c>
      <c r="M49" s="53" t="s">
        <v>211</v>
      </c>
      <c r="N49" s="53"/>
      <c r="O49" s="54" t="s">
        <v>269</v>
      </c>
      <c r="P49" s="54" t="s">
        <v>314</v>
      </c>
    </row>
    <row r="50" spans="1:16" ht="12.75" customHeight="1" thickBot="1" x14ac:dyDescent="0.25">
      <c r="A50" s="43" t="str">
        <f t="shared" si="0"/>
        <v> BBS 16 </v>
      </c>
      <c r="B50" s="9" t="str">
        <f t="shared" si="1"/>
        <v>I</v>
      </c>
      <c r="C50" s="43">
        <f t="shared" si="2"/>
        <v>42258.516000000003</v>
      </c>
      <c r="D50" s="8" t="str">
        <f t="shared" si="3"/>
        <v>vis</v>
      </c>
      <c r="E50" s="51">
        <f>VLOOKUP(C50,Active!C$21:E$973,3,FALSE)</f>
        <v>-1290.000394086836</v>
      </c>
      <c r="F50" s="9" t="s">
        <v>163</v>
      </c>
      <c r="G50" s="8" t="str">
        <f t="shared" si="4"/>
        <v>42258.516</v>
      </c>
      <c r="H50" s="43">
        <f t="shared" si="5"/>
        <v>-13651</v>
      </c>
      <c r="I50" s="52" t="s">
        <v>320</v>
      </c>
      <c r="J50" s="53" t="s">
        <v>321</v>
      </c>
      <c r="K50" s="52">
        <v>-13651</v>
      </c>
      <c r="L50" s="52" t="s">
        <v>288</v>
      </c>
      <c r="M50" s="53" t="s">
        <v>211</v>
      </c>
      <c r="N50" s="53"/>
      <c r="O50" s="54" t="s">
        <v>269</v>
      </c>
      <c r="P50" s="54" t="s">
        <v>322</v>
      </c>
    </row>
    <row r="51" spans="1:16" ht="12.75" customHeight="1" thickBot="1" x14ac:dyDescent="0.25">
      <c r="A51" s="43" t="str">
        <f t="shared" si="0"/>
        <v> BBS 17 </v>
      </c>
      <c r="B51" s="9" t="str">
        <f t="shared" si="1"/>
        <v>I</v>
      </c>
      <c r="C51" s="43">
        <f t="shared" si="2"/>
        <v>42289.572999999997</v>
      </c>
      <c r="D51" s="8" t="str">
        <f t="shared" si="3"/>
        <v>vis</v>
      </c>
      <c r="E51" s="51">
        <f>VLOOKUP(C51,Active!C$21:E$973,3,FALSE)</f>
        <v>-1254.0028791521113</v>
      </c>
      <c r="F51" s="9" t="s">
        <v>163</v>
      </c>
      <c r="G51" s="8" t="str">
        <f t="shared" si="4"/>
        <v>42289.573</v>
      </c>
      <c r="H51" s="43">
        <f t="shared" si="5"/>
        <v>-13615</v>
      </c>
      <c r="I51" s="52" t="s">
        <v>323</v>
      </c>
      <c r="J51" s="53" t="s">
        <v>324</v>
      </c>
      <c r="K51" s="52">
        <v>-13615</v>
      </c>
      <c r="L51" s="52" t="s">
        <v>299</v>
      </c>
      <c r="M51" s="53" t="s">
        <v>211</v>
      </c>
      <c r="N51" s="53"/>
      <c r="O51" s="54" t="s">
        <v>325</v>
      </c>
      <c r="P51" s="54" t="s">
        <v>326</v>
      </c>
    </row>
    <row r="52" spans="1:16" ht="12.75" customHeight="1" thickBot="1" x14ac:dyDescent="0.25">
      <c r="A52" s="43" t="str">
        <f t="shared" si="0"/>
        <v> BBS 17 </v>
      </c>
      <c r="B52" s="9" t="str">
        <f t="shared" si="1"/>
        <v>I</v>
      </c>
      <c r="C52" s="43">
        <f t="shared" si="2"/>
        <v>42289.574999999997</v>
      </c>
      <c r="D52" s="8" t="str">
        <f t="shared" si="3"/>
        <v>vis</v>
      </c>
      <c r="E52" s="51">
        <f>VLOOKUP(C52,Active!C$21:E$973,3,FALSE)</f>
        <v>-1254.0005609942118</v>
      </c>
      <c r="F52" s="9" t="s">
        <v>163</v>
      </c>
      <c r="G52" s="8" t="str">
        <f t="shared" si="4"/>
        <v>42289.575</v>
      </c>
      <c r="H52" s="43">
        <f t="shared" si="5"/>
        <v>-13615</v>
      </c>
      <c r="I52" s="52" t="s">
        <v>327</v>
      </c>
      <c r="J52" s="53" t="s">
        <v>328</v>
      </c>
      <c r="K52" s="52">
        <v>-13615</v>
      </c>
      <c r="L52" s="52" t="s">
        <v>288</v>
      </c>
      <c r="M52" s="53" t="s">
        <v>211</v>
      </c>
      <c r="N52" s="53"/>
      <c r="O52" s="54" t="s">
        <v>269</v>
      </c>
      <c r="P52" s="54" t="s">
        <v>326</v>
      </c>
    </row>
    <row r="53" spans="1:16" ht="12.75" customHeight="1" thickBot="1" x14ac:dyDescent="0.25">
      <c r="A53" s="43" t="str">
        <f t="shared" si="0"/>
        <v> BBS 17 </v>
      </c>
      <c r="B53" s="9" t="str">
        <f t="shared" si="1"/>
        <v>I</v>
      </c>
      <c r="C53" s="43">
        <f t="shared" si="2"/>
        <v>42296.481</v>
      </c>
      <c r="D53" s="8" t="str">
        <f t="shared" si="3"/>
        <v>vis</v>
      </c>
      <c r="E53" s="51">
        <f>VLOOKUP(C53,Active!C$21:E$973,3,FALSE)</f>
        <v>-1245.9959617689371</v>
      </c>
      <c r="F53" s="9" t="s">
        <v>163</v>
      </c>
      <c r="G53" s="8" t="str">
        <f t="shared" si="4"/>
        <v>42296.481</v>
      </c>
      <c r="H53" s="43">
        <f t="shared" si="5"/>
        <v>-13607</v>
      </c>
      <c r="I53" s="52" t="s">
        <v>329</v>
      </c>
      <c r="J53" s="53" t="s">
        <v>330</v>
      </c>
      <c r="K53" s="52">
        <v>-13607</v>
      </c>
      <c r="L53" s="52" t="s">
        <v>331</v>
      </c>
      <c r="M53" s="53" t="s">
        <v>211</v>
      </c>
      <c r="N53" s="53"/>
      <c r="O53" s="54" t="s">
        <v>269</v>
      </c>
      <c r="P53" s="54" t="s">
        <v>326</v>
      </c>
    </row>
    <row r="54" spans="1:16" ht="12.75" customHeight="1" thickBot="1" x14ac:dyDescent="0.25">
      <c r="A54" s="43" t="str">
        <f t="shared" si="0"/>
        <v> BBS 17 </v>
      </c>
      <c r="B54" s="9" t="str">
        <f t="shared" si="1"/>
        <v>I</v>
      </c>
      <c r="C54" s="43">
        <f t="shared" si="2"/>
        <v>42303.379000000001</v>
      </c>
      <c r="D54" s="8" t="str">
        <f t="shared" si="3"/>
        <v>vis</v>
      </c>
      <c r="E54" s="51">
        <f>VLOOKUP(C54,Active!C$21:E$973,3,FALSE)</f>
        <v>-1238.0006351752602</v>
      </c>
      <c r="F54" s="9" t="s">
        <v>163</v>
      </c>
      <c r="G54" s="8" t="str">
        <f t="shared" si="4"/>
        <v>42303.379</v>
      </c>
      <c r="H54" s="43">
        <f t="shared" si="5"/>
        <v>-13599</v>
      </c>
      <c r="I54" s="52" t="s">
        <v>332</v>
      </c>
      <c r="J54" s="53" t="s">
        <v>333</v>
      </c>
      <c r="K54" s="52">
        <v>-13599</v>
      </c>
      <c r="L54" s="52" t="s">
        <v>288</v>
      </c>
      <c r="M54" s="53" t="s">
        <v>211</v>
      </c>
      <c r="N54" s="53"/>
      <c r="O54" s="54" t="s">
        <v>325</v>
      </c>
      <c r="P54" s="54" t="s">
        <v>326</v>
      </c>
    </row>
    <row r="55" spans="1:16" ht="12.75" customHeight="1" thickBot="1" x14ac:dyDescent="0.25">
      <c r="A55" s="43" t="str">
        <f t="shared" si="0"/>
        <v> BBS 17 </v>
      </c>
      <c r="B55" s="9" t="str">
        <f t="shared" si="1"/>
        <v>I</v>
      </c>
      <c r="C55" s="43">
        <f t="shared" si="2"/>
        <v>42303.379000000001</v>
      </c>
      <c r="D55" s="8" t="str">
        <f t="shared" si="3"/>
        <v>vis</v>
      </c>
      <c r="E55" s="51">
        <f>VLOOKUP(C55,Active!C$21:E$973,3,FALSE)</f>
        <v>-1238.0006351752602</v>
      </c>
      <c r="F55" s="9" t="s">
        <v>163</v>
      </c>
      <c r="G55" s="8" t="str">
        <f t="shared" si="4"/>
        <v>42303.379</v>
      </c>
      <c r="H55" s="43">
        <f t="shared" si="5"/>
        <v>-13599</v>
      </c>
      <c r="I55" s="52" t="s">
        <v>332</v>
      </c>
      <c r="J55" s="53" t="s">
        <v>333</v>
      </c>
      <c r="K55" s="52">
        <v>-13599</v>
      </c>
      <c r="L55" s="52" t="s">
        <v>288</v>
      </c>
      <c r="M55" s="53" t="s">
        <v>211</v>
      </c>
      <c r="N55" s="53"/>
      <c r="O55" s="54" t="s">
        <v>269</v>
      </c>
      <c r="P55" s="54" t="s">
        <v>326</v>
      </c>
    </row>
    <row r="56" spans="1:16" ht="12.75" customHeight="1" thickBot="1" x14ac:dyDescent="0.25">
      <c r="A56" s="43" t="str">
        <f t="shared" si="0"/>
        <v> BBS 18 </v>
      </c>
      <c r="B56" s="9" t="str">
        <f t="shared" si="1"/>
        <v>I</v>
      </c>
      <c r="C56" s="43">
        <f t="shared" si="2"/>
        <v>42367.224999999999</v>
      </c>
      <c r="D56" s="8" t="str">
        <f t="shared" si="3"/>
        <v>vis</v>
      </c>
      <c r="E56" s="51">
        <f>VLOOKUP(C56,Active!C$21:E$973,3,FALSE)</f>
        <v>-1163.9980805652581</v>
      </c>
      <c r="F56" s="9" t="s">
        <v>163</v>
      </c>
      <c r="G56" s="8" t="str">
        <f t="shared" si="4"/>
        <v>42367.225</v>
      </c>
      <c r="H56" s="43">
        <f t="shared" si="5"/>
        <v>-13525</v>
      </c>
      <c r="I56" s="52" t="s">
        <v>334</v>
      </c>
      <c r="J56" s="53" t="s">
        <v>335</v>
      </c>
      <c r="K56" s="52">
        <v>-13525</v>
      </c>
      <c r="L56" s="52" t="s">
        <v>336</v>
      </c>
      <c r="M56" s="53" t="s">
        <v>211</v>
      </c>
      <c r="N56" s="53"/>
      <c r="O56" s="54" t="s">
        <v>269</v>
      </c>
      <c r="P56" s="54" t="s">
        <v>337</v>
      </c>
    </row>
    <row r="57" spans="1:16" ht="12.75" customHeight="1" thickBot="1" x14ac:dyDescent="0.25">
      <c r="A57" s="43" t="str">
        <f t="shared" si="0"/>
        <v> BBS 19 </v>
      </c>
      <c r="B57" s="9" t="str">
        <f t="shared" si="1"/>
        <v>I</v>
      </c>
      <c r="C57" s="43">
        <f t="shared" si="2"/>
        <v>42385.347000000002</v>
      </c>
      <c r="D57" s="8" t="str">
        <f t="shared" si="3"/>
        <v>vis</v>
      </c>
      <c r="E57" s="51">
        <f>VLOOKUP(C57,Active!C$21:E$973,3,FALSE)</f>
        <v>-1142.9932518423511</v>
      </c>
      <c r="F57" s="9" t="s">
        <v>163</v>
      </c>
      <c r="G57" s="8" t="str">
        <f t="shared" si="4"/>
        <v>42385.347</v>
      </c>
      <c r="H57" s="43">
        <f t="shared" si="5"/>
        <v>-13504</v>
      </c>
      <c r="I57" s="52" t="s">
        <v>338</v>
      </c>
      <c r="J57" s="53" t="s">
        <v>339</v>
      </c>
      <c r="K57" s="52">
        <v>-13504</v>
      </c>
      <c r="L57" s="52" t="s">
        <v>340</v>
      </c>
      <c r="M57" s="53" t="s">
        <v>211</v>
      </c>
      <c r="N57" s="53"/>
      <c r="O57" s="54" t="s">
        <v>269</v>
      </c>
      <c r="P57" s="54" t="s">
        <v>341</v>
      </c>
    </row>
    <row r="58" spans="1:16" ht="12.75" customHeight="1" thickBot="1" x14ac:dyDescent="0.25">
      <c r="A58" s="43" t="str">
        <f t="shared" si="0"/>
        <v> BBS 19 </v>
      </c>
      <c r="B58" s="9" t="str">
        <f t="shared" si="1"/>
        <v>I</v>
      </c>
      <c r="C58" s="43">
        <f t="shared" si="2"/>
        <v>42398.28</v>
      </c>
      <c r="D58" s="8" t="str">
        <f t="shared" si="3"/>
        <v>vis</v>
      </c>
      <c r="E58" s="51">
        <f>VLOOKUP(C58,Active!C$21:E$973,3,FALSE)</f>
        <v>-1128.0028837884247</v>
      </c>
      <c r="F58" s="9" t="s">
        <v>163</v>
      </c>
      <c r="G58" s="8" t="str">
        <f t="shared" si="4"/>
        <v>42398.280</v>
      </c>
      <c r="H58" s="43">
        <f t="shared" si="5"/>
        <v>-13489</v>
      </c>
      <c r="I58" s="52" t="s">
        <v>342</v>
      </c>
      <c r="J58" s="53" t="s">
        <v>343</v>
      </c>
      <c r="K58" s="52">
        <v>-13489</v>
      </c>
      <c r="L58" s="52" t="s">
        <v>299</v>
      </c>
      <c r="M58" s="53" t="s">
        <v>211</v>
      </c>
      <c r="N58" s="53"/>
      <c r="O58" s="54" t="s">
        <v>269</v>
      </c>
      <c r="P58" s="54" t="s">
        <v>341</v>
      </c>
    </row>
    <row r="59" spans="1:16" ht="12.75" customHeight="1" thickBot="1" x14ac:dyDescent="0.25">
      <c r="A59" s="43" t="str">
        <f t="shared" si="0"/>
        <v> BBS 19 </v>
      </c>
      <c r="B59" s="9" t="str">
        <f t="shared" si="1"/>
        <v>I</v>
      </c>
      <c r="C59" s="43">
        <f t="shared" si="2"/>
        <v>42404.321000000004</v>
      </c>
      <c r="D59" s="8" t="str">
        <f t="shared" si="3"/>
        <v>vis</v>
      </c>
      <c r="E59" s="51">
        <f>VLOOKUP(C59,Active!C$21:E$973,3,FALSE)</f>
        <v>-1121.0008878544681</v>
      </c>
      <c r="F59" s="9" t="s">
        <v>163</v>
      </c>
      <c r="G59" s="8" t="str">
        <f t="shared" si="4"/>
        <v>42404.321</v>
      </c>
      <c r="H59" s="43">
        <f t="shared" si="5"/>
        <v>-13482</v>
      </c>
      <c r="I59" s="52" t="s">
        <v>344</v>
      </c>
      <c r="J59" s="53" t="s">
        <v>345</v>
      </c>
      <c r="K59" s="52">
        <v>-13482</v>
      </c>
      <c r="L59" s="52" t="s">
        <v>288</v>
      </c>
      <c r="M59" s="53" t="s">
        <v>211</v>
      </c>
      <c r="N59" s="53"/>
      <c r="O59" s="54" t="s">
        <v>269</v>
      </c>
      <c r="P59" s="54" t="s">
        <v>341</v>
      </c>
    </row>
    <row r="60" spans="1:16" ht="12.75" customHeight="1" thickBot="1" x14ac:dyDescent="0.25">
      <c r="A60" s="43" t="str">
        <f t="shared" si="0"/>
        <v> BBS 20 </v>
      </c>
      <c r="B60" s="9" t="str">
        <f t="shared" si="1"/>
        <v>I</v>
      </c>
      <c r="C60" s="43">
        <f t="shared" si="2"/>
        <v>42417.258000000002</v>
      </c>
      <c r="D60" s="8" t="str">
        <f t="shared" si="3"/>
        <v>vis</v>
      </c>
      <c r="E60" s="51">
        <f>VLOOKUP(C60,Active!C$21:E$973,3,FALSE)</f>
        <v>-1106.0058834847428</v>
      </c>
      <c r="F60" s="9" t="s">
        <v>163</v>
      </c>
      <c r="G60" s="8" t="str">
        <f t="shared" si="4"/>
        <v>42417.258</v>
      </c>
      <c r="H60" s="43">
        <f t="shared" si="5"/>
        <v>-13467</v>
      </c>
      <c r="I60" s="52" t="s">
        <v>346</v>
      </c>
      <c r="J60" s="53" t="s">
        <v>347</v>
      </c>
      <c r="K60" s="52">
        <v>-13467</v>
      </c>
      <c r="L60" s="52" t="s">
        <v>165</v>
      </c>
      <c r="M60" s="53" t="s">
        <v>211</v>
      </c>
      <c r="N60" s="53"/>
      <c r="O60" s="54" t="s">
        <v>325</v>
      </c>
      <c r="P60" s="54" t="s">
        <v>348</v>
      </c>
    </row>
    <row r="61" spans="1:16" ht="12.75" customHeight="1" thickBot="1" x14ac:dyDescent="0.25">
      <c r="A61" s="43" t="str">
        <f t="shared" si="0"/>
        <v> BBS 20 </v>
      </c>
      <c r="B61" s="9" t="str">
        <f t="shared" si="1"/>
        <v>I</v>
      </c>
      <c r="C61" s="43">
        <f t="shared" si="2"/>
        <v>42417.258999999998</v>
      </c>
      <c r="D61" s="8" t="str">
        <f t="shared" si="3"/>
        <v>vis</v>
      </c>
      <c r="E61" s="51">
        <f>VLOOKUP(C61,Active!C$21:E$973,3,FALSE)</f>
        <v>-1106.0047244057971</v>
      </c>
      <c r="F61" s="9" t="s">
        <v>163</v>
      </c>
      <c r="G61" s="8" t="str">
        <f t="shared" si="4"/>
        <v>42417.259</v>
      </c>
      <c r="H61" s="43">
        <f t="shared" si="5"/>
        <v>-13467</v>
      </c>
      <c r="I61" s="52" t="s">
        <v>349</v>
      </c>
      <c r="J61" s="53" t="s">
        <v>350</v>
      </c>
      <c r="K61" s="52">
        <v>-13467</v>
      </c>
      <c r="L61" s="52" t="s">
        <v>351</v>
      </c>
      <c r="M61" s="53" t="s">
        <v>211</v>
      </c>
      <c r="N61" s="53"/>
      <c r="O61" s="54" t="s">
        <v>269</v>
      </c>
      <c r="P61" s="54" t="s">
        <v>348</v>
      </c>
    </row>
    <row r="62" spans="1:16" ht="12.75" customHeight="1" thickBot="1" x14ac:dyDescent="0.25">
      <c r="A62" s="43" t="str">
        <f t="shared" si="0"/>
        <v> BBS 24 </v>
      </c>
      <c r="B62" s="9" t="str">
        <f t="shared" si="1"/>
        <v>I</v>
      </c>
      <c r="C62" s="43">
        <f t="shared" si="2"/>
        <v>42712.324000000001</v>
      </c>
      <c r="D62" s="8" t="str">
        <f t="shared" si="3"/>
        <v>vis</v>
      </c>
      <c r="E62" s="51">
        <f>VLOOKUP(C62,Active!C$21:E$973,3,FALSE)</f>
        <v>-764.00109417052465</v>
      </c>
      <c r="F62" s="9" t="s">
        <v>163</v>
      </c>
      <c r="G62" s="8" t="str">
        <f t="shared" si="4"/>
        <v>42712.324</v>
      </c>
      <c r="H62" s="43">
        <f t="shared" si="5"/>
        <v>-13125</v>
      </c>
      <c r="I62" s="52" t="s">
        <v>352</v>
      </c>
      <c r="J62" s="53" t="s">
        <v>353</v>
      </c>
      <c r="K62" s="52">
        <v>-13125</v>
      </c>
      <c r="L62" s="52" t="s">
        <v>288</v>
      </c>
      <c r="M62" s="53" t="s">
        <v>211</v>
      </c>
      <c r="N62" s="53"/>
      <c r="O62" s="54" t="s">
        <v>269</v>
      </c>
      <c r="P62" s="54" t="s">
        <v>354</v>
      </c>
    </row>
    <row r="63" spans="1:16" ht="12.75" customHeight="1" thickBot="1" x14ac:dyDescent="0.25">
      <c r="A63" s="43" t="str">
        <f t="shared" si="0"/>
        <v> BBS 26 </v>
      </c>
      <c r="B63" s="9" t="str">
        <f t="shared" si="1"/>
        <v>I</v>
      </c>
      <c r="C63" s="43">
        <f t="shared" si="2"/>
        <v>42782.212</v>
      </c>
      <c r="D63" s="8" t="str">
        <f t="shared" si="3"/>
        <v>vis</v>
      </c>
      <c r="E63" s="51">
        <f>VLOOKUP(C63,Active!C$21:E$973,3,FALSE)</f>
        <v>-682.99538454762046</v>
      </c>
      <c r="F63" s="9" t="s">
        <v>163</v>
      </c>
      <c r="G63" s="8" t="str">
        <f t="shared" si="4"/>
        <v>42782.212</v>
      </c>
      <c r="H63" s="43">
        <f t="shared" si="5"/>
        <v>-13044</v>
      </c>
      <c r="I63" s="52" t="s">
        <v>355</v>
      </c>
      <c r="J63" s="53" t="s">
        <v>356</v>
      </c>
      <c r="K63" s="52">
        <v>-13044</v>
      </c>
      <c r="L63" s="52" t="s">
        <v>357</v>
      </c>
      <c r="M63" s="53" t="s">
        <v>211</v>
      </c>
      <c r="N63" s="53"/>
      <c r="O63" s="54" t="s">
        <v>269</v>
      </c>
      <c r="P63" s="54" t="s">
        <v>358</v>
      </c>
    </row>
    <row r="64" spans="1:16" ht="12.75" customHeight="1" thickBot="1" x14ac:dyDescent="0.25">
      <c r="A64" s="43" t="str">
        <f t="shared" si="0"/>
        <v> BBS 29 </v>
      </c>
      <c r="B64" s="9" t="str">
        <f t="shared" si="1"/>
        <v>I</v>
      </c>
      <c r="C64" s="43">
        <f t="shared" si="2"/>
        <v>42962.527999999998</v>
      </c>
      <c r="D64" s="8" t="str">
        <f t="shared" si="3"/>
        <v>vis</v>
      </c>
      <c r="E64" s="51">
        <f>VLOOKUP(C64,Active!C$21:E$973,3,FALSE)</f>
        <v>-473.99490468893669</v>
      </c>
      <c r="F64" s="9" t="s">
        <v>163</v>
      </c>
      <c r="G64" s="8" t="str">
        <f t="shared" si="4"/>
        <v>42962.528</v>
      </c>
      <c r="H64" s="43">
        <f t="shared" si="5"/>
        <v>-12835</v>
      </c>
      <c r="I64" s="52" t="s">
        <v>359</v>
      </c>
      <c r="J64" s="53" t="s">
        <v>360</v>
      </c>
      <c r="K64" s="52">
        <v>-12835</v>
      </c>
      <c r="L64" s="52" t="s">
        <v>340</v>
      </c>
      <c r="M64" s="53" t="s">
        <v>211</v>
      </c>
      <c r="N64" s="53"/>
      <c r="O64" s="54" t="s">
        <v>269</v>
      </c>
      <c r="P64" s="54" t="s">
        <v>361</v>
      </c>
    </row>
    <row r="65" spans="1:16" ht="12.75" customHeight="1" thickBot="1" x14ac:dyDescent="0.25">
      <c r="A65" s="43" t="str">
        <f t="shared" si="0"/>
        <v> BBS 29 </v>
      </c>
      <c r="B65" s="9" t="str">
        <f t="shared" si="1"/>
        <v>I</v>
      </c>
      <c r="C65" s="43">
        <f t="shared" si="2"/>
        <v>42987.555999999997</v>
      </c>
      <c r="D65" s="8" t="str">
        <f t="shared" si="3"/>
        <v>vis</v>
      </c>
      <c r="E65" s="51">
        <f>VLOOKUP(C65,Active!C$21:E$973,3,FALSE)</f>
        <v>-444.98547674076326</v>
      </c>
      <c r="F65" s="9" t="s">
        <v>163</v>
      </c>
      <c r="G65" s="8" t="str">
        <f t="shared" si="4"/>
        <v>42987.556</v>
      </c>
      <c r="H65" s="43">
        <f t="shared" si="5"/>
        <v>-12806</v>
      </c>
      <c r="I65" s="52" t="s">
        <v>362</v>
      </c>
      <c r="J65" s="53" t="s">
        <v>363</v>
      </c>
      <c r="K65" s="52">
        <v>-12806</v>
      </c>
      <c r="L65" s="52" t="s">
        <v>364</v>
      </c>
      <c r="M65" s="53" t="s">
        <v>211</v>
      </c>
      <c r="N65" s="53"/>
      <c r="O65" s="54" t="s">
        <v>269</v>
      </c>
      <c r="P65" s="54" t="s">
        <v>361</v>
      </c>
    </row>
    <row r="66" spans="1:16" ht="12.75" customHeight="1" thickBot="1" x14ac:dyDescent="0.25">
      <c r="A66" s="43" t="str">
        <f t="shared" si="0"/>
        <v> BBS 29 </v>
      </c>
      <c r="B66" s="9" t="str">
        <f t="shared" si="1"/>
        <v>I</v>
      </c>
      <c r="C66" s="43">
        <f t="shared" si="2"/>
        <v>42993.567000000003</v>
      </c>
      <c r="D66" s="8" t="str">
        <f t="shared" si="3"/>
        <v>vis</v>
      </c>
      <c r="E66" s="51">
        <f>VLOOKUP(C66,Active!C$21:E$973,3,FALSE)</f>
        <v>-438.01825317529051</v>
      </c>
      <c r="F66" s="9" t="s">
        <v>163</v>
      </c>
      <c r="G66" s="8" t="str">
        <f t="shared" si="4"/>
        <v>42993.567</v>
      </c>
      <c r="H66" s="43">
        <f t="shared" si="5"/>
        <v>-12799</v>
      </c>
      <c r="I66" s="52" t="s">
        <v>365</v>
      </c>
      <c r="J66" s="53" t="s">
        <v>366</v>
      </c>
      <c r="K66" s="52">
        <v>-12799</v>
      </c>
      <c r="L66" s="52" t="s">
        <v>367</v>
      </c>
      <c r="M66" s="53" t="s">
        <v>211</v>
      </c>
      <c r="N66" s="53"/>
      <c r="O66" s="54" t="s">
        <v>269</v>
      </c>
      <c r="P66" s="54" t="s">
        <v>361</v>
      </c>
    </row>
    <row r="67" spans="1:16" ht="12.75" customHeight="1" thickBot="1" x14ac:dyDescent="0.25">
      <c r="A67" s="43" t="str">
        <f t="shared" si="0"/>
        <v> AOEB 3 </v>
      </c>
      <c r="B67" s="9" t="str">
        <f t="shared" si="1"/>
        <v>I</v>
      </c>
      <c r="C67" s="43">
        <f t="shared" si="2"/>
        <v>43100.56</v>
      </c>
      <c r="D67" s="8" t="str">
        <f t="shared" si="3"/>
        <v>vis</v>
      </c>
      <c r="E67" s="51">
        <f>VLOOKUP(C67,Active!C$21:E$973,3,FALSE)</f>
        <v>-314.00491913106129</v>
      </c>
      <c r="F67" s="9" t="s">
        <v>163</v>
      </c>
      <c r="G67" s="8" t="str">
        <f t="shared" si="4"/>
        <v>43100.560</v>
      </c>
      <c r="H67" s="43">
        <f t="shared" si="5"/>
        <v>-12675</v>
      </c>
      <c r="I67" s="52" t="s">
        <v>368</v>
      </c>
      <c r="J67" s="53" t="s">
        <v>369</v>
      </c>
      <c r="K67" s="52">
        <v>-12675</v>
      </c>
      <c r="L67" s="52" t="s">
        <v>299</v>
      </c>
      <c r="M67" s="53" t="s">
        <v>211</v>
      </c>
      <c r="N67" s="53"/>
      <c r="O67" s="54" t="s">
        <v>370</v>
      </c>
      <c r="P67" s="54" t="s">
        <v>371</v>
      </c>
    </row>
    <row r="68" spans="1:16" ht="12.75" customHeight="1" thickBot="1" x14ac:dyDescent="0.25">
      <c r="A68" s="43" t="str">
        <f t="shared" si="0"/>
        <v> BBS 34 </v>
      </c>
      <c r="B68" s="9" t="str">
        <f t="shared" si="1"/>
        <v>I</v>
      </c>
      <c r="C68" s="43">
        <f t="shared" si="2"/>
        <v>43371.472000000002</v>
      </c>
      <c r="D68" s="8" t="str">
        <f t="shared" si="3"/>
        <v>vis</v>
      </c>
      <c r="E68" s="51">
        <f>VLOOKUP(C68,Active!C$21:E$973,3,FALSE)</f>
        <v>3.4772368534358106E-3</v>
      </c>
      <c r="F68" s="9" t="s">
        <v>163</v>
      </c>
      <c r="G68" s="8" t="str">
        <f t="shared" si="4"/>
        <v>43371.472</v>
      </c>
      <c r="H68" s="43">
        <f t="shared" si="5"/>
        <v>-12361</v>
      </c>
      <c r="I68" s="52" t="s">
        <v>372</v>
      </c>
      <c r="J68" s="53" t="s">
        <v>373</v>
      </c>
      <c r="K68" s="52">
        <v>-12361</v>
      </c>
      <c r="L68" s="52" t="s">
        <v>340</v>
      </c>
      <c r="M68" s="53" t="s">
        <v>211</v>
      </c>
      <c r="N68" s="53"/>
      <c r="O68" s="54" t="s">
        <v>269</v>
      </c>
      <c r="P68" s="54" t="s">
        <v>374</v>
      </c>
    </row>
    <row r="69" spans="1:16" ht="12.75" customHeight="1" thickBot="1" x14ac:dyDescent="0.25">
      <c r="A69" s="43" t="str">
        <f t="shared" si="0"/>
        <v> AOEB 3 </v>
      </c>
      <c r="B69" s="9" t="str">
        <f t="shared" si="1"/>
        <v>I</v>
      </c>
      <c r="C69" s="43">
        <f t="shared" si="2"/>
        <v>43420.642</v>
      </c>
      <c r="D69" s="8" t="str">
        <f t="shared" si="3"/>
        <v>vis</v>
      </c>
      <c r="E69" s="51">
        <f>VLOOKUP(C69,Active!C$21:E$973,3,FALSE)</f>
        <v>56.995389183941775</v>
      </c>
      <c r="F69" s="9" t="s">
        <v>163</v>
      </c>
      <c r="G69" s="8" t="str">
        <f t="shared" si="4"/>
        <v>43420.642</v>
      </c>
      <c r="H69" s="43">
        <f t="shared" si="5"/>
        <v>-12304</v>
      </c>
      <c r="I69" s="52" t="s">
        <v>375</v>
      </c>
      <c r="J69" s="53" t="s">
        <v>376</v>
      </c>
      <c r="K69" s="52">
        <v>-12304</v>
      </c>
      <c r="L69" s="52" t="s">
        <v>319</v>
      </c>
      <c r="M69" s="53" t="s">
        <v>211</v>
      </c>
      <c r="N69" s="53"/>
      <c r="O69" s="54" t="s">
        <v>370</v>
      </c>
      <c r="P69" s="54" t="s">
        <v>371</v>
      </c>
    </row>
    <row r="70" spans="1:16" ht="12.75" customHeight="1" thickBot="1" x14ac:dyDescent="0.25">
      <c r="A70" s="43" t="str">
        <f t="shared" si="0"/>
        <v> BBS 38 </v>
      </c>
      <c r="B70" s="9" t="str">
        <f t="shared" si="1"/>
        <v>I</v>
      </c>
      <c r="C70" s="43">
        <f t="shared" si="2"/>
        <v>43735.555999999997</v>
      </c>
      <c r="D70" s="8" t="str">
        <f t="shared" si="3"/>
        <v>vis</v>
      </c>
      <c r="E70" s="51">
        <f>VLOOKUP(C70,Active!C$21:E$973,3,FALSE)</f>
        <v>422.00557748790447</v>
      </c>
      <c r="F70" s="9" t="s">
        <v>163</v>
      </c>
      <c r="G70" s="8" t="str">
        <f t="shared" si="4"/>
        <v>43735.556</v>
      </c>
      <c r="H70" s="43">
        <f t="shared" si="5"/>
        <v>-11939</v>
      </c>
      <c r="I70" s="52" t="s">
        <v>377</v>
      </c>
      <c r="J70" s="53" t="s">
        <v>378</v>
      </c>
      <c r="K70" s="52">
        <v>-11939</v>
      </c>
      <c r="L70" s="52" t="s">
        <v>379</v>
      </c>
      <c r="M70" s="53" t="s">
        <v>211</v>
      </c>
      <c r="N70" s="53"/>
      <c r="O70" s="54" t="s">
        <v>269</v>
      </c>
      <c r="P70" s="54" t="s">
        <v>380</v>
      </c>
    </row>
    <row r="71" spans="1:16" ht="12.75" customHeight="1" thickBot="1" x14ac:dyDescent="0.25">
      <c r="A71" s="43" t="str">
        <f t="shared" si="0"/>
        <v> AOEB 3 </v>
      </c>
      <c r="B71" s="9" t="str">
        <f t="shared" si="1"/>
        <v>I</v>
      </c>
      <c r="C71" s="43">
        <f t="shared" si="2"/>
        <v>43778.684999999998</v>
      </c>
      <c r="D71" s="8" t="str">
        <f t="shared" si="3"/>
        <v>vis</v>
      </c>
      <c r="E71" s="51">
        <f>VLOOKUP(C71,Active!C$21:E$973,3,FALSE)</f>
        <v>471.99549350104473</v>
      </c>
      <c r="F71" s="9" t="s">
        <v>163</v>
      </c>
      <c r="G71" s="8" t="str">
        <f t="shared" si="4"/>
        <v>43778.685</v>
      </c>
      <c r="H71" s="43">
        <f t="shared" si="5"/>
        <v>-11889</v>
      </c>
      <c r="I71" s="52" t="s">
        <v>381</v>
      </c>
      <c r="J71" s="53" t="s">
        <v>382</v>
      </c>
      <c r="K71" s="52">
        <v>-11889</v>
      </c>
      <c r="L71" s="52" t="s">
        <v>288</v>
      </c>
      <c r="M71" s="53" t="s">
        <v>211</v>
      </c>
      <c r="N71" s="53"/>
      <c r="O71" s="54" t="s">
        <v>370</v>
      </c>
      <c r="P71" s="54" t="s">
        <v>371</v>
      </c>
    </row>
    <row r="72" spans="1:16" ht="12.75" customHeight="1" thickBot="1" x14ac:dyDescent="0.25">
      <c r="A72" s="43" t="str">
        <f t="shared" si="0"/>
        <v> BBS 39 </v>
      </c>
      <c r="B72" s="9" t="str">
        <f t="shared" si="1"/>
        <v>I</v>
      </c>
      <c r="C72" s="43">
        <f t="shared" si="2"/>
        <v>43806.292000000001</v>
      </c>
      <c r="D72" s="8" t="str">
        <f t="shared" si="3"/>
        <v>vis</v>
      </c>
      <c r="E72" s="51">
        <f>VLOOKUP(C72,Active!C$21:E$973,3,FALSE)</f>
        <v>503.99418605999387</v>
      </c>
      <c r="F72" s="9" t="s">
        <v>163</v>
      </c>
      <c r="G72" s="8" t="str">
        <f t="shared" si="4"/>
        <v>43806.292</v>
      </c>
      <c r="H72" s="43">
        <f t="shared" si="5"/>
        <v>-11857</v>
      </c>
      <c r="I72" s="52" t="s">
        <v>383</v>
      </c>
      <c r="J72" s="53" t="s">
        <v>384</v>
      </c>
      <c r="K72" s="52">
        <v>-11857</v>
      </c>
      <c r="L72" s="52" t="s">
        <v>319</v>
      </c>
      <c r="M72" s="53" t="s">
        <v>211</v>
      </c>
      <c r="N72" s="53"/>
      <c r="O72" s="54" t="s">
        <v>269</v>
      </c>
      <c r="P72" s="54" t="s">
        <v>385</v>
      </c>
    </row>
    <row r="73" spans="1:16" ht="12.75" customHeight="1" thickBot="1" x14ac:dyDescent="0.25">
      <c r="A73" s="43" t="str">
        <f t="shared" si="0"/>
        <v> BBS 39 </v>
      </c>
      <c r="B73" s="9" t="str">
        <f t="shared" si="1"/>
        <v>I</v>
      </c>
      <c r="C73" s="43">
        <f t="shared" si="2"/>
        <v>43806.296999999999</v>
      </c>
      <c r="D73" s="8" t="str">
        <f t="shared" si="3"/>
        <v>vis</v>
      </c>
      <c r="E73" s="51">
        <f>VLOOKUP(C73,Active!C$21:E$973,3,FALSE)</f>
        <v>503.99998145473836</v>
      </c>
      <c r="F73" s="9" t="str">
        <f>LEFT(M73,1)</f>
        <v>V</v>
      </c>
      <c r="G73" s="8" t="str">
        <f t="shared" si="4"/>
        <v>43806.297</v>
      </c>
      <c r="H73" s="43">
        <f t="shared" si="5"/>
        <v>-11857</v>
      </c>
      <c r="I73" s="52" t="s">
        <v>386</v>
      </c>
      <c r="J73" s="53" t="s">
        <v>387</v>
      </c>
      <c r="K73" s="52">
        <v>-11857</v>
      </c>
      <c r="L73" s="52" t="s">
        <v>331</v>
      </c>
      <c r="M73" s="53" t="s">
        <v>211</v>
      </c>
      <c r="N73" s="53"/>
      <c r="O73" s="54" t="s">
        <v>388</v>
      </c>
      <c r="P73" s="54" t="s">
        <v>385</v>
      </c>
    </row>
    <row r="74" spans="1:16" ht="12.75" customHeight="1" thickBot="1" x14ac:dyDescent="0.25">
      <c r="A74" s="43" t="str">
        <f t="shared" si="0"/>
        <v> BBS 39 </v>
      </c>
      <c r="B74" s="9" t="str">
        <f t="shared" si="1"/>
        <v>I</v>
      </c>
      <c r="C74" s="43">
        <f t="shared" si="2"/>
        <v>43806.300999999999</v>
      </c>
      <c r="D74" s="8" t="str">
        <f t="shared" si="3"/>
        <v>vis</v>
      </c>
      <c r="E74" s="51">
        <f>VLOOKUP(C74,Active!C$21:E$973,3,FALSE)</f>
        <v>504.00461777053732</v>
      </c>
      <c r="F74" s="9" t="str">
        <f>LEFT(M74,1)</f>
        <v>V</v>
      </c>
      <c r="G74" s="8" t="str">
        <f t="shared" si="4"/>
        <v>43806.301</v>
      </c>
      <c r="H74" s="43">
        <f t="shared" si="5"/>
        <v>-11857</v>
      </c>
      <c r="I74" s="52" t="s">
        <v>389</v>
      </c>
      <c r="J74" s="53" t="s">
        <v>390</v>
      </c>
      <c r="K74" s="52">
        <v>-11857</v>
      </c>
      <c r="L74" s="52" t="s">
        <v>379</v>
      </c>
      <c r="M74" s="53" t="s">
        <v>211</v>
      </c>
      <c r="N74" s="53"/>
      <c r="O74" s="54" t="s">
        <v>391</v>
      </c>
      <c r="P74" s="54" t="s">
        <v>385</v>
      </c>
    </row>
    <row r="75" spans="1:16" ht="12.75" customHeight="1" thickBot="1" x14ac:dyDescent="0.25">
      <c r="A75" s="43" t="str">
        <f t="shared" ref="A75:A138" si="6">P75</f>
        <v> BBS 40 </v>
      </c>
      <c r="B75" s="9" t="str">
        <f t="shared" ref="B75:B138" si="7">IF(H75=INT(H75),"I","II")</f>
        <v>I</v>
      </c>
      <c r="C75" s="43">
        <f t="shared" ref="C75:C138" si="8">1*G75</f>
        <v>43831.313999999998</v>
      </c>
      <c r="D75" s="8" t="str">
        <f t="shared" ref="D75:D138" si="9">VLOOKUP(F75,I$1:J$5,2,FALSE)</f>
        <v>vis</v>
      </c>
      <c r="E75" s="51">
        <f>VLOOKUP(C75,Active!C$21:E$973,3,FALSE)</f>
        <v>532.9966595344689</v>
      </c>
      <c r="F75" s="9" t="str">
        <f>LEFT(M75,1)</f>
        <v>V</v>
      </c>
      <c r="G75" s="8" t="str">
        <f t="shared" ref="G75:G138" si="10">MID(I75,3,LEN(I75)-3)</f>
        <v>43831.314</v>
      </c>
      <c r="H75" s="43">
        <f t="shared" ref="H75:H138" si="11">1*K75</f>
        <v>-11828</v>
      </c>
      <c r="I75" s="52" t="s">
        <v>392</v>
      </c>
      <c r="J75" s="53" t="s">
        <v>393</v>
      </c>
      <c r="K75" s="52">
        <v>-11828</v>
      </c>
      <c r="L75" s="52" t="s">
        <v>284</v>
      </c>
      <c r="M75" s="53" t="s">
        <v>211</v>
      </c>
      <c r="N75" s="53"/>
      <c r="O75" s="54" t="s">
        <v>269</v>
      </c>
      <c r="P75" s="54" t="s">
        <v>394</v>
      </c>
    </row>
    <row r="76" spans="1:16" ht="12.75" customHeight="1" thickBot="1" x14ac:dyDescent="0.25">
      <c r="A76" s="43" t="str">
        <f t="shared" si="6"/>
        <v> BBS 40 </v>
      </c>
      <c r="B76" s="9" t="str">
        <f t="shared" si="7"/>
        <v>I</v>
      </c>
      <c r="C76" s="43">
        <f t="shared" si="8"/>
        <v>43837.353000000003</v>
      </c>
      <c r="D76" s="8" t="str">
        <f t="shared" si="9"/>
        <v>vis</v>
      </c>
      <c r="E76" s="51">
        <f>VLOOKUP(C76,Active!C$21:E$973,3,FALSE)</f>
        <v>539.99633731052586</v>
      </c>
      <c r="F76" s="9" t="str">
        <f>LEFT(M76,1)</f>
        <v>V</v>
      </c>
      <c r="G76" s="8" t="str">
        <f t="shared" si="10"/>
        <v>43837.353</v>
      </c>
      <c r="H76" s="43">
        <f t="shared" si="11"/>
        <v>-11821</v>
      </c>
      <c r="I76" s="52" t="s">
        <v>395</v>
      </c>
      <c r="J76" s="53" t="s">
        <v>396</v>
      </c>
      <c r="K76" s="52">
        <v>-11821</v>
      </c>
      <c r="L76" s="52" t="s">
        <v>288</v>
      </c>
      <c r="M76" s="53" t="s">
        <v>211</v>
      </c>
      <c r="N76" s="53"/>
      <c r="O76" s="54" t="s">
        <v>269</v>
      </c>
      <c r="P76" s="54" t="s">
        <v>394</v>
      </c>
    </row>
    <row r="77" spans="1:16" ht="12.75" customHeight="1" thickBot="1" x14ac:dyDescent="0.25">
      <c r="A77" s="43" t="str">
        <f t="shared" si="6"/>
        <v> BBS 40 </v>
      </c>
      <c r="B77" s="9" t="str">
        <f t="shared" si="7"/>
        <v>I</v>
      </c>
      <c r="C77" s="43">
        <f t="shared" si="8"/>
        <v>43838.224000000002</v>
      </c>
      <c r="D77" s="8" t="str">
        <f t="shared" si="9"/>
        <v>vis</v>
      </c>
      <c r="E77" s="51">
        <f>VLOOKUP(C77,Active!C$21:E$973,3,FALSE)</f>
        <v>541.00589507554253</v>
      </c>
      <c r="F77" s="9" t="str">
        <f>LEFT(M77,1)</f>
        <v>V</v>
      </c>
      <c r="G77" s="8" t="str">
        <f t="shared" si="10"/>
        <v>43838.224</v>
      </c>
      <c r="H77" s="43">
        <f t="shared" si="11"/>
        <v>-11820</v>
      </c>
      <c r="I77" s="52" t="s">
        <v>397</v>
      </c>
      <c r="J77" s="53" t="s">
        <v>398</v>
      </c>
      <c r="K77" s="52">
        <v>-11820</v>
      </c>
      <c r="L77" s="52" t="s">
        <v>399</v>
      </c>
      <c r="M77" s="53" t="s">
        <v>211</v>
      </c>
      <c r="N77" s="53"/>
      <c r="O77" s="54" t="s">
        <v>269</v>
      </c>
      <c r="P77" s="54" t="s">
        <v>394</v>
      </c>
    </row>
    <row r="78" spans="1:16" ht="12.75" customHeight="1" thickBot="1" x14ac:dyDescent="0.25">
      <c r="A78" s="43" t="str">
        <f t="shared" si="6"/>
        <v> BBS 44 </v>
      </c>
      <c r="B78" s="9" t="str">
        <f t="shared" si="7"/>
        <v>I</v>
      </c>
      <c r="C78" s="43">
        <f t="shared" si="8"/>
        <v>44087.555</v>
      </c>
      <c r="D78" s="8" t="str">
        <f t="shared" si="9"/>
        <v>vis</v>
      </c>
      <c r="E78" s="51">
        <f>VLOOKUP(C78,Active!C$21:E$973,3,FALSE)</f>
        <v>830.00020863421435</v>
      </c>
      <c r="F78" s="9" t="s">
        <v>163</v>
      </c>
      <c r="G78" s="8" t="str">
        <f t="shared" si="10"/>
        <v>44087.555</v>
      </c>
      <c r="H78" s="43">
        <f t="shared" si="11"/>
        <v>-11531</v>
      </c>
      <c r="I78" s="52" t="s">
        <v>405</v>
      </c>
      <c r="J78" s="53" t="s">
        <v>406</v>
      </c>
      <c r="K78" s="52">
        <v>-11531</v>
      </c>
      <c r="L78" s="52" t="s">
        <v>331</v>
      </c>
      <c r="M78" s="53" t="s">
        <v>211</v>
      </c>
      <c r="N78" s="53"/>
      <c r="O78" s="54" t="s">
        <v>269</v>
      </c>
      <c r="P78" s="54" t="s">
        <v>407</v>
      </c>
    </row>
    <row r="79" spans="1:16" ht="12.75" customHeight="1" thickBot="1" x14ac:dyDescent="0.25">
      <c r="A79" s="43" t="str">
        <f t="shared" si="6"/>
        <v> AOEB 3 </v>
      </c>
      <c r="B79" s="9" t="str">
        <f t="shared" si="7"/>
        <v>I</v>
      </c>
      <c r="C79" s="43">
        <f t="shared" si="8"/>
        <v>44143.631999999998</v>
      </c>
      <c r="D79" s="8" t="str">
        <f t="shared" si="9"/>
        <v>vis</v>
      </c>
      <c r="E79" s="51">
        <f>VLOOKUP(C79,Active!C$21:E$973,3,FALSE)</f>
        <v>894.99787888552294</v>
      </c>
      <c r="F79" s="9" t="s">
        <v>163</v>
      </c>
      <c r="G79" s="8" t="str">
        <f t="shared" si="10"/>
        <v>44143.632</v>
      </c>
      <c r="H79" s="43">
        <f t="shared" si="11"/>
        <v>-11466</v>
      </c>
      <c r="I79" s="52" t="s">
        <v>408</v>
      </c>
      <c r="J79" s="53" t="s">
        <v>409</v>
      </c>
      <c r="K79" s="52">
        <v>-11466</v>
      </c>
      <c r="L79" s="52" t="s">
        <v>336</v>
      </c>
      <c r="M79" s="53" t="s">
        <v>211</v>
      </c>
      <c r="N79" s="53"/>
      <c r="O79" s="54" t="s">
        <v>370</v>
      </c>
      <c r="P79" s="54" t="s">
        <v>371</v>
      </c>
    </row>
    <row r="80" spans="1:16" ht="12.75" customHeight="1" thickBot="1" x14ac:dyDescent="0.25">
      <c r="A80" s="43" t="str">
        <f t="shared" si="6"/>
        <v> BBS 45 </v>
      </c>
      <c r="B80" s="9" t="str">
        <f t="shared" si="7"/>
        <v>I</v>
      </c>
      <c r="C80" s="43">
        <f t="shared" si="8"/>
        <v>44164.339</v>
      </c>
      <c r="D80" s="8" t="str">
        <f t="shared" si="9"/>
        <v>vis</v>
      </c>
      <c r="E80" s="51">
        <f>VLOOKUP(C80,Active!C$21:E$973,3,FALSE)</f>
        <v>918.99892669289579</v>
      </c>
      <c r="F80" s="9" t="s">
        <v>163</v>
      </c>
      <c r="G80" s="8" t="str">
        <f t="shared" si="10"/>
        <v>44164.339</v>
      </c>
      <c r="H80" s="43">
        <f t="shared" si="11"/>
        <v>-11442</v>
      </c>
      <c r="I80" s="52" t="s">
        <v>410</v>
      </c>
      <c r="J80" s="53" t="s">
        <v>411</v>
      </c>
      <c r="K80" s="52">
        <v>-11442</v>
      </c>
      <c r="L80" s="52" t="s">
        <v>280</v>
      </c>
      <c r="M80" s="53" t="s">
        <v>211</v>
      </c>
      <c r="N80" s="53"/>
      <c r="O80" s="54" t="s">
        <v>269</v>
      </c>
      <c r="P80" s="54" t="s">
        <v>412</v>
      </c>
    </row>
    <row r="81" spans="1:16" ht="12.75" customHeight="1" thickBot="1" x14ac:dyDescent="0.25">
      <c r="A81" s="43" t="str">
        <f t="shared" si="6"/>
        <v> BBS 45 </v>
      </c>
      <c r="B81" s="9" t="str">
        <f t="shared" si="7"/>
        <v>I</v>
      </c>
      <c r="C81" s="43">
        <f t="shared" si="8"/>
        <v>44208.33</v>
      </c>
      <c r="D81" s="8" t="str">
        <f t="shared" si="9"/>
        <v>vis</v>
      </c>
      <c r="E81" s="51">
        <f>VLOOKUP(C81,Active!C$21:E$973,3,FALSE)</f>
        <v>969.98796876050926</v>
      </c>
      <c r="F81" s="9" t="s">
        <v>163</v>
      </c>
      <c r="G81" s="8" t="str">
        <f t="shared" si="10"/>
        <v>44208.330</v>
      </c>
      <c r="H81" s="43">
        <f t="shared" si="11"/>
        <v>-11391</v>
      </c>
      <c r="I81" s="52" t="s">
        <v>413</v>
      </c>
      <c r="J81" s="53" t="s">
        <v>414</v>
      </c>
      <c r="K81" s="52">
        <v>-11391</v>
      </c>
      <c r="L81" s="52" t="s">
        <v>216</v>
      </c>
      <c r="M81" s="53" t="s">
        <v>211</v>
      </c>
      <c r="N81" s="53"/>
      <c r="O81" s="54" t="s">
        <v>269</v>
      </c>
      <c r="P81" s="54" t="s">
        <v>412</v>
      </c>
    </row>
    <row r="82" spans="1:16" ht="12.75" customHeight="1" thickBot="1" x14ac:dyDescent="0.25">
      <c r="A82" s="43" t="str">
        <f t="shared" si="6"/>
        <v> BBS 49 </v>
      </c>
      <c r="B82" s="9" t="str">
        <f t="shared" si="7"/>
        <v>I</v>
      </c>
      <c r="C82" s="43">
        <f t="shared" si="8"/>
        <v>44458.536</v>
      </c>
      <c r="D82" s="8" t="str">
        <f t="shared" si="9"/>
        <v>vis</v>
      </c>
      <c r="E82" s="51">
        <f>VLOOKUP(C82,Active!C$21:E$973,3,FALSE)</f>
        <v>1259.9964763999967</v>
      </c>
      <c r="F82" s="9" t="s">
        <v>163</v>
      </c>
      <c r="G82" s="8" t="str">
        <f t="shared" si="10"/>
        <v>44458.536</v>
      </c>
      <c r="H82" s="43">
        <f t="shared" si="11"/>
        <v>-11101</v>
      </c>
      <c r="I82" s="52" t="s">
        <v>415</v>
      </c>
      <c r="J82" s="53" t="s">
        <v>416</v>
      </c>
      <c r="K82" s="52">
        <v>-11101</v>
      </c>
      <c r="L82" s="52" t="s">
        <v>336</v>
      </c>
      <c r="M82" s="53" t="s">
        <v>211</v>
      </c>
      <c r="N82" s="53"/>
      <c r="O82" s="54" t="s">
        <v>269</v>
      </c>
      <c r="P82" s="54" t="s">
        <v>417</v>
      </c>
    </row>
    <row r="83" spans="1:16" ht="12.75" customHeight="1" thickBot="1" x14ac:dyDescent="0.25">
      <c r="A83" s="43" t="str">
        <f t="shared" si="6"/>
        <v>IBVS 2185 </v>
      </c>
      <c r="B83" s="9" t="str">
        <f t="shared" si="7"/>
        <v>I</v>
      </c>
      <c r="C83" s="43">
        <f t="shared" si="8"/>
        <v>44468.885199999997</v>
      </c>
      <c r="D83" s="8" t="str">
        <f t="shared" si="9"/>
        <v>vis</v>
      </c>
      <c r="E83" s="51">
        <f>VLOOKUP(C83,Active!C$21:E$973,3,FALSE)</f>
        <v>1271.9920162641954</v>
      </c>
      <c r="F83" s="9" t="s">
        <v>163</v>
      </c>
      <c r="G83" s="8" t="str">
        <f t="shared" si="10"/>
        <v>44468.8852</v>
      </c>
      <c r="H83" s="43">
        <f t="shared" si="11"/>
        <v>-11089</v>
      </c>
      <c r="I83" s="52" t="s">
        <v>418</v>
      </c>
      <c r="J83" s="53" t="s">
        <v>419</v>
      </c>
      <c r="K83" s="52">
        <v>-11089</v>
      </c>
      <c r="L83" s="52" t="s">
        <v>420</v>
      </c>
      <c r="M83" s="53" t="s">
        <v>421</v>
      </c>
      <c r="N83" s="53" t="s">
        <v>422</v>
      </c>
      <c r="O83" s="54" t="s">
        <v>423</v>
      </c>
      <c r="P83" s="55" t="s">
        <v>424</v>
      </c>
    </row>
    <row r="84" spans="1:16" ht="12.75" customHeight="1" thickBot="1" x14ac:dyDescent="0.25">
      <c r="A84" s="43" t="str">
        <f t="shared" si="6"/>
        <v> BBS 50 </v>
      </c>
      <c r="B84" s="9" t="str">
        <f t="shared" si="7"/>
        <v>I</v>
      </c>
      <c r="C84" s="43">
        <f t="shared" si="8"/>
        <v>44484.419000000002</v>
      </c>
      <c r="D84" s="8" t="str">
        <f t="shared" si="9"/>
        <v>vis</v>
      </c>
      <c r="E84" s="51">
        <f>VLOOKUP(C84,Active!C$21:E$973,3,FALSE)</f>
        <v>1289.9969168499993</v>
      </c>
      <c r="F84" s="9" t="s">
        <v>163</v>
      </c>
      <c r="G84" s="8" t="str">
        <f t="shared" si="10"/>
        <v>44484.419</v>
      </c>
      <c r="H84" s="43">
        <f t="shared" si="11"/>
        <v>-11071</v>
      </c>
      <c r="I84" s="52" t="s">
        <v>425</v>
      </c>
      <c r="J84" s="53" t="s">
        <v>426</v>
      </c>
      <c r="K84" s="52">
        <v>-11071</v>
      </c>
      <c r="L84" s="52" t="s">
        <v>336</v>
      </c>
      <c r="M84" s="53" t="s">
        <v>211</v>
      </c>
      <c r="N84" s="53"/>
      <c r="O84" s="54" t="s">
        <v>269</v>
      </c>
      <c r="P84" s="54" t="s">
        <v>427</v>
      </c>
    </row>
    <row r="85" spans="1:16" ht="12.75" customHeight="1" thickBot="1" x14ac:dyDescent="0.25">
      <c r="A85" s="43" t="str">
        <f t="shared" si="6"/>
        <v> BBS 50 </v>
      </c>
      <c r="B85" s="9" t="str">
        <f t="shared" si="7"/>
        <v>I</v>
      </c>
      <c r="C85" s="43">
        <f t="shared" si="8"/>
        <v>44489.595999999998</v>
      </c>
      <c r="D85" s="8" t="str">
        <f t="shared" si="9"/>
        <v>vis</v>
      </c>
      <c r="E85" s="51">
        <f>VLOOKUP(C85,Active!C$21:E$973,3,FALSE)</f>
        <v>1295.9974685715747</v>
      </c>
      <c r="F85" s="9" t="s">
        <v>163</v>
      </c>
      <c r="G85" s="8" t="str">
        <f t="shared" si="10"/>
        <v>44489.596</v>
      </c>
      <c r="H85" s="43">
        <f t="shared" si="11"/>
        <v>-11065</v>
      </c>
      <c r="I85" s="52" t="s">
        <v>428</v>
      </c>
      <c r="J85" s="53" t="s">
        <v>429</v>
      </c>
      <c r="K85" s="52">
        <v>-11065</v>
      </c>
      <c r="L85" s="52" t="s">
        <v>280</v>
      </c>
      <c r="M85" s="53" t="s">
        <v>211</v>
      </c>
      <c r="N85" s="53"/>
      <c r="O85" s="54" t="s">
        <v>269</v>
      </c>
      <c r="P85" s="54" t="s">
        <v>427</v>
      </c>
    </row>
    <row r="86" spans="1:16" ht="12.75" customHeight="1" thickBot="1" x14ac:dyDescent="0.25">
      <c r="A86" s="43" t="str">
        <f t="shared" si="6"/>
        <v> BBS 50 </v>
      </c>
      <c r="B86" s="9" t="str">
        <f t="shared" si="7"/>
        <v>I</v>
      </c>
      <c r="C86" s="43">
        <f t="shared" si="8"/>
        <v>44497.356</v>
      </c>
      <c r="D86" s="8" t="str">
        <f t="shared" si="9"/>
        <v>vis</v>
      </c>
      <c r="E86" s="51">
        <f>VLOOKUP(C86,Active!C$21:E$973,3,FALSE)</f>
        <v>1304.9919212197249</v>
      </c>
      <c r="F86" s="9" t="s">
        <v>163</v>
      </c>
      <c r="G86" s="8" t="str">
        <f t="shared" si="10"/>
        <v>44497.356</v>
      </c>
      <c r="H86" s="43">
        <f t="shared" si="11"/>
        <v>-11056</v>
      </c>
      <c r="I86" s="52" t="s">
        <v>430</v>
      </c>
      <c r="J86" s="53" t="s">
        <v>431</v>
      </c>
      <c r="K86" s="52">
        <v>-11056</v>
      </c>
      <c r="L86" s="52" t="s">
        <v>432</v>
      </c>
      <c r="M86" s="53" t="s">
        <v>211</v>
      </c>
      <c r="N86" s="53"/>
      <c r="O86" s="54" t="s">
        <v>269</v>
      </c>
      <c r="P86" s="54" t="s">
        <v>427</v>
      </c>
    </row>
    <row r="87" spans="1:16" ht="12.75" customHeight="1" thickBot="1" x14ac:dyDescent="0.25">
      <c r="A87" s="43" t="str">
        <f t="shared" si="6"/>
        <v> AOEB 3 </v>
      </c>
      <c r="B87" s="9" t="str">
        <f t="shared" si="7"/>
        <v>I</v>
      </c>
      <c r="C87" s="43">
        <f t="shared" si="8"/>
        <v>44520.654000000002</v>
      </c>
      <c r="D87" s="8" t="str">
        <f t="shared" si="9"/>
        <v>vis</v>
      </c>
      <c r="E87" s="51">
        <f>VLOOKUP(C87,Active!C$21:E$973,3,FALSE)</f>
        <v>1331.9961425852619</v>
      </c>
      <c r="F87" s="9" t="s">
        <v>163</v>
      </c>
      <c r="G87" s="8" t="str">
        <f t="shared" si="10"/>
        <v>44520.654</v>
      </c>
      <c r="H87" s="43">
        <f t="shared" si="11"/>
        <v>-11029</v>
      </c>
      <c r="I87" s="52" t="s">
        <v>433</v>
      </c>
      <c r="J87" s="53" t="s">
        <v>434</v>
      </c>
      <c r="K87" s="52">
        <v>-11029</v>
      </c>
      <c r="L87" s="52" t="s">
        <v>336</v>
      </c>
      <c r="M87" s="53" t="s">
        <v>211</v>
      </c>
      <c r="N87" s="53"/>
      <c r="O87" s="54" t="s">
        <v>370</v>
      </c>
      <c r="P87" s="54" t="s">
        <v>371</v>
      </c>
    </row>
    <row r="88" spans="1:16" ht="12.75" customHeight="1" thickBot="1" x14ac:dyDescent="0.25">
      <c r="A88" s="43" t="str">
        <f t="shared" si="6"/>
        <v> BBS 51 </v>
      </c>
      <c r="B88" s="9" t="str">
        <f t="shared" si="7"/>
        <v>I</v>
      </c>
      <c r="C88" s="43">
        <f t="shared" si="8"/>
        <v>44528.421999999999</v>
      </c>
      <c r="D88" s="8" t="str">
        <f t="shared" si="9"/>
        <v>vis</v>
      </c>
      <c r="E88" s="51">
        <f>VLOOKUP(C88,Active!C$21:E$973,3,FALSE)</f>
        <v>1340.9998678650013</v>
      </c>
      <c r="F88" s="9" t="s">
        <v>163</v>
      </c>
      <c r="G88" s="8" t="str">
        <f t="shared" si="10"/>
        <v>44528.422</v>
      </c>
      <c r="H88" s="43">
        <f t="shared" si="11"/>
        <v>-11020</v>
      </c>
      <c r="I88" s="52" t="s">
        <v>435</v>
      </c>
      <c r="J88" s="53" t="s">
        <v>436</v>
      </c>
      <c r="K88" s="52">
        <v>-11020</v>
      </c>
      <c r="L88" s="52" t="s">
        <v>357</v>
      </c>
      <c r="M88" s="53" t="s">
        <v>211</v>
      </c>
      <c r="N88" s="53"/>
      <c r="O88" s="54" t="s">
        <v>437</v>
      </c>
      <c r="P88" s="54" t="s">
        <v>438</v>
      </c>
    </row>
    <row r="89" spans="1:16" ht="12.75" customHeight="1" thickBot="1" x14ac:dyDescent="0.25">
      <c r="A89" s="43" t="str">
        <f t="shared" si="6"/>
        <v> BBS 51 </v>
      </c>
      <c r="B89" s="9" t="str">
        <f t="shared" si="7"/>
        <v>I</v>
      </c>
      <c r="C89" s="43">
        <f t="shared" si="8"/>
        <v>44566.38</v>
      </c>
      <c r="D89" s="8" t="str">
        <f t="shared" si="9"/>
        <v>vis</v>
      </c>
      <c r="E89" s="51">
        <f>VLOOKUP(C89,Active!C$21:E$973,3,FALSE)</f>
        <v>1384.9961866302563</v>
      </c>
      <c r="F89" s="9" t="s">
        <v>163</v>
      </c>
      <c r="G89" s="8" t="str">
        <f t="shared" si="10"/>
        <v>44566.380</v>
      </c>
      <c r="H89" s="43">
        <f t="shared" si="11"/>
        <v>-10976</v>
      </c>
      <c r="I89" s="52" t="s">
        <v>439</v>
      </c>
      <c r="J89" s="53" t="s">
        <v>440</v>
      </c>
      <c r="K89" s="52">
        <v>-10976</v>
      </c>
      <c r="L89" s="52" t="s">
        <v>336</v>
      </c>
      <c r="M89" s="53" t="s">
        <v>211</v>
      </c>
      <c r="N89" s="53"/>
      <c r="O89" s="54" t="s">
        <v>269</v>
      </c>
      <c r="P89" s="54" t="s">
        <v>438</v>
      </c>
    </row>
    <row r="90" spans="1:16" ht="12.75" customHeight="1" thickBot="1" x14ac:dyDescent="0.25">
      <c r="A90" s="43" t="str">
        <f t="shared" si="6"/>
        <v> BBS 52 </v>
      </c>
      <c r="B90" s="9" t="str">
        <f t="shared" si="7"/>
        <v>I</v>
      </c>
      <c r="C90" s="43">
        <f t="shared" si="8"/>
        <v>44586.228999999999</v>
      </c>
      <c r="D90" s="8" t="str">
        <f t="shared" si="9"/>
        <v>vis</v>
      </c>
      <c r="E90" s="51">
        <f>VLOOKUP(C90,Active!C$21:E$973,3,FALSE)</f>
        <v>1408.0027446989548</v>
      </c>
      <c r="F90" s="9" t="s">
        <v>163</v>
      </c>
      <c r="G90" s="8" t="str">
        <f t="shared" si="10"/>
        <v>44586.229</v>
      </c>
      <c r="H90" s="43">
        <f t="shared" si="11"/>
        <v>-10953</v>
      </c>
      <c r="I90" s="52" t="s">
        <v>441</v>
      </c>
      <c r="J90" s="53" t="s">
        <v>442</v>
      </c>
      <c r="K90" s="52">
        <v>-10953</v>
      </c>
      <c r="L90" s="52" t="s">
        <v>379</v>
      </c>
      <c r="M90" s="53" t="s">
        <v>211</v>
      </c>
      <c r="N90" s="53"/>
      <c r="O90" s="54" t="s">
        <v>269</v>
      </c>
      <c r="P90" s="54" t="s">
        <v>443</v>
      </c>
    </row>
    <row r="91" spans="1:16" ht="12.75" customHeight="1" thickBot="1" x14ac:dyDescent="0.25">
      <c r="A91" s="43" t="str">
        <f t="shared" si="6"/>
        <v> BBS 52 </v>
      </c>
      <c r="B91" s="9" t="str">
        <f t="shared" si="7"/>
        <v>I</v>
      </c>
      <c r="C91" s="43">
        <f t="shared" si="8"/>
        <v>44598.302000000003</v>
      </c>
      <c r="D91" s="8" t="str">
        <f t="shared" si="9"/>
        <v>vis</v>
      </c>
      <c r="E91" s="51">
        <f>VLOOKUP(C91,Active!C$21:E$973,3,FALSE)</f>
        <v>1421.9963048563159</v>
      </c>
      <c r="F91" s="9" t="s">
        <v>163</v>
      </c>
      <c r="G91" s="8" t="str">
        <f t="shared" si="10"/>
        <v>44598.302</v>
      </c>
      <c r="H91" s="43">
        <f t="shared" si="11"/>
        <v>-10939</v>
      </c>
      <c r="I91" s="52" t="s">
        <v>444</v>
      </c>
      <c r="J91" s="53" t="s">
        <v>445</v>
      </c>
      <c r="K91" s="52">
        <v>-10939</v>
      </c>
      <c r="L91" s="52" t="s">
        <v>336</v>
      </c>
      <c r="M91" s="53" t="s">
        <v>211</v>
      </c>
      <c r="N91" s="53"/>
      <c r="O91" s="54" t="s">
        <v>269</v>
      </c>
      <c r="P91" s="54" t="s">
        <v>443</v>
      </c>
    </row>
    <row r="92" spans="1:16" ht="12.75" customHeight="1" thickBot="1" x14ac:dyDescent="0.25">
      <c r="A92" s="43" t="str">
        <f t="shared" si="6"/>
        <v> BBS 56 </v>
      </c>
      <c r="B92" s="9" t="str">
        <f t="shared" si="7"/>
        <v>I</v>
      </c>
      <c r="C92" s="43">
        <f t="shared" si="8"/>
        <v>44810.531999999999</v>
      </c>
      <c r="D92" s="8" t="str">
        <f t="shared" si="9"/>
        <v>vis</v>
      </c>
      <c r="E92" s="51">
        <f>VLOOKUP(C92,Active!C$21:E$973,3,FALSE)</f>
        <v>1667.9876303094532</v>
      </c>
      <c r="F92" s="9" t="s">
        <v>163</v>
      </c>
      <c r="G92" s="8" t="str">
        <f t="shared" si="10"/>
        <v>44810.532</v>
      </c>
      <c r="H92" s="43">
        <f t="shared" si="11"/>
        <v>-10693</v>
      </c>
      <c r="I92" s="52" t="s">
        <v>446</v>
      </c>
      <c r="J92" s="53" t="s">
        <v>447</v>
      </c>
      <c r="K92" s="52">
        <v>-10693</v>
      </c>
      <c r="L92" s="52" t="s">
        <v>165</v>
      </c>
      <c r="M92" s="53" t="s">
        <v>211</v>
      </c>
      <c r="N92" s="53"/>
      <c r="O92" s="54" t="s">
        <v>448</v>
      </c>
      <c r="P92" s="54" t="s">
        <v>449</v>
      </c>
    </row>
    <row r="93" spans="1:16" ht="12.75" customHeight="1" thickBot="1" x14ac:dyDescent="0.25">
      <c r="A93" s="43" t="str">
        <f t="shared" si="6"/>
        <v> BBS 56 </v>
      </c>
      <c r="B93" s="9" t="str">
        <f t="shared" si="7"/>
        <v>I</v>
      </c>
      <c r="C93" s="43">
        <f t="shared" si="8"/>
        <v>44810.533000000003</v>
      </c>
      <c r="D93" s="8" t="str">
        <f t="shared" si="9"/>
        <v>vis</v>
      </c>
      <c r="E93" s="51">
        <f>VLOOKUP(C93,Active!C$21:E$973,3,FALSE)</f>
        <v>1667.988789388407</v>
      </c>
      <c r="F93" s="9" t="s">
        <v>163</v>
      </c>
      <c r="G93" s="8" t="str">
        <f t="shared" si="10"/>
        <v>44810.533</v>
      </c>
      <c r="H93" s="43">
        <f t="shared" si="11"/>
        <v>-10693</v>
      </c>
      <c r="I93" s="52" t="s">
        <v>450</v>
      </c>
      <c r="J93" s="53" t="s">
        <v>451</v>
      </c>
      <c r="K93" s="52">
        <v>-10693</v>
      </c>
      <c r="L93" s="52" t="s">
        <v>351</v>
      </c>
      <c r="M93" s="53" t="s">
        <v>211</v>
      </c>
      <c r="N93" s="53"/>
      <c r="O93" s="54" t="s">
        <v>452</v>
      </c>
      <c r="P93" s="54" t="s">
        <v>449</v>
      </c>
    </row>
    <row r="94" spans="1:16" ht="12.75" customHeight="1" thickBot="1" x14ac:dyDescent="0.25">
      <c r="A94" s="43" t="str">
        <f t="shared" si="6"/>
        <v> BBS 56 </v>
      </c>
      <c r="B94" s="9" t="str">
        <f t="shared" si="7"/>
        <v>I</v>
      </c>
      <c r="C94" s="43">
        <f t="shared" si="8"/>
        <v>44810.534</v>
      </c>
      <c r="D94" s="8" t="str">
        <f t="shared" si="9"/>
        <v>vis</v>
      </c>
      <c r="E94" s="51">
        <f>VLOOKUP(C94,Active!C$21:E$973,3,FALSE)</f>
        <v>1667.9899484673526</v>
      </c>
      <c r="F94" s="9" t="s">
        <v>163</v>
      </c>
      <c r="G94" s="8" t="str">
        <f t="shared" si="10"/>
        <v>44810.534</v>
      </c>
      <c r="H94" s="43">
        <f t="shared" si="11"/>
        <v>-10693</v>
      </c>
      <c r="I94" s="52" t="s">
        <v>453</v>
      </c>
      <c r="J94" s="53" t="s">
        <v>454</v>
      </c>
      <c r="K94" s="52">
        <v>-10693</v>
      </c>
      <c r="L94" s="52" t="s">
        <v>455</v>
      </c>
      <c r="M94" s="53" t="s">
        <v>211</v>
      </c>
      <c r="N94" s="53"/>
      <c r="O94" s="54" t="s">
        <v>269</v>
      </c>
      <c r="P94" s="54" t="s">
        <v>449</v>
      </c>
    </row>
    <row r="95" spans="1:16" ht="12.75" customHeight="1" thickBot="1" x14ac:dyDescent="0.25">
      <c r="A95" s="43" t="str">
        <f t="shared" si="6"/>
        <v> AOEB 3 </v>
      </c>
      <c r="B95" s="9" t="str">
        <f t="shared" si="7"/>
        <v>I</v>
      </c>
      <c r="C95" s="43">
        <f t="shared" si="8"/>
        <v>44885.597000000002</v>
      </c>
      <c r="D95" s="8" t="str">
        <f t="shared" si="9"/>
        <v>vis</v>
      </c>
      <c r="E95" s="51">
        <f>VLOOKUP(C95,Active!C$21:E$973,3,FALSE)</f>
        <v>1754.9938916539411</v>
      </c>
      <c r="F95" s="9" t="s">
        <v>163</v>
      </c>
      <c r="G95" s="8" t="str">
        <f t="shared" si="10"/>
        <v>44885.597</v>
      </c>
      <c r="H95" s="43">
        <f t="shared" si="11"/>
        <v>-10606</v>
      </c>
      <c r="I95" s="52" t="s">
        <v>456</v>
      </c>
      <c r="J95" s="53" t="s">
        <v>457</v>
      </c>
      <c r="K95" s="52">
        <v>-10606</v>
      </c>
      <c r="L95" s="52" t="s">
        <v>284</v>
      </c>
      <c r="M95" s="53" t="s">
        <v>211</v>
      </c>
      <c r="N95" s="53"/>
      <c r="O95" s="54" t="s">
        <v>370</v>
      </c>
      <c r="P95" s="54" t="s">
        <v>371</v>
      </c>
    </row>
    <row r="96" spans="1:16" ht="12.75" customHeight="1" thickBot="1" x14ac:dyDescent="0.25">
      <c r="A96" s="43" t="str">
        <f t="shared" si="6"/>
        <v> BBS 57 </v>
      </c>
      <c r="B96" s="9" t="str">
        <f t="shared" si="7"/>
        <v>I</v>
      </c>
      <c r="C96" s="43">
        <f t="shared" si="8"/>
        <v>44925.279999999999</v>
      </c>
      <c r="D96" s="8" t="str">
        <f t="shared" si="9"/>
        <v>vis</v>
      </c>
      <c r="E96" s="51">
        <f>VLOOKUP(C96,Active!C$21:E$973,3,FALSE)</f>
        <v>1800.9896216070879</v>
      </c>
      <c r="F96" s="9" t="s">
        <v>163</v>
      </c>
      <c r="G96" s="8" t="str">
        <f t="shared" si="10"/>
        <v>44925.280</v>
      </c>
      <c r="H96" s="43">
        <f t="shared" si="11"/>
        <v>-10560</v>
      </c>
      <c r="I96" s="52" t="s">
        <v>458</v>
      </c>
      <c r="J96" s="53" t="s">
        <v>459</v>
      </c>
      <c r="K96" s="52">
        <v>-10560</v>
      </c>
      <c r="L96" s="52" t="s">
        <v>455</v>
      </c>
      <c r="M96" s="53" t="s">
        <v>211</v>
      </c>
      <c r="N96" s="53"/>
      <c r="O96" s="54" t="s">
        <v>269</v>
      </c>
      <c r="P96" s="54" t="s">
        <v>460</v>
      </c>
    </row>
    <row r="97" spans="1:16" ht="12.75" customHeight="1" thickBot="1" x14ac:dyDescent="0.25">
      <c r="A97" s="43" t="str">
        <f t="shared" si="6"/>
        <v> BBS 62 </v>
      </c>
      <c r="B97" s="9" t="str">
        <f t="shared" si="7"/>
        <v>I</v>
      </c>
      <c r="C97" s="43">
        <f t="shared" si="8"/>
        <v>45193.606</v>
      </c>
      <c r="D97" s="8" t="str">
        <f t="shared" si="9"/>
        <v>vis</v>
      </c>
      <c r="E97" s="51">
        <f>VLOOKUP(C97,Active!C$21:E$973,3,FALSE)</f>
        <v>2112.0006398115829</v>
      </c>
      <c r="F97" s="9" t="s">
        <v>163</v>
      </c>
      <c r="G97" s="8" t="str">
        <f t="shared" si="10"/>
        <v>45193.606</v>
      </c>
      <c r="H97" s="43">
        <f t="shared" si="11"/>
        <v>-10249</v>
      </c>
      <c r="I97" s="52" t="s">
        <v>461</v>
      </c>
      <c r="J97" s="53" t="s">
        <v>462</v>
      </c>
      <c r="K97" s="52">
        <v>-10249</v>
      </c>
      <c r="L97" s="52" t="s">
        <v>292</v>
      </c>
      <c r="M97" s="53" t="s">
        <v>211</v>
      </c>
      <c r="N97" s="53"/>
      <c r="O97" s="54" t="s">
        <v>269</v>
      </c>
      <c r="P97" s="54" t="s">
        <v>463</v>
      </c>
    </row>
    <row r="98" spans="1:16" ht="12.75" customHeight="1" thickBot="1" x14ac:dyDescent="0.25">
      <c r="A98" s="43" t="str">
        <f t="shared" si="6"/>
        <v> BBS 62 </v>
      </c>
      <c r="B98" s="9" t="str">
        <f t="shared" si="7"/>
        <v>I</v>
      </c>
      <c r="C98" s="43">
        <f t="shared" si="8"/>
        <v>45194.464</v>
      </c>
      <c r="D98" s="8" t="str">
        <f t="shared" si="9"/>
        <v>vis</v>
      </c>
      <c r="E98" s="51">
        <f>VLOOKUP(C98,Active!C$21:E$973,3,FALSE)</f>
        <v>2112.9951295502574</v>
      </c>
      <c r="F98" s="9" t="s">
        <v>163</v>
      </c>
      <c r="G98" s="8" t="str">
        <f t="shared" si="10"/>
        <v>45194.464</v>
      </c>
      <c r="H98" s="43">
        <f t="shared" si="11"/>
        <v>-10248</v>
      </c>
      <c r="I98" s="52" t="s">
        <v>464</v>
      </c>
      <c r="J98" s="53" t="s">
        <v>465</v>
      </c>
      <c r="K98" s="52">
        <v>-10248</v>
      </c>
      <c r="L98" s="52" t="s">
        <v>336</v>
      </c>
      <c r="M98" s="53" t="s">
        <v>211</v>
      </c>
      <c r="N98" s="53"/>
      <c r="O98" s="54" t="s">
        <v>269</v>
      </c>
      <c r="P98" s="54" t="s">
        <v>463</v>
      </c>
    </row>
    <row r="99" spans="1:16" ht="12.75" customHeight="1" thickBot="1" x14ac:dyDescent="0.25">
      <c r="A99" s="43" t="str">
        <f t="shared" si="6"/>
        <v> BBS 62 </v>
      </c>
      <c r="B99" s="9" t="str">
        <f t="shared" si="7"/>
        <v>I</v>
      </c>
      <c r="C99" s="43">
        <f t="shared" si="8"/>
        <v>45232.428</v>
      </c>
      <c r="D99" s="8" t="str">
        <f t="shared" si="9"/>
        <v>vis</v>
      </c>
      <c r="E99" s="51">
        <f>VLOOKUP(C99,Active!C$21:E$973,3,FALSE)</f>
        <v>2156.9984027892106</v>
      </c>
      <c r="F99" s="9" t="s">
        <v>163</v>
      </c>
      <c r="G99" s="8" t="str">
        <f t="shared" si="10"/>
        <v>45232.428</v>
      </c>
      <c r="H99" s="43">
        <f t="shared" si="11"/>
        <v>-10204</v>
      </c>
      <c r="I99" s="52" t="s">
        <v>466</v>
      </c>
      <c r="J99" s="53" t="s">
        <v>467</v>
      </c>
      <c r="K99" s="52">
        <v>-10204</v>
      </c>
      <c r="L99" s="52" t="s">
        <v>357</v>
      </c>
      <c r="M99" s="53" t="s">
        <v>211</v>
      </c>
      <c r="N99" s="53"/>
      <c r="O99" s="54" t="s">
        <v>269</v>
      </c>
      <c r="P99" s="54" t="s">
        <v>463</v>
      </c>
    </row>
    <row r="100" spans="1:16" ht="12.75" customHeight="1" thickBot="1" x14ac:dyDescent="0.25">
      <c r="A100" s="43" t="str">
        <f t="shared" si="6"/>
        <v> BBS 62 </v>
      </c>
      <c r="B100" s="9" t="str">
        <f t="shared" si="7"/>
        <v>I</v>
      </c>
      <c r="C100" s="43">
        <f t="shared" si="8"/>
        <v>45238.457999999999</v>
      </c>
      <c r="D100" s="8" t="str">
        <f t="shared" si="9"/>
        <v>vis</v>
      </c>
      <c r="E100" s="51">
        <f>VLOOKUP(C100,Active!C$21:E$973,3,FALSE)</f>
        <v>2163.9876488547156</v>
      </c>
      <c r="F100" s="9" t="s">
        <v>163</v>
      </c>
      <c r="G100" s="8" t="str">
        <f t="shared" si="10"/>
        <v>45238.458</v>
      </c>
      <c r="H100" s="43">
        <f t="shared" si="11"/>
        <v>-10197</v>
      </c>
      <c r="I100" s="52" t="s">
        <v>468</v>
      </c>
      <c r="J100" s="53" t="s">
        <v>469</v>
      </c>
      <c r="K100" s="52">
        <v>-10197</v>
      </c>
      <c r="L100" s="52" t="s">
        <v>351</v>
      </c>
      <c r="M100" s="53" t="s">
        <v>211</v>
      </c>
      <c r="N100" s="53"/>
      <c r="O100" s="54" t="s">
        <v>269</v>
      </c>
      <c r="P100" s="54" t="s">
        <v>463</v>
      </c>
    </row>
    <row r="101" spans="1:16" ht="12.75" customHeight="1" thickBot="1" x14ac:dyDescent="0.25">
      <c r="A101" s="43" t="str">
        <f t="shared" si="6"/>
        <v> BBS 63 </v>
      </c>
      <c r="B101" s="9" t="str">
        <f t="shared" si="7"/>
        <v>I</v>
      </c>
      <c r="C101" s="43">
        <f t="shared" si="8"/>
        <v>45251.396999999997</v>
      </c>
      <c r="D101" s="8" t="str">
        <f t="shared" si="9"/>
        <v>vis</v>
      </c>
      <c r="E101" s="51">
        <f>VLOOKUP(C101,Active!C$21:E$973,3,FALSE)</f>
        <v>2178.9849713823405</v>
      </c>
      <c r="F101" s="9" t="s">
        <v>163</v>
      </c>
      <c r="G101" s="8" t="str">
        <f t="shared" si="10"/>
        <v>45251.397</v>
      </c>
      <c r="H101" s="43">
        <f t="shared" si="11"/>
        <v>-10182</v>
      </c>
      <c r="I101" s="52" t="s">
        <v>470</v>
      </c>
      <c r="J101" s="53" t="s">
        <v>471</v>
      </c>
      <c r="K101" s="52">
        <v>-10182</v>
      </c>
      <c r="L101" s="52" t="s">
        <v>216</v>
      </c>
      <c r="M101" s="53" t="s">
        <v>211</v>
      </c>
      <c r="N101" s="53"/>
      <c r="O101" s="54" t="s">
        <v>448</v>
      </c>
      <c r="P101" s="54" t="s">
        <v>472</v>
      </c>
    </row>
    <row r="102" spans="1:16" ht="12.75" customHeight="1" thickBot="1" x14ac:dyDescent="0.25">
      <c r="A102" s="43" t="str">
        <f t="shared" si="6"/>
        <v> BBS 63 </v>
      </c>
      <c r="B102" s="9" t="str">
        <f t="shared" si="7"/>
        <v>I</v>
      </c>
      <c r="C102" s="43">
        <f t="shared" si="8"/>
        <v>45251.400999999998</v>
      </c>
      <c r="D102" s="8" t="str">
        <f t="shared" si="9"/>
        <v>vis</v>
      </c>
      <c r="E102" s="51">
        <f>VLOOKUP(C102,Active!C$21:E$973,3,FALSE)</f>
        <v>2178.9896076981395</v>
      </c>
      <c r="F102" s="9" t="s">
        <v>163</v>
      </c>
      <c r="G102" s="8" t="str">
        <f t="shared" si="10"/>
        <v>45251.401</v>
      </c>
      <c r="H102" s="43">
        <f t="shared" si="11"/>
        <v>-10182</v>
      </c>
      <c r="I102" s="52" t="s">
        <v>473</v>
      </c>
      <c r="J102" s="53" t="s">
        <v>474</v>
      </c>
      <c r="K102" s="52">
        <v>-10182</v>
      </c>
      <c r="L102" s="52" t="s">
        <v>299</v>
      </c>
      <c r="M102" s="53" t="s">
        <v>211</v>
      </c>
      <c r="N102" s="53"/>
      <c r="O102" s="54" t="s">
        <v>269</v>
      </c>
      <c r="P102" s="54" t="s">
        <v>472</v>
      </c>
    </row>
    <row r="103" spans="1:16" ht="12.75" customHeight="1" thickBot="1" x14ac:dyDescent="0.25">
      <c r="A103" s="43" t="str">
        <f t="shared" si="6"/>
        <v> BBS 64 </v>
      </c>
      <c r="B103" s="9" t="str">
        <f t="shared" si="7"/>
        <v>I</v>
      </c>
      <c r="C103" s="43">
        <f t="shared" si="8"/>
        <v>45276.42</v>
      </c>
      <c r="D103" s="8" t="str">
        <f t="shared" si="9"/>
        <v>vis</v>
      </c>
      <c r="E103" s="51">
        <f>VLOOKUP(C103,Active!C$21:E$973,3,FALSE)</f>
        <v>2207.9886039357693</v>
      </c>
      <c r="F103" s="9" t="s">
        <v>163</v>
      </c>
      <c r="G103" s="8" t="str">
        <f t="shared" si="10"/>
        <v>45276.420</v>
      </c>
      <c r="H103" s="43">
        <f t="shared" si="11"/>
        <v>-10153</v>
      </c>
      <c r="I103" s="52" t="s">
        <v>475</v>
      </c>
      <c r="J103" s="53" t="s">
        <v>476</v>
      </c>
      <c r="K103" s="52">
        <v>-10153</v>
      </c>
      <c r="L103" s="52" t="s">
        <v>455</v>
      </c>
      <c r="M103" s="53" t="s">
        <v>211</v>
      </c>
      <c r="N103" s="53"/>
      <c r="O103" s="54" t="s">
        <v>269</v>
      </c>
      <c r="P103" s="54" t="s">
        <v>477</v>
      </c>
    </row>
    <row r="104" spans="1:16" ht="12.75" customHeight="1" thickBot="1" x14ac:dyDescent="0.25">
      <c r="A104" s="43" t="str">
        <f t="shared" si="6"/>
        <v> BBS 64 </v>
      </c>
      <c r="B104" s="9" t="str">
        <f t="shared" si="7"/>
        <v>I</v>
      </c>
      <c r="C104" s="43">
        <f t="shared" si="8"/>
        <v>45277.284</v>
      </c>
      <c r="D104" s="8" t="str">
        <f t="shared" si="9"/>
        <v>vis</v>
      </c>
      <c r="E104" s="51">
        <f>VLOOKUP(C104,Active!C$21:E$973,3,FALSE)</f>
        <v>2208.9900481481423</v>
      </c>
      <c r="F104" s="9" t="s">
        <v>163</v>
      </c>
      <c r="G104" s="8" t="str">
        <f t="shared" si="10"/>
        <v>45277.284</v>
      </c>
      <c r="H104" s="43">
        <f t="shared" si="11"/>
        <v>-10152</v>
      </c>
      <c r="I104" s="52" t="s">
        <v>478</v>
      </c>
      <c r="J104" s="53" t="s">
        <v>479</v>
      </c>
      <c r="K104" s="52">
        <v>-10152</v>
      </c>
      <c r="L104" s="52" t="s">
        <v>432</v>
      </c>
      <c r="M104" s="53" t="s">
        <v>211</v>
      </c>
      <c r="N104" s="53"/>
      <c r="O104" s="54" t="s">
        <v>269</v>
      </c>
      <c r="P104" s="54" t="s">
        <v>477</v>
      </c>
    </row>
    <row r="105" spans="1:16" ht="12.75" customHeight="1" thickBot="1" x14ac:dyDescent="0.25">
      <c r="A105" s="43" t="str">
        <f t="shared" si="6"/>
        <v> BBS 64 </v>
      </c>
      <c r="B105" s="9" t="str">
        <f t="shared" si="7"/>
        <v>I</v>
      </c>
      <c r="C105" s="43">
        <f t="shared" si="8"/>
        <v>45328.21</v>
      </c>
      <c r="D105" s="8" t="str">
        <f t="shared" si="9"/>
        <v>vis</v>
      </c>
      <c r="E105" s="51">
        <f>VLOOKUP(C105,Active!C$21:E$973,3,FALSE)</f>
        <v>2268.01730273056</v>
      </c>
      <c r="F105" s="9" t="s">
        <v>163</v>
      </c>
      <c r="G105" s="8" t="str">
        <f t="shared" si="10"/>
        <v>45328.210</v>
      </c>
      <c r="H105" s="43">
        <f t="shared" si="11"/>
        <v>-10093</v>
      </c>
      <c r="I105" s="52" t="s">
        <v>480</v>
      </c>
      <c r="J105" s="53" t="s">
        <v>481</v>
      </c>
      <c r="K105" s="52">
        <v>-10093</v>
      </c>
      <c r="L105" s="52" t="s">
        <v>482</v>
      </c>
      <c r="M105" s="53" t="s">
        <v>211</v>
      </c>
      <c r="N105" s="53"/>
      <c r="O105" s="54" t="s">
        <v>269</v>
      </c>
      <c r="P105" s="54" t="s">
        <v>477</v>
      </c>
    </row>
    <row r="106" spans="1:16" ht="12.75" customHeight="1" thickBot="1" x14ac:dyDescent="0.25">
      <c r="A106" s="43" t="str">
        <f t="shared" si="6"/>
        <v> BBS 69 </v>
      </c>
      <c r="B106" s="9" t="str">
        <f t="shared" si="7"/>
        <v>I</v>
      </c>
      <c r="C106" s="43">
        <f t="shared" si="8"/>
        <v>45622.381000000001</v>
      </c>
      <c r="D106" s="8" t="str">
        <f t="shared" si="9"/>
        <v>vis</v>
      </c>
      <c r="E106" s="51">
        <f>VLOOKUP(C106,Active!C$21:E$973,3,FALSE)</f>
        <v>2608.9847163849763</v>
      </c>
      <c r="F106" s="9" t="s">
        <v>163</v>
      </c>
      <c r="G106" s="8" t="str">
        <f t="shared" si="10"/>
        <v>45622.381</v>
      </c>
      <c r="H106" s="43">
        <f t="shared" si="11"/>
        <v>-9752</v>
      </c>
      <c r="I106" s="52" t="s">
        <v>483</v>
      </c>
      <c r="J106" s="53" t="s">
        <v>484</v>
      </c>
      <c r="K106" s="52">
        <v>-9752</v>
      </c>
      <c r="L106" s="52" t="s">
        <v>216</v>
      </c>
      <c r="M106" s="53" t="s">
        <v>211</v>
      </c>
      <c r="N106" s="53"/>
      <c r="O106" s="54" t="s">
        <v>485</v>
      </c>
      <c r="P106" s="54" t="s">
        <v>486</v>
      </c>
    </row>
    <row r="107" spans="1:16" ht="12.75" customHeight="1" thickBot="1" x14ac:dyDescent="0.25">
      <c r="A107" s="43" t="str">
        <f t="shared" si="6"/>
        <v> BBS 69 </v>
      </c>
      <c r="B107" s="9" t="str">
        <f t="shared" si="7"/>
        <v>I</v>
      </c>
      <c r="C107" s="43">
        <f t="shared" si="8"/>
        <v>45635.328999999998</v>
      </c>
      <c r="D107" s="8" t="str">
        <f t="shared" si="9"/>
        <v>vis</v>
      </c>
      <c r="E107" s="51">
        <f>VLOOKUP(C107,Active!C$21:E$973,3,FALSE)</f>
        <v>2623.9924706231445</v>
      </c>
      <c r="F107" s="9" t="s">
        <v>163</v>
      </c>
      <c r="G107" s="8" t="str">
        <f t="shared" si="10"/>
        <v>45635.329</v>
      </c>
      <c r="H107" s="43">
        <f t="shared" si="11"/>
        <v>-9737</v>
      </c>
      <c r="I107" s="52" t="s">
        <v>487</v>
      </c>
      <c r="J107" s="53" t="s">
        <v>488</v>
      </c>
      <c r="K107" s="52">
        <v>-9737</v>
      </c>
      <c r="L107" s="52" t="s">
        <v>284</v>
      </c>
      <c r="M107" s="53" t="s">
        <v>211</v>
      </c>
      <c r="N107" s="53"/>
      <c r="O107" s="54" t="s">
        <v>489</v>
      </c>
      <c r="P107" s="54" t="s">
        <v>486</v>
      </c>
    </row>
    <row r="108" spans="1:16" ht="12.75" customHeight="1" thickBot="1" x14ac:dyDescent="0.25">
      <c r="A108" s="43" t="str">
        <f t="shared" si="6"/>
        <v> BBS 69 </v>
      </c>
      <c r="B108" s="9" t="str">
        <f t="shared" si="7"/>
        <v>I</v>
      </c>
      <c r="C108" s="43">
        <f t="shared" si="8"/>
        <v>45635.330999999998</v>
      </c>
      <c r="D108" s="8" t="str">
        <f t="shared" si="9"/>
        <v>vis</v>
      </c>
      <c r="E108" s="51">
        <f>VLOOKUP(C108,Active!C$21:E$973,3,FALSE)</f>
        <v>2623.994788781044</v>
      </c>
      <c r="F108" s="9" t="s">
        <v>163</v>
      </c>
      <c r="G108" s="8" t="str">
        <f t="shared" si="10"/>
        <v>45635.331</v>
      </c>
      <c r="H108" s="43">
        <f t="shared" si="11"/>
        <v>-9737</v>
      </c>
      <c r="I108" s="52" t="s">
        <v>490</v>
      </c>
      <c r="J108" s="53" t="s">
        <v>491</v>
      </c>
      <c r="K108" s="52">
        <v>-9737</v>
      </c>
      <c r="L108" s="52" t="s">
        <v>280</v>
      </c>
      <c r="M108" s="53" t="s">
        <v>211</v>
      </c>
      <c r="N108" s="53"/>
      <c r="O108" s="54" t="s">
        <v>492</v>
      </c>
      <c r="P108" s="54" t="s">
        <v>486</v>
      </c>
    </row>
    <row r="109" spans="1:16" ht="12.75" customHeight="1" thickBot="1" x14ac:dyDescent="0.25">
      <c r="A109" s="43" t="str">
        <f t="shared" si="6"/>
        <v> BBS 70 </v>
      </c>
      <c r="B109" s="9" t="str">
        <f t="shared" si="7"/>
        <v>I</v>
      </c>
      <c r="C109" s="43">
        <f t="shared" si="8"/>
        <v>45705.218000000001</v>
      </c>
      <c r="D109" s="8" t="str">
        <f t="shared" si="9"/>
        <v>vis</v>
      </c>
      <c r="E109" s="51">
        <f>VLOOKUP(C109,Active!C$21:E$973,3,FALSE)</f>
        <v>2704.9993393250029</v>
      </c>
      <c r="F109" s="9" t="s">
        <v>163</v>
      </c>
      <c r="G109" s="8" t="str">
        <f t="shared" si="10"/>
        <v>45705.218</v>
      </c>
      <c r="H109" s="43">
        <f t="shared" si="11"/>
        <v>-9656</v>
      </c>
      <c r="I109" s="52" t="s">
        <v>493</v>
      </c>
      <c r="J109" s="53" t="s">
        <v>494</v>
      </c>
      <c r="K109" s="52">
        <v>-9656</v>
      </c>
      <c r="L109" s="52" t="s">
        <v>292</v>
      </c>
      <c r="M109" s="53" t="s">
        <v>211</v>
      </c>
      <c r="N109" s="53"/>
      <c r="O109" s="54" t="s">
        <v>269</v>
      </c>
      <c r="P109" s="54" t="s">
        <v>495</v>
      </c>
    </row>
    <row r="110" spans="1:16" ht="12.75" customHeight="1" thickBot="1" x14ac:dyDescent="0.25">
      <c r="A110" s="43" t="str">
        <f t="shared" si="6"/>
        <v> BBS 73 </v>
      </c>
      <c r="B110" s="9" t="str">
        <f t="shared" si="7"/>
        <v>I</v>
      </c>
      <c r="C110" s="43">
        <f t="shared" si="8"/>
        <v>45904.508000000002</v>
      </c>
      <c r="D110" s="8" t="str">
        <f t="shared" si="9"/>
        <v>vis</v>
      </c>
      <c r="E110" s="51">
        <f>VLOOKUP(C110,Active!C$21:E$973,3,FALSE)</f>
        <v>2935.9921831715696</v>
      </c>
      <c r="F110" s="9" t="s">
        <v>163</v>
      </c>
      <c r="G110" s="8" t="str">
        <f t="shared" si="10"/>
        <v>45904.508</v>
      </c>
      <c r="H110" s="43">
        <f t="shared" si="11"/>
        <v>-9425</v>
      </c>
      <c r="I110" s="52" t="s">
        <v>496</v>
      </c>
      <c r="J110" s="53" t="s">
        <v>497</v>
      </c>
      <c r="K110" s="52">
        <v>-9425</v>
      </c>
      <c r="L110" s="52" t="s">
        <v>284</v>
      </c>
      <c r="M110" s="53" t="s">
        <v>211</v>
      </c>
      <c r="N110" s="53"/>
      <c r="O110" s="54" t="s">
        <v>269</v>
      </c>
      <c r="P110" s="54" t="s">
        <v>498</v>
      </c>
    </row>
    <row r="111" spans="1:16" ht="12.75" customHeight="1" thickBot="1" x14ac:dyDescent="0.25">
      <c r="A111" s="43" t="str">
        <f t="shared" si="6"/>
        <v> BBS 73 </v>
      </c>
      <c r="B111" s="9" t="str">
        <f t="shared" si="7"/>
        <v>I</v>
      </c>
      <c r="C111" s="43">
        <f t="shared" si="8"/>
        <v>45904.514000000003</v>
      </c>
      <c r="D111" s="8" t="str">
        <f t="shared" si="9"/>
        <v>vis</v>
      </c>
      <c r="E111" s="51">
        <f>VLOOKUP(C111,Active!C$21:E$973,3,FALSE)</f>
        <v>2935.9991376452681</v>
      </c>
      <c r="F111" s="9" t="s">
        <v>163</v>
      </c>
      <c r="G111" s="8" t="str">
        <f t="shared" si="10"/>
        <v>45904.514</v>
      </c>
      <c r="H111" s="43">
        <f t="shared" si="11"/>
        <v>-9425</v>
      </c>
      <c r="I111" s="52" t="s">
        <v>499</v>
      </c>
      <c r="J111" s="53" t="s">
        <v>500</v>
      </c>
      <c r="K111" s="52">
        <v>-9425</v>
      </c>
      <c r="L111" s="52" t="s">
        <v>292</v>
      </c>
      <c r="M111" s="53" t="s">
        <v>211</v>
      </c>
      <c r="N111" s="53"/>
      <c r="O111" s="54" t="s">
        <v>501</v>
      </c>
      <c r="P111" s="54" t="s">
        <v>498</v>
      </c>
    </row>
    <row r="112" spans="1:16" ht="12.75" customHeight="1" thickBot="1" x14ac:dyDescent="0.25">
      <c r="A112" s="43" t="str">
        <f t="shared" si="6"/>
        <v> BBS 73 </v>
      </c>
      <c r="B112" s="9" t="str">
        <f t="shared" si="7"/>
        <v>I</v>
      </c>
      <c r="C112" s="43">
        <f t="shared" si="8"/>
        <v>45916.588000000003</v>
      </c>
      <c r="D112" s="8" t="str">
        <f t="shared" si="9"/>
        <v>vis</v>
      </c>
      <c r="E112" s="51">
        <f>VLOOKUP(C112,Active!C$21:E$973,3,FALSE)</f>
        <v>2949.9938568815746</v>
      </c>
      <c r="F112" s="9" t="s">
        <v>163</v>
      </c>
      <c r="G112" s="8" t="str">
        <f t="shared" si="10"/>
        <v>45916.588</v>
      </c>
      <c r="H112" s="43">
        <f t="shared" si="11"/>
        <v>-9411</v>
      </c>
      <c r="I112" s="52" t="s">
        <v>502</v>
      </c>
      <c r="J112" s="53" t="s">
        <v>503</v>
      </c>
      <c r="K112" s="52">
        <v>-9411</v>
      </c>
      <c r="L112" s="52" t="s">
        <v>280</v>
      </c>
      <c r="M112" s="53" t="s">
        <v>211</v>
      </c>
      <c r="N112" s="53"/>
      <c r="O112" s="54" t="s">
        <v>269</v>
      </c>
      <c r="P112" s="54" t="s">
        <v>498</v>
      </c>
    </row>
    <row r="113" spans="1:16" ht="12.75" customHeight="1" thickBot="1" x14ac:dyDescent="0.25">
      <c r="A113" s="43" t="str">
        <f t="shared" si="6"/>
        <v>IBVS 2865 </v>
      </c>
      <c r="B113" s="9" t="str">
        <f t="shared" si="7"/>
        <v>I</v>
      </c>
      <c r="C113" s="43">
        <f t="shared" si="8"/>
        <v>45945.055999999997</v>
      </c>
      <c r="D113" s="8" t="str">
        <f t="shared" si="9"/>
        <v>vis</v>
      </c>
      <c r="E113" s="51">
        <f>VLOOKUP(C113,Active!C$21:E$973,3,FALSE)</f>
        <v>2982.9905164160346</v>
      </c>
      <c r="F113" s="9" t="s">
        <v>163</v>
      </c>
      <c r="G113" s="8" t="str">
        <f t="shared" si="10"/>
        <v>45945.056</v>
      </c>
      <c r="H113" s="43">
        <f t="shared" si="11"/>
        <v>-9378</v>
      </c>
      <c r="I113" s="52" t="s">
        <v>504</v>
      </c>
      <c r="J113" s="53" t="s">
        <v>505</v>
      </c>
      <c r="K113" s="52">
        <v>-9378</v>
      </c>
      <c r="L113" s="52" t="s">
        <v>288</v>
      </c>
      <c r="M113" s="53" t="s">
        <v>421</v>
      </c>
      <c r="N113" s="53" t="s">
        <v>422</v>
      </c>
      <c r="O113" s="54" t="s">
        <v>506</v>
      </c>
      <c r="P113" s="55" t="s">
        <v>507</v>
      </c>
    </row>
    <row r="114" spans="1:16" ht="12.75" customHeight="1" thickBot="1" x14ac:dyDescent="0.25">
      <c r="A114" s="43" t="str">
        <f t="shared" si="6"/>
        <v> AOEB 3 </v>
      </c>
      <c r="B114" s="9" t="str">
        <f t="shared" si="7"/>
        <v>I</v>
      </c>
      <c r="C114" s="43">
        <f t="shared" si="8"/>
        <v>45959.720999999998</v>
      </c>
      <c r="D114" s="8" t="str">
        <f t="shared" si="9"/>
        <v>vis</v>
      </c>
      <c r="E114" s="51">
        <f>VLOOKUP(C114,Active!C$21:E$973,3,FALSE)</f>
        <v>2999.9884092105053</v>
      </c>
      <c r="F114" s="9" t="s">
        <v>163</v>
      </c>
      <c r="G114" s="8" t="str">
        <f t="shared" si="10"/>
        <v>45959.721</v>
      </c>
      <c r="H114" s="43">
        <f t="shared" si="11"/>
        <v>-9361</v>
      </c>
      <c r="I114" s="52" t="s">
        <v>508</v>
      </c>
      <c r="J114" s="53" t="s">
        <v>509</v>
      </c>
      <c r="K114" s="52">
        <v>-9361</v>
      </c>
      <c r="L114" s="52" t="s">
        <v>432</v>
      </c>
      <c r="M114" s="53" t="s">
        <v>211</v>
      </c>
      <c r="N114" s="53"/>
      <c r="O114" s="54" t="s">
        <v>370</v>
      </c>
      <c r="P114" s="54" t="s">
        <v>371</v>
      </c>
    </row>
    <row r="115" spans="1:16" ht="12.75" customHeight="1" thickBot="1" x14ac:dyDescent="0.25">
      <c r="A115" s="43" t="str">
        <f t="shared" si="6"/>
        <v> BBS 74 </v>
      </c>
      <c r="B115" s="9" t="str">
        <f t="shared" si="7"/>
        <v>I</v>
      </c>
      <c r="C115" s="43">
        <f t="shared" si="8"/>
        <v>45987.332999999999</v>
      </c>
      <c r="D115" s="8" t="str">
        <f t="shared" si="9"/>
        <v>vis</v>
      </c>
      <c r="E115" s="51">
        <f>VLOOKUP(C115,Active!C$21:E$973,3,FALSE)</f>
        <v>3031.9928971641989</v>
      </c>
      <c r="F115" s="9" t="s">
        <v>163</v>
      </c>
      <c r="G115" s="8" t="str">
        <f t="shared" si="10"/>
        <v>45987.333</v>
      </c>
      <c r="H115" s="43">
        <f t="shared" si="11"/>
        <v>-9329</v>
      </c>
      <c r="I115" s="52" t="s">
        <v>510</v>
      </c>
      <c r="J115" s="53" t="s">
        <v>511</v>
      </c>
      <c r="K115" s="52">
        <v>-9329</v>
      </c>
      <c r="L115" s="52" t="s">
        <v>336</v>
      </c>
      <c r="M115" s="53" t="s">
        <v>211</v>
      </c>
      <c r="N115" s="53"/>
      <c r="O115" s="54" t="s">
        <v>269</v>
      </c>
      <c r="P115" s="54" t="s">
        <v>512</v>
      </c>
    </row>
    <row r="116" spans="1:16" ht="12.75" customHeight="1" thickBot="1" x14ac:dyDescent="0.25">
      <c r="A116" s="43" t="str">
        <f t="shared" si="6"/>
        <v> AOEB 3 </v>
      </c>
      <c r="B116" s="9" t="str">
        <f t="shared" si="7"/>
        <v>I</v>
      </c>
      <c r="C116" s="43">
        <f t="shared" si="8"/>
        <v>46004.59</v>
      </c>
      <c r="D116" s="8" t="str">
        <f t="shared" si="9"/>
        <v>vis</v>
      </c>
      <c r="E116" s="51">
        <f>VLOOKUP(C116,Active!C$21:E$973,3,FALSE)</f>
        <v>3051.9951225957793</v>
      </c>
      <c r="F116" s="9" t="s">
        <v>163</v>
      </c>
      <c r="G116" s="8" t="str">
        <f t="shared" si="10"/>
        <v>46004.590</v>
      </c>
      <c r="H116" s="43">
        <f t="shared" si="11"/>
        <v>-9309</v>
      </c>
      <c r="I116" s="52" t="s">
        <v>513</v>
      </c>
      <c r="J116" s="53" t="s">
        <v>514</v>
      </c>
      <c r="K116" s="52">
        <v>-9309</v>
      </c>
      <c r="L116" s="52" t="s">
        <v>331</v>
      </c>
      <c r="M116" s="53" t="s">
        <v>211</v>
      </c>
      <c r="N116" s="53"/>
      <c r="O116" s="54" t="s">
        <v>515</v>
      </c>
      <c r="P116" s="54" t="s">
        <v>371</v>
      </c>
    </row>
    <row r="117" spans="1:16" ht="12.75" customHeight="1" thickBot="1" x14ac:dyDescent="0.25">
      <c r="A117" s="43" t="str">
        <f t="shared" si="6"/>
        <v> AOEB 3 </v>
      </c>
      <c r="B117" s="9" t="str">
        <f t="shared" si="7"/>
        <v>I</v>
      </c>
      <c r="C117" s="43">
        <f t="shared" si="8"/>
        <v>46010.629000000001</v>
      </c>
      <c r="D117" s="8" t="str">
        <f t="shared" si="9"/>
        <v>vis</v>
      </c>
      <c r="E117" s="51">
        <f>VLOOKUP(C117,Active!C$21:E$973,3,FALSE)</f>
        <v>3058.9948003718364</v>
      </c>
      <c r="F117" s="9" t="s">
        <v>163</v>
      </c>
      <c r="G117" s="8" t="str">
        <f t="shared" si="10"/>
        <v>46010.629</v>
      </c>
      <c r="H117" s="43">
        <f t="shared" si="11"/>
        <v>-9302</v>
      </c>
      <c r="I117" s="52" t="s">
        <v>516</v>
      </c>
      <c r="J117" s="53" t="s">
        <v>517</v>
      </c>
      <c r="K117" s="52">
        <v>-9302</v>
      </c>
      <c r="L117" s="52" t="s">
        <v>331</v>
      </c>
      <c r="M117" s="53" t="s">
        <v>211</v>
      </c>
      <c r="N117" s="53"/>
      <c r="O117" s="54" t="s">
        <v>515</v>
      </c>
      <c r="P117" s="54" t="s">
        <v>371</v>
      </c>
    </row>
    <row r="118" spans="1:16" ht="12.75" customHeight="1" thickBot="1" x14ac:dyDescent="0.25">
      <c r="A118" s="43" t="str">
        <f t="shared" si="6"/>
        <v> BBS 78 </v>
      </c>
      <c r="B118" s="9" t="str">
        <f t="shared" si="7"/>
        <v>I</v>
      </c>
      <c r="C118" s="43">
        <f t="shared" si="8"/>
        <v>46319.49</v>
      </c>
      <c r="D118" s="8" t="str">
        <f t="shared" si="9"/>
        <v>vis</v>
      </c>
      <c r="E118" s="51">
        <f>VLOOKUP(C118,Active!C$21:E$973,3,FALSE)</f>
        <v>3416.989083794454</v>
      </c>
      <c r="F118" s="9" t="s">
        <v>163</v>
      </c>
      <c r="G118" s="8" t="str">
        <f t="shared" si="10"/>
        <v>46319.490</v>
      </c>
      <c r="H118" s="43">
        <f t="shared" si="11"/>
        <v>-8944</v>
      </c>
      <c r="I118" s="52" t="s">
        <v>518</v>
      </c>
      <c r="J118" s="53" t="s">
        <v>519</v>
      </c>
      <c r="K118" s="52">
        <v>-8944</v>
      </c>
      <c r="L118" s="52" t="s">
        <v>288</v>
      </c>
      <c r="M118" s="53" t="s">
        <v>211</v>
      </c>
      <c r="N118" s="53"/>
      <c r="O118" s="54" t="s">
        <v>269</v>
      </c>
      <c r="P118" s="54" t="s">
        <v>520</v>
      </c>
    </row>
    <row r="119" spans="1:16" ht="12.75" customHeight="1" thickBot="1" x14ac:dyDescent="0.25">
      <c r="A119" s="43" t="str">
        <f t="shared" si="6"/>
        <v> AOEB 3 </v>
      </c>
      <c r="B119" s="9" t="str">
        <f t="shared" si="7"/>
        <v>I</v>
      </c>
      <c r="C119" s="43">
        <f t="shared" si="8"/>
        <v>46369.536</v>
      </c>
      <c r="D119" s="8" t="str">
        <f t="shared" si="9"/>
        <v>vis</v>
      </c>
      <c r="E119" s="51">
        <f>VLOOKUP(C119,Active!C$21:E$973,3,FALSE)</f>
        <v>3474.9963489013121</v>
      </c>
      <c r="F119" s="9" t="s">
        <v>163</v>
      </c>
      <c r="G119" s="8" t="str">
        <f t="shared" si="10"/>
        <v>46369.536</v>
      </c>
      <c r="H119" s="43">
        <f t="shared" si="11"/>
        <v>-8886</v>
      </c>
      <c r="I119" s="52" t="s">
        <v>521</v>
      </c>
      <c r="J119" s="53" t="s">
        <v>522</v>
      </c>
      <c r="K119" s="52">
        <v>-8886</v>
      </c>
      <c r="L119" s="52" t="s">
        <v>340</v>
      </c>
      <c r="M119" s="53" t="s">
        <v>211</v>
      </c>
      <c r="N119" s="53"/>
      <c r="O119" s="54" t="s">
        <v>370</v>
      </c>
      <c r="P119" s="54" t="s">
        <v>371</v>
      </c>
    </row>
    <row r="120" spans="1:16" ht="12.75" customHeight="1" thickBot="1" x14ac:dyDescent="0.25">
      <c r="A120" s="43" t="str">
        <f t="shared" si="6"/>
        <v> BBS 79 </v>
      </c>
      <c r="B120" s="9" t="str">
        <f t="shared" si="7"/>
        <v>I</v>
      </c>
      <c r="C120" s="43">
        <f t="shared" si="8"/>
        <v>46377.294000000002</v>
      </c>
      <c r="D120" s="8" t="str">
        <f t="shared" si="9"/>
        <v>vis</v>
      </c>
      <c r="E120" s="51">
        <f>VLOOKUP(C120,Active!C$21:E$973,3,FALSE)</f>
        <v>3483.9884833915626</v>
      </c>
      <c r="F120" s="9" t="s">
        <v>163</v>
      </c>
      <c r="G120" s="8" t="str">
        <f t="shared" si="10"/>
        <v>46377.294</v>
      </c>
      <c r="H120" s="43">
        <f t="shared" si="11"/>
        <v>-8877</v>
      </c>
      <c r="I120" s="52" t="s">
        <v>523</v>
      </c>
      <c r="J120" s="53" t="s">
        <v>524</v>
      </c>
      <c r="K120" s="52">
        <v>-8877</v>
      </c>
      <c r="L120" s="52" t="s">
        <v>319</v>
      </c>
      <c r="M120" s="53" t="s">
        <v>211</v>
      </c>
      <c r="N120" s="53"/>
      <c r="O120" s="54" t="s">
        <v>489</v>
      </c>
      <c r="P120" s="54" t="s">
        <v>525</v>
      </c>
    </row>
    <row r="121" spans="1:16" ht="12.75" customHeight="1" thickBot="1" x14ac:dyDescent="0.25">
      <c r="A121" s="43" t="str">
        <f t="shared" si="6"/>
        <v> BBS 79 </v>
      </c>
      <c r="B121" s="9" t="str">
        <f t="shared" si="7"/>
        <v>I</v>
      </c>
      <c r="C121" s="43">
        <f t="shared" si="8"/>
        <v>46428.197</v>
      </c>
      <c r="D121" s="8" t="str">
        <f t="shared" si="9"/>
        <v>vis</v>
      </c>
      <c r="E121" s="51">
        <f>VLOOKUP(C121,Active!C$21:E$973,3,FALSE)</f>
        <v>3542.9890791581411</v>
      </c>
      <c r="F121" s="9" t="s">
        <v>163</v>
      </c>
      <c r="G121" s="8" t="str">
        <f t="shared" si="10"/>
        <v>46428.197</v>
      </c>
      <c r="H121" s="43">
        <f t="shared" si="11"/>
        <v>-8818</v>
      </c>
      <c r="I121" s="52" t="s">
        <v>526</v>
      </c>
      <c r="J121" s="53" t="s">
        <v>527</v>
      </c>
      <c r="K121" s="52">
        <v>-8818</v>
      </c>
      <c r="L121" s="52" t="s">
        <v>288</v>
      </c>
      <c r="M121" s="53" t="s">
        <v>211</v>
      </c>
      <c r="N121" s="53"/>
      <c r="O121" s="54" t="s">
        <v>269</v>
      </c>
      <c r="P121" s="54" t="s">
        <v>525</v>
      </c>
    </row>
    <row r="122" spans="1:16" ht="12.75" customHeight="1" thickBot="1" x14ac:dyDescent="0.25">
      <c r="A122" s="43" t="str">
        <f t="shared" si="6"/>
        <v> BBS 80 </v>
      </c>
      <c r="B122" s="9" t="str">
        <f t="shared" si="7"/>
        <v>I</v>
      </c>
      <c r="C122" s="43">
        <f t="shared" si="8"/>
        <v>46627.495000000003</v>
      </c>
      <c r="D122" s="8" t="str">
        <f t="shared" si="9"/>
        <v>vis</v>
      </c>
      <c r="E122" s="51">
        <f>VLOOKUP(C122,Active!C$21:E$973,3,FALSE)</f>
        <v>3773.9911956363057</v>
      </c>
      <c r="F122" s="9" t="s">
        <v>163</v>
      </c>
      <c r="G122" s="8" t="str">
        <f t="shared" si="10"/>
        <v>46627.495</v>
      </c>
      <c r="H122" s="43">
        <f t="shared" si="11"/>
        <v>-8587</v>
      </c>
      <c r="I122" s="52" t="s">
        <v>528</v>
      </c>
      <c r="J122" s="53" t="s">
        <v>529</v>
      </c>
      <c r="K122" s="52">
        <v>-8587</v>
      </c>
      <c r="L122" s="52" t="s">
        <v>336</v>
      </c>
      <c r="M122" s="53" t="s">
        <v>211</v>
      </c>
      <c r="N122" s="53"/>
      <c r="O122" s="54" t="s">
        <v>269</v>
      </c>
      <c r="P122" s="54" t="s">
        <v>530</v>
      </c>
    </row>
    <row r="123" spans="1:16" ht="12.75" customHeight="1" thickBot="1" x14ac:dyDescent="0.25">
      <c r="A123" s="43" t="str">
        <f t="shared" si="6"/>
        <v> BBS 81 </v>
      </c>
      <c r="B123" s="9" t="str">
        <f t="shared" si="7"/>
        <v>I</v>
      </c>
      <c r="C123" s="43">
        <f t="shared" si="8"/>
        <v>46646.48</v>
      </c>
      <c r="D123" s="8" t="str">
        <f t="shared" si="9"/>
        <v>vis</v>
      </c>
      <c r="E123" s="51">
        <f>VLOOKUP(C123,Active!C$21:E$973,3,FALSE)</f>
        <v>3795.9963094926316</v>
      </c>
      <c r="F123" s="9" t="s">
        <v>163</v>
      </c>
      <c r="G123" s="8" t="str">
        <f t="shared" si="10"/>
        <v>46646.480</v>
      </c>
      <c r="H123" s="43">
        <f t="shared" si="11"/>
        <v>-8565</v>
      </c>
      <c r="I123" s="52" t="s">
        <v>531</v>
      </c>
      <c r="J123" s="53" t="s">
        <v>532</v>
      </c>
      <c r="K123" s="52">
        <v>-8565</v>
      </c>
      <c r="L123" s="52" t="s">
        <v>292</v>
      </c>
      <c r="M123" s="53" t="s">
        <v>211</v>
      </c>
      <c r="N123" s="53"/>
      <c r="O123" s="54" t="s">
        <v>269</v>
      </c>
      <c r="P123" s="54" t="s">
        <v>533</v>
      </c>
    </row>
    <row r="124" spans="1:16" ht="12.75" customHeight="1" thickBot="1" x14ac:dyDescent="0.25">
      <c r="A124" s="43" t="str">
        <f t="shared" si="6"/>
        <v> AOEB 3 </v>
      </c>
      <c r="B124" s="9" t="str">
        <f t="shared" si="7"/>
        <v>I</v>
      </c>
      <c r="C124" s="43">
        <f t="shared" si="8"/>
        <v>46714.633000000002</v>
      </c>
      <c r="D124" s="8" t="str">
        <f t="shared" si="9"/>
        <v>vis</v>
      </c>
      <c r="E124" s="51">
        <f>VLOOKUP(C124,Active!C$21:E$973,3,FALSE)</f>
        <v>3874.9910171381462</v>
      </c>
      <c r="F124" s="9" t="s">
        <v>163</v>
      </c>
      <c r="G124" s="8" t="str">
        <f t="shared" si="10"/>
        <v>46714.633</v>
      </c>
      <c r="H124" s="43">
        <f t="shared" si="11"/>
        <v>-8486</v>
      </c>
      <c r="I124" s="52" t="s">
        <v>534</v>
      </c>
      <c r="J124" s="53" t="s">
        <v>535</v>
      </c>
      <c r="K124" s="52">
        <v>-8486</v>
      </c>
      <c r="L124" s="52" t="s">
        <v>336</v>
      </c>
      <c r="M124" s="53" t="s">
        <v>211</v>
      </c>
      <c r="N124" s="53"/>
      <c r="O124" s="54" t="s">
        <v>370</v>
      </c>
      <c r="P124" s="54" t="s">
        <v>371</v>
      </c>
    </row>
    <row r="125" spans="1:16" ht="12.75" customHeight="1" thickBot="1" x14ac:dyDescent="0.25">
      <c r="A125" s="43" t="str">
        <f t="shared" si="6"/>
        <v> BBS 82 </v>
      </c>
      <c r="B125" s="9" t="str">
        <f t="shared" si="7"/>
        <v>I</v>
      </c>
      <c r="C125" s="43">
        <f t="shared" si="8"/>
        <v>46742.239000000001</v>
      </c>
      <c r="D125" s="8" t="str">
        <f t="shared" si="9"/>
        <v>vis</v>
      </c>
      <c r="E125" s="51">
        <f>VLOOKUP(C125,Active!C$21:E$973,3,FALSE)</f>
        <v>3906.9885506181413</v>
      </c>
      <c r="F125" s="9" t="s">
        <v>163</v>
      </c>
      <c r="G125" s="8" t="str">
        <f t="shared" si="10"/>
        <v>46742.239</v>
      </c>
      <c r="H125" s="43">
        <f t="shared" si="11"/>
        <v>-8454</v>
      </c>
      <c r="I125" s="52" t="s">
        <v>536</v>
      </c>
      <c r="J125" s="53" t="s">
        <v>537</v>
      </c>
      <c r="K125" s="52">
        <v>-8454</v>
      </c>
      <c r="L125" s="52" t="s">
        <v>288</v>
      </c>
      <c r="M125" s="53" t="s">
        <v>211</v>
      </c>
      <c r="N125" s="53"/>
      <c r="O125" s="54" t="s">
        <v>269</v>
      </c>
      <c r="P125" s="54" t="s">
        <v>538</v>
      </c>
    </row>
    <row r="126" spans="1:16" ht="12.75" customHeight="1" thickBot="1" x14ac:dyDescent="0.25">
      <c r="A126" s="43" t="str">
        <f t="shared" si="6"/>
        <v> BBS 84 </v>
      </c>
      <c r="B126" s="9" t="str">
        <f t="shared" si="7"/>
        <v>I</v>
      </c>
      <c r="C126" s="43">
        <f t="shared" si="8"/>
        <v>47010.553</v>
      </c>
      <c r="D126" s="8" t="str">
        <f t="shared" si="9"/>
        <v>vis</v>
      </c>
      <c r="E126" s="51">
        <f>VLOOKUP(C126,Active!C$21:E$973,3,FALSE)</f>
        <v>4217.9856598752394</v>
      </c>
      <c r="F126" s="9" t="s">
        <v>163</v>
      </c>
      <c r="G126" s="8" t="str">
        <f t="shared" si="10"/>
        <v>47010.553</v>
      </c>
      <c r="H126" s="43">
        <f t="shared" si="11"/>
        <v>-8143</v>
      </c>
      <c r="I126" s="52" t="s">
        <v>539</v>
      </c>
      <c r="J126" s="53" t="s">
        <v>540</v>
      </c>
      <c r="K126" s="52">
        <v>-8143</v>
      </c>
      <c r="L126" s="52" t="s">
        <v>432</v>
      </c>
      <c r="M126" s="53" t="s">
        <v>211</v>
      </c>
      <c r="N126" s="53"/>
      <c r="O126" s="54" t="s">
        <v>269</v>
      </c>
      <c r="P126" s="54" t="s">
        <v>541</v>
      </c>
    </row>
    <row r="127" spans="1:16" ht="12.75" customHeight="1" thickBot="1" x14ac:dyDescent="0.25">
      <c r="A127" s="43" t="str">
        <f t="shared" si="6"/>
        <v> BBS 85 </v>
      </c>
      <c r="B127" s="9" t="str">
        <f t="shared" si="7"/>
        <v>I</v>
      </c>
      <c r="C127" s="43">
        <f t="shared" si="8"/>
        <v>47029.534</v>
      </c>
      <c r="D127" s="8" t="str">
        <f t="shared" si="9"/>
        <v>vis</v>
      </c>
      <c r="E127" s="51">
        <f>VLOOKUP(C127,Active!C$21:E$973,3,FALSE)</f>
        <v>4239.9861374157663</v>
      </c>
      <c r="F127" s="9" t="s">
        <v>163</v>
      </c>
      <c r="G127" s="8" t="str">
        <f t="shared" si="10"/>
        <v>47029.534</v>
      </c>
      <c r="H127" s="43">
        <f t="shared" si="11"/>
        <v>-8121</v>
      </c>
      <c r="I127" s="52" t="s">
        <v>542</v>
      </c>
      <c r="J127" s="53" t="s">
        <v>543</v>
      </c>
      <c r="K127" s="52">
        <v>-8121</v>
      </c>
      <c r="L127" s="52" t="s">
        <v>319</v>
      </c>
      <c r="M127" s="53" t="s">
        <v>211</v>
      </c>
      <c r="N127" s="53"/>
      <c r="O127" s="54" t="s">
        <v>269</v>
      </c>
      <c r="P127" s="54" t="s">
        <v>544</v>
      </c>
    </row>
    <row r="128" spans="1:16" ht="12.75" customHeight="1" thickBot="1" x14ac:dyDescent="0.25">
      <c r="A128" s="43" t="str">
        <f t="shared" si="6"/>
        <v> BBS 86 </v>
      </c>
      <c r="B128" s="9" t="str">
        <f t="shared" si="7"/>
        <v>I</v>
      </c>
      <c r="C128" s="43">
        <f t="shared" si="8"/>
        <v>47157.222000000002</v>
      </c>
      <c r="D128" s="8" t="str">
        <f t="shared" si="9"/>
        <v>vis</v>
      </c>
      <c r="E128" s="51">
        <f>VLOOKUP(C128,Active!C$21:E$973,3,FALSE)</f>
        <v>4387.9866103199802</v>
      </c>
      <c r="F128" s="9" t="s">
        <v>163</v>
      </c>
      <c r="G128" s="8" t="str">
        <f t="shared" si="10"/>
        <v>47157.222</v>
      </c>
      <c r="H128" s="43">
        <f t="shared" si="11"/>
        <v>-7973</v>
      </c>
      <c r="I128" s="52" t="s">
        <v>545</v>
      </c>
      <c r="J128" s="53" t="s">
        <v>546</v>
      </c>
      <c r="K128" s="52">
        <v>-7973</v>
      </c>
      <c r="L128" s="52" t="s">
        <v>319</v>
      </c>
      <c r="M128" s="53" t="s">
        <v>211</v>
      </c>
      <c r="N128" s="53"/>
      <c r="O128" s="54" t="s">
        <v>269</v>
      </c>
      <c r="P128" s="54" t="s">
        <v>547</v>
      </c>
    </row>
    <row r="129" spans="1:16" ht="12.75" customHeight="1" thickBot="1" x14ac:dyDescent="0.25">
      <c r="A129" s="43" t="str">
        <f t="shared" si="6"/>
        <v> BBS 90 </v>
      </c>
      <c r="B129" s="9" t="str">
        <f t="shared" si="7"/>
        <v>I</v>
      </c>
      <c r="C129" s="43">
        <f t="shared" si="8"/>
        <v>47471.273999999998</v>
      </c>
      <c r="D129" s="8" t="str">
        <f t="shared" si="9"/>
        <v>vis</v>
      </c>
      <c r="E129" s="51">
        <f>VLOOKUP(C129,Active!C$21:E$973,3,FALSE)</f>
        <v>4751.9976725694696</v>
      </c>
      <c r="F129" s="9" t="s">
        <v>163</v>
      </c>
      <c r="G129" s="8" t="str">
        <f t="shared" si="10"/>
        <v>47471.274</v>
      </c>
      <c r="H129" s="43">
        <f t="shared" si="11"/>
        <v>-7609</v>
      </c>
      <c r="I129" s="52" t="s">
        <v>548</v>
      </c>
      <c r="J129" s="53" t="s">
        <v>549</v>
      </c>
      <c r="K129" s="52">
        <v>-7609</v>
      </c>
      <c r="L129" s="52" t="s">
        <v>550</v>
      </c>
      <c r="M129" s="53" t="s">
        <v>211</v>
      </c>
      <c r="N129" s="53"/>
      <c r="O129" s="54" t="s">
        <v>269</v>
      </c>
      <c r="P129" s="54" t="s">
        <v>551</v>
      </c>
    </row>
    <row r="130" spans="1:16" ht="12.75" customHeight="1" thickBot="1" x14ac:dyDescent="0.25">
      <c r="A130" s="43" t="str">
        <f t="shared" si="6"/>
        <v> BBS 92 </v>
      </c>
      <c r="B130" s="9" t="str">
        <f t="shared" si="7"/>
        <v>I</v>
      </c>
      <c r="C130" s="43">
        <f t="shared" si="8"/>
        <v>47739.601000000002</v>
      </c>
      <c r="D130" s="8" t="str">
        <f t="shared" si="9"/>
        <v>vis</v>
      </c>
      <c r="E130" s="51">
        <f>VLOOKUP(C130,Active!C$21:E$973,3,FALSE)</f>
        <v>5063.0098498529187</v>
      </c>
      <c r="F130" s="9" t="s">
        <v>163</v>
      </c>
      <c r="G130" s="8" t="str">
        <f t="shared" si="10"/>
        <v>47739.601</v>
      </c>
      <c r="H130" s="43">
        <f t="shared" si="11"/>
        <v>-7298</v>
      </c>
      <c r="I130" s="52" t="s">
        <v>552</v>
      </c>
      <c r="J130" s="53" t="s">
        <v>553</v>
      </c>
      <c r="K130" s="52">
        <v>-7298</v>
      </c>
      <c r="L130" s="52" t="s">
        <v>554</v>
      </c>
      <c r="M130" s="53" t="s">
        <v>211</v>
      </c>
      <c r="N130" s="53"/>
      <c r="O130" s="54" t="s">
        <v>269</v>
      </c>
      <c r="P130" s="54" t="s">
        <v>555</v>
      </c>
    </row>
    <row r="131" spans="1:16" ht="12.75" customHeight="1" thickBot="1" x14ac:dyDescent="0.25">
      <c r="A131" s="43" t="str">
        <f t="shared" si="6"/>
        <v> AOEB 3 </v>
      </c>
      <c r="B131" s="9" t="str">
        <f t="shared" si="7"/>
        <v>I</v>
      </c>
      <c r="C131" s="43">
        <f t="shared" si="8"/>
        <v>47744.756000000001</v>
      </c>
      <c r="D131" s="8" t="str">
        <f t="shared" si="9"/>
        <v>vis</v>
      </c>
      <c r="E131" s="51">
        <f>VLOOKUP(C131,Active!C$21:E$973,3,FALSE)</f>
        <v>5068.984901837608</v>
      </c>
      <c r="F131" s="9" t="s">
        <v>163</v>
      </c>
      <c r="G131" s="8" t="str">
        <f t="shared" si="10"/>
        <v>47744.756</v>
      </c>
      <c r="H131" s="43">
        <f t="shared" si="11"/>
        <v>-7292</v>
      </c>
      <c r="I131" s="52" t="s">
        <v>556</v>
      </c>
      <c r="J131" s="53" t="s">
        <v>557</v>
      </c>
      <c r="K131" s="52">
        <v>-7292</v>
      </c>
      <c r="L131" s="52" t="s">
        <v>319</v>
      </c>
      <c r="M131" s="53" t="s">
        <v>211</v>
      </c>
      <c r="N131" s="53"/>
      <c r="O131" s="54" t="s">
        <v>370</v>
      </c>
      <c r="P131" s="54" t="s">
        <v>371</v>
      </c>
    </row>
    <row r="132" spans="1:16" ht="12.75" customHeight="1" thickBot="1" x14ac:dyDescent="0.25">
      <c r="A132" s="43" t="str">
        <f t="shared" si="6"/>
        <v> BBS 93 </v>
      </c>
      <c r="B132" s="9" t="str">
        <f t="shared" si="7"/>
        <v>I</v>
      </c>
      <c r="C132" s="43">
        <f t="shared" si="8"/>
        <v>47822.400000000001</v>
      </c>
      <c r="D132" s="8" t="str">
        <f t="shared" si="9"/>
        <v>vis</v>
      </c>
      <c r="E132" s="51">
        <f>VLOOKUP(C132,Active!C$21:E$973,3,FALSE)</f>
        <v>5158.9804277928633</v>
      </c>
      <c r="F132" s="9" t="s">
        <v>163</v>
      </c>
      <c r="G132" s="8" t="str">
        <f t="shared" si="10"/>
        <v>47822.400</v>
      </c>
      <c r="H132" s="43">
        <f t="shared" si="11"/>
        <v>-7202</v>
      </c>
      <c r="I132" s="52" t="s">
        <v>558</v>
      </c>
      <c r="J132" s="53" t="s">
        <v>559</v>
      </c>
      <c r="K132" s="52">
        <v>-7202</v>
      </c>
      <c r="L132" s="52" t="s">
        <v>351</v>
      </c>
      <c r="M132" s="53" t="s">
        <v>211</v>
      </c>
      <c r="N132" s="53"/>
      <c r="O132" s="54" t="s">
        <v>269</v>
      </c>
      <c r="P132" s="54" t="s">
        <v>560</v>
      </c>
    </row>
    <row r="133" spans="1:16" ht="12.75" customHeight="1" thickBot="1" x14ac:dyDescent="0.25">
      <c r="A133" s="43" t="str">
        <f t="shared" si="6"/>
        <v> BBS 96 </v>
      </c>
      <c r="B133" s="9" t="str">
        <f t="shared" si="7"/>
        <v>I</v>
      </c>
      <c r="C133" s="43">
        <f t="shared" si="8"/>
        <v>48098.491000000002</v>
      </c>
      <c r="D133" s="8" t="str">
        <f t="shared" si="9"/>
        <v>vis</v>
      </c>
      <c r="E133" s="51">
        <f>VLOOKUP(C133,Active!C$21:E$973,3,FALSE)</f>
        <v>5478.9916940402527</v>
      </c>
      <c r="F133" s="9" t="s">
        <v>163</v>
      </c>
      <c r="G133" s="8" t="str">
        <f t="shared" si="10"/>
        <v>48098.491</v>
      </c>
      <c r="H133" s="43">
        <f t="shared" si="11"/>
        <v>-6882</v>
      </c>
      <c r="I133" s="52" t="s">
        <v>561</v>
      </c>
      <c r="J133" s="53" t="s">
        <v>562</v>
      </c>
      <c r="K133" s="52">
        <v>-6882</v>
      </c>
      <c r="L133" s="52" t="s">
        <v>340</v>
      </c>
      <c r="M133" s="53" t="s">
        <v>211</v>
      </c>
      <c r="N133" s="53"/>
      <c r="O133" s="54" t="s">
        <v>269</v>
      </c>
      <c r="P133" s="54" t="s">
        <v>563</v>
      </c>
    </row>
    <row r="134" spans="1:16" ht="12.75" customHeight="1" thickBot="1" x14ac:dyDescent="0.25">
      <c r="A134" s="43" t="str">
        <f t="shared" si="6"/>
        <v> BBS 97 </v>
      </c>
      <c r="B134" s="9" t="str">
        <f t="shared" si="7"/>
        <v>I</v>
      </c>
      <c r="C134" s="43">
        <f t="shared" si="8"/>
        <v>48174.404999999999</v>
      </c>
      <c r="D134" s="8" t="str">
        <f t="shared" si="9"/>
        <v>vis</v>
      </c>
      <c r="E134" s="51">
        <f>VLOOKUP(C134,Active!C$21:E$973,3,FALSE)</f>
        <v>5566.9820134128631</v>
      </c>
      <c r="F134" s="9" t="s">
        <v>163</v>
      </c>
      <c r="G134" s="8" t="str">
        <f t="shared" si="10"/>
        <v>48174.405</v>
      </c>
      <c r="H134" s="43">
        <f t="shared" si="11"/>
        <v>-6794</v>
      </c>
      <c r="I134" s="52" t="s">
        <v>564</v>
      </c>
      <c r="J134" s="53" t="s">
        <v>565</v>
      </c>
      <c r="K134" s="52">
        <v>-6794</v>
      </c>
      <c r="L134" s="52" t="s">
        <v>299</v>
      </c>
      <c r="M134" s="53" t="s">
        <v>421</v>
      </c>
      <c r="N134" s="53" t="s">
        <v>422</v>
      </c>
      <c r="O134" s="54" t="s">
        <v>566</v>
      </c>
      <c r="P134" s="54" t="s">
        <v>567</v>
      </c>
    </row>
    <row r="135" spans="1:16" ht="12.75" customHeight="1" thickBot="1" x14ac:dyDescent="0.25">
      <c r="A135" s="43" t="str">
        <f t="shared" si="6"/>
        <v> BBS 98 </v>
      </c>
      <c r="B135" s="9" t="str">
        <f t="shared" si="7"/>
        <v>I</v>
      </c>
      <c r="C135" s="43">
        <f t="shared" si="8"/>
        <v>48488.446000000004</v>
      </c>
      <c r="D135" s="8" t="str">
        <f t="shared" si="9"/>
        <v>vis</v>
      </c>
      <c r="E135" s="51">
        <f>VLOOKUP(C135,Active!C$21:E$973,3,FALSE)</f>
        <v>5930.9803257939184</v>
      </c>
      <c r="F135" s="9" t="s">
        <v>163</v>
      </c>
      <c r="G135" s="8" t="str">
        <f t="shared" si="10"/>
        <v>48488.446</v>
      </c>
      <c r="H135" s="43">
        <f t="shared" si="11"/>
        <v>-6430</v>
      </c>
      <c r="I135" s="52" t="s">
        <v>568</v>
      </c>
      <c r="J135" s="53" t="s">
        <v>569</v>
      </c>
      <c r="K135" s="52">
        <v>-6430</v>
      </c>
      <c r="L135" s="52" t="s">
        <v>455</v>
      </c>
      <c r="M135" s="53" t="s">
        <v>211</v>
      </c>
      <c r="N135" s="53"/>
      <c r="O135" s="54" t="s">
        <v>269</v>
      </c>
      <c r="P135" s="54" t="s">
        <v>570</v>
      </c>
    </row>
    <row r="136" spans="1:16" ht="12.75" customHeight="1" thickBot="1" x14ac:dyDescent="0.25">
      <c r="A136" s="43" t="str">
        <f t="shared" si="6"/>
        <v> AOEB 3 </v>
      </c>
      <c r="B136" s="9" t="str">
        <f t="shared" si="7"/>
        <v>I</v>
      </c>
      <c r="C136" s="43">
        <f t="shared" si="8"/>
        <v>48537.623</v>
      </c>
      <c r="D136" s="8" t="str">
        <f t="shared" si="9"/>
        <v>vis</v>
      </c>
      <c r="E136" s="51">
        <f>VLOOKUP(C136,Active!C$21:E$973,3,FALSE)</f>
        <v>5987.9803512936505</v>
      </c>
      <c r="F136" s="9" t="s">
        <v>163</v>
      </c>
      <c r="G136" s="8" t="str">
        <f t="shared" si="10"/>
        <v>48537.623</v>
      </c>
      <c r="H136" s="43">
        <f t="shared" si="11"/>
        <v>-6373</v>
      </c>
      <c r="I136" s="52" t="s">
        <v>571</v>
      </c>
      <c r="J136" s="53" t="s">
        <v>572</v>
      </c>
      <c r="K136" s="52">
        <v>-6373</v>
      </c>
      <c r="L136" s="52" t="s">
        <v>455</v>
      </c>
      <c r="M136" s="53" t="s">
        <v>211</v>
      </c>
      <c r="N136" s="53"/>
      <c r="O136" s="54" t="s">
        <v>370</v>
      </c>
      <c r="P136" s="54" t="s">
        <v>371</v>
      </c>
    </row>
    <row r="137" spans="1:16" ht="12.75" customHeight="1" thickBot="1" x14ac:dyDescent="0.25">
      <c r="A137" s="43" t="str">
        <f t="shared" si="6"/>
        <v> BBS 99 </v>
      </c>
      <c r="B137" s="9" t="str">
        <f t="shared" si="7"/>
        <v>I</v>
      </c>
      <c r="C137" s="43">
        <f t="shared" si="8"/>
        <v>48564.37</v>
      </c>
      <c r="D137" s="8" t="str">
        <f t="shared" si="9"/>
        <v>vis</v>
      </c>
      <c r="E137" s="51">
        <f>VLOOKUP(C137,Active!C$21:E$973,3,FALSE)</f>
        <v>6018.9822359560258</v>
      </c>
      <c r="F137" s="9" t="s">
        <v>163</v>
      </c>
      <c r="G137" s="8" t="str">
        <f t="shared" si="10"/>
        <v>48564.370</v>
      </c>
      <c r="H137" s="43">
        <f t="shared" si="11"/>
        <v>-6342</v>
      </c>
      <c r="I137" s="52" t="s">
        <v>573</v>
      </c>
      <c r="J137" s="53" t="s">
        <v>574</v>
      </c>
      <c r="K137" s="52">
        <v>-6342</v>
      </c>
      <c r="L137" s="52" t="s">
        <v>319</v>
      </c>
      <c r="M137" s="53" t="s">
        <v>211</v>
      </c>
      <c r="N137" s="53"/>
      <c r="O137" s="54" t="s">
        <v>269</v>
      </c>
      <c r="P137" s="54" t="s">
        <v>575</v>
      </c>
    </row>
    <row r="138" spans="1:16" ht="12.75" customHeight="1" thickBot="1" x14ac:dyDescent="0.25">
      <c r="A138" s="43" t="str">
        <f t="shared" si="6"/>
        <v> BBS 100 </v>
      </c>
      <c r="B138" s="9" t="str">
        <f t="shared" si="7"/>
        <v>I</v>
      </c>
      <c r="C138" s="43">
        <f t="shared" si="8"/>
        <v>48564.374000000003</v>
      </c>
      <c r="D138" s="8" t="str">
        <f t="shared" si="9"/>
        <v>vis</v>
      </c>
      <c r="E138" s="51">
        <f>VLOOKUP(C138,Active!C$21:E$973,3,FALSE)</f>
        <v>6018.9868722718247</v>
      </c>
      <c r="F138" s="9" t="s">
        <v>163</v>
      </c>
      <c r="G138" s="8" t="str">
        <f t="shared" si="10"/>
        <v>48564.374</v>
      </c>
      <c r="H138" s="43">
        <f t="shared" si="11"/>
        <v>-6342</v>
      </c>
      <c r="I138" s="52" t="s">
        <v>576</v>
      </c>
      <c r="J138" s="53" t="s">
        <v>577</v>
      </c>
      <c r="K138" s="52">
        <v>-6342</v>
      </c>
      <c r="L138" s="52" t="s">
        <v>280</v>
      </c>
      <c r="M138" s="53" t="s">
        <v>211</v>
      </c>
      <c r="N138" s="53"/>
      <c r="O138" s="54" t="s">
        <v>489</v>
      </c>
      <c r="P138" s="54" t="s">
        <v>578</v>
      </c>
    </row>
    <row r="139" spans="1:16" ht="12.75" customHeight="1" thickBot="1" x14ac:dyDescent="0.25">
      <c r="A139" s="43" t="str">
        <f t="shared" ref="A139:A202" si="12">P139</f>
        <v> BBS 102 </v>
      </c>
      <c r="B139" s="9" t="str">
        <f t="shared" ref="B139:B202" si="13">IF(H139=INT(H139),"I","II")</f>
        <v>I</v>
      </c>
      <c r="C139" s="43">
        <f t="shared" ref="C139:C202" si="14">1*G139</f>
        <v>48859.432999999997</v>
      </c>
      <c r="D139" s="8" t="str">
        <f t="shared" ref="D139:D202" si="15">VLOOKUP(F139,I$1:J$5,2,FALSE)</f>
        <v>vis</v>
      </c>
      <c r="E139" s="51">
        <f>VLOOKUP(C139,Active!C$21:E$973,3,FALSE)</f>
        <v>6360.9835480333904</v>
      </c>
      <c r="F139" s="9" t="s">
        <v>163</v>
      </c>
      <c r="G139" s="8" t="str">
        <f t="shared" ref="G139:G202" si="16">MID(I139,3,LEN(I139)-3)</f>
        <v>48859.433</v>
      </c>
      <c r="H139" s="43">
        <f t="shared" ref="H139:H202" si="17">1*K139</f>
        <v>-6000</v>
      </c>
      <c r="I139" s="52" t="s">
        <v>579</v>
      </c>
      <c r="J139" s="53" t="s">
        <v>580</v>
      </c>
      <c r="K139" s="52">
        <v>-6000</v>
      </c>
      <c r="L139" s="52" t="s">
        <v>284</v>
      </c>
      <c r="M139" s="53" t="s">
        <v>211</v>
      </c>
      <c r="N139" s="53"/>
      <c r="O139" s="54" t="s">
        <v>269</v>
      </c>
      <c r="P139" s="54" t="s">
        <v>581</v>
      </c>
    </row>
    <row r="140" spans="1:16" ht="12.75" customHeight="1" thickBot="1" x14ac:dyDescent="0.25">
      <c r="A140" s="43" t="str">
        <f t="shared" si="12"/>
        <v> BBS 104 </v>
      </c>
      <c r="B140" s="9" t="str">
        <f t="shared" si="13"/>
        <v>I</v>
      </c>
      <c r="C140" s="43">
        <f t="shared" si="14"/>
        <v>49216.612000000001</v>
      </c>
      <c r="D140" s="8" t="str">
        <f t="shared" si="15"/>
        <v>vis</v>
      </c>
      <c r="E140" s="51">
        <f>VLOOKUP(C140,Active!C$21:E$973,3,FALSE)</f>
        <v>6774.982208138129</v>
      </c>
      <c r="F140" s="9" t="s">
        <v>163</v>
      </c>
      <c r="G140" s="8" t="str">
        <f t="shared" si="16"/>
        <v>49216.612</v>
      </c>
      <c r="H140" s="43">
        <f t="shared" si="17"/>
        <v>-5586</v>
      </c>
      <c r="I140" s="52" t="s">
        <v>582</v>
      </c>
      <c r="J140" s="53" t="s">
        <v>583</v>
      </c>
      <c r="K140" s="52">
        <v>-5586</v>
      </c>
      <c r="L140" s="52" t="s">
        <v>288</v>
      </c>
      <c r="M140" s="53" t="s">
        <v>211</v>
      </c>
      <c r="N140" s="53"/>
      <c r="O140" s="54" t="s">
        <v>269</v>
      </c>
      <c r="P140" s="54" t="s">
        <v>584</v>
      </c>
    </row>
    <row r="141" spans="1:16" ht="12.75" customHeight="1" thickBot="1" x14ac:dyDescent="0.25">
      <c r="A141" s="43" t="str">
        <f t="shared" si="12"/>
        <v> AOEB 3 </v>
      </c>
      <c r="B141" s="9" t="str">
        <f t="shared" si="13"/>
        <v>I</v>
      </c>
      <c r="C141" s="43">
        <f t="shared" si="14"/>
        <v>49273.561000000002</v>
      </c>
      <c r="D141" s="8" t="str">
        <f t="shared" si="15"/>
        <v>vis</v>
      </c>
      <c r="E141" s="51">
        <f>VLOOKUP(C141,Active!C$21:E$973,3,FALSE)</f>
        <v>6840.9905952334084</v>
      </c>
      <c r="F141" s="9" t="s">
        <v>163</v>
      </c>
      <c r="G141" s="8" t="str">
        <f t="shared" si="16"/>
        <v>49273.561</v>
      </c>
      <c r="H141" s="43">
        <f t="shared" si="17"/>
        <v>-5520</v>
      </c>
      <c r="I141" s="52" t="s">
        <v>585</v>
      </c>
      <c r="J141" s="53" t="s">
        <v>586</v>
      </c>
      <c r="K141" s="52">
        <v>-5520</v>
      </c>
      <c r="L141" s="52" t="s">
        <v>379</v>
      </c>
      <c r="M141" s="53" t="s">
        <v>211</v>
      </c>
      <c r="N141" s="53"/>
      <c r="O141" s="54" t="s">
        <v>370</v>
      </c>
      <c r="P141" s="54" t="s">
        <v>371</v>
      </c>
    </row>
    <row r="142" spans="1:16" ht="12.75" customHeight="1" thickBot="1" x14ac:dyDescent="0.25">
      <c r="A142" s="43" t="str">
        <f t="shared" si="12"/>
        <v> BBS 107 </v>
      </c>
      <c r="B142" s="9" t="str">
        <f t="shared" si="13"/>
        <v>I</v>
      </c>
      <c r="C142" s="43">
        <f t="shared" si="14"/>
        <v>49600.536999999997</v>
      </c>
      <c r="D142" s="8" t="str">
        <f t="shared" si="15"/>
        <v>vis</v>
      </c>
      <c r="E142" s="51">
        <f>VLOOKUP(C142,Active!C$21:E$973,3,FALSE)</f>
        <v>7219.9815938262809</v>
      </c>
      <c r="F142" s="9" t="s">
        <v>163</v>
      </c>
      <c r="G142" s="8" t="str">
        <f t="shared" si="16"/>
        <v>49600.537</v>
      </c>
      <c r="H142" s="43">
        <f t="shared" si="17"/>
        <v>-5141</v>
      </c>
      <c r="I142" s="52" t="s">
        <v>587</v>
      </c>
      <c r="J142" s="53" t="s">
        <v>588</v>
      </c>
      <c r="K142" s="52">
        <v>-5141</v>
      </c>
      <c r="L142" s="52" t="s">
        <v>288</v>
      </c>
      <c r="M142" s="53" t="s">
        <v>211</v>
      </c>
      <c r="N142" s="53"/>
      <c r="O142" s="54" t="s">
        <v>269</v>
      </c>
      <c r="P142" s="54" t="s">
        <v>589</v>
      </c>
    </row>
    <row r="143" spans="1:16" ht="12.75" customHeight="1" thickBot="1" x14ac:dyDescent="0.25">
      <c r="A143" s="43" t="str">
        <f t="shared" si="12"/>
        <v> BBS 108 </v>
      </c>
      <c r="B143" s="9" t="str">
        <f t="shared" si="13"/>
        <v>I</v>
      </c>
      <c r="C143" s="43">
        <f t="shared" si="14"/>
        <v>49633.324999999997</v>
      </c>
      <c r="D143" s="8" t="str">
        <f t="shared" si="15"/>
        <v>vis</v>
      </c>
      <c r="E143" s="51">
        <f>VLOOKUP(C143,Active!C$21:E$973,3,FALSE)</f>
        <v>7257.9854744226041</v>
      </c>
      <c r="F143" s="9" t="s">
        <v>163</v>
      </c>
      <c r="G143" s="8" t="str">
        <f t="shared" si="16"/>
        <v>49633.325</v>
      </c>
      <c r="H143" s="43">
        <f t="shared" si="17"/>
        <v>-5103</v>
      </c>
      <c r="I143" s="52" t="s">
        <v>590</v>
      </c>
      <c r="J143" s="53" t="s">
        <v>591</v>
      </c>
      <c r="K143" s="52">
        <v>-5103</v>
      </c>
      <c r="L143" s="52" t="s">
        <v>331</v>
      </c>
      <c r="M143" s="53" t="s">
        <v>211</v>
      </c>
      <c r="N143" s="53"/>
      <c r="O143" s="54" t="s">
        <v>269</v>
      </c>
      <c r="P143" s="54" t="s">
        <v>592</v>
      </c>
    </row>
    <row r="144" spans="1:16" ht="12.75" customHeight="1" thickBot="1" x14ac:dyDescent="0.25">
      <c r="A144" s="43" t="str">
        <f t="shared" si="12"/>
        <v> AOEB 3 </v>
      </c>
      <c r="B144" s="9" t="str">
        <f t="shared" si="13"/>
        <v>I</v>
      </c>
      <c r="C144" s="43">
        <f t="shared" si="14"/>
        <v>49713.561999999998</v>
      </c>
      <c r="D144" s="8" t="str">
        <f t="shared" si="15"/>
        <v>vis</v>
      </c>
      <c r="E144" s="51">
        <f>VLOOKUP(C144,Active!C$21:E$973,3,FALSE)</f>
        <v>7350.9864920939235</v>
      </c>
      <c r="F144" s="9" t="s">
        <v>163</v>
      </c>
      <c r="G144" s="8" t="str">
        <f t="shared" si="16"/>
        <v>49713.562</v>
      </c>
      <c r="H144" s="43">
        <f t="shared" si="17"/>
        <v>-5010</v>
      </c>
      <c r="I144" s="52" t="s">
        <v>593</v>
      </c>
      <c r="J144" s="53" t="s">
        <v>594</v>
      </c>
      <c r="K144" s="52">
        <v>-5010</v>
      </c>
      <c r="L144" s="52" t="s">
        <v>357</v>
      </c>
      <c r="M144" s="53" t="s">
        <v>211</v>
      </c>
      <c r="N144" s="53"/>
      <c r="O144" s="54" t="s">
        <v>370</v>
      </c>
      <c r="P144" s="54" t="s">
        <v>371</v>
      </c>
    </row>
    <row r="145" spans="1:16" ht="12.75" customHeight="1" thickBot="1" x14ac:dyDescent="0.25">
      <c r="A145" s="43" t="str">
        <f t="shared" si="12"/>
        <v> AOEB 3 </v>
      </c>
      <c r="B145" s="9" t="str">
        <f t="shared" si="13"/>
        <v>I</v>
      </c>
      <c r="C145" s="43">
        <f t="shared" si="14"/>
        <v>49983.607000000004</v>
      </c>
      <c r="D145" s="8" t="str">
        <f t="shared" si="15"/>
        <v>vis</v>
      </c>
      <c r="E145" s="51">
        <f>VLOOKUP(C145,Active!C$21:E$973,3,FALSE)</f>
        <v>7663.9899670126206</v>
      </c>
      <c r="F145" s="9" t="s">
        <v>163</v>
      </c>
      <c r="G145" s="8" t="str">
        <f t="shared" si="16"/>
        <v>49983.607</v>
      </c>
      <c r="H145" s="43">
        <f t="shared" si="17"/>
        <v>-4697</v>
      </c>
      <c r="I145" s="52" t="s">
        <v>595</v>
      </c>
      <c r="J145" s="53" t="s">
        <v>596</v>
      </c>
      <c r="K145" s="52">
        <v>-4697</v>
      </c>
      <c r="L145" s="52" t="s">
        <v>399</v>
      </c>
      <c r="M145" s="53" t="s">
        <v>211</v>
      </c>
      <c r="N145" s="53"/>
      <c r="O145" s="54" t="s">
        <v>370</v>
      </c>
      <c r="P145" s="54" t="s">
        <v>371</v>
      </c>
    </row>
    <row r="146" spans="1:16" ht="12.75" customHeight="1" thickBot="1" x14ac:dyDescent="0.25">
      <c r="A146" s="43" t="str">
        <f t="shared" si="12"/>
        <v> BBS 110 </v>
      </c>
      <c r="B146" s="9" t="str">
        <f t="shared" si="13"/>
        <v>I</v>
      </c>
      <c r="C146" s="43">
        <f t="shared" si="14"/>
        <v>49984.464</v>
      </c>
      <c r="D146" s="8" t="str">
        <f t="shared" si="15"/>
        <v>vis</v>
      </c>
      <c r="E146" s="51">
        <f>VLOOKUP(C146,Active!C$21:E$973,3,FALSE)</f>
        <v>7664.9832976723401</v>
      </c>
      <c r="F146" s="9" t="s">
        <v>163</v>
      </c>
      <c r="G146" s="8" t="str">
        <f t="shared" si="16"/>
        <v>49984.464</v>
      </c>
      <c r="H146" s="43">
        <f t="shared" si="17"/>
        <v>-4696</v>
      </c>
      <c r="I146" s="52" t="s">
        <v>597</v>
      </c>
      <c r="J146" s="53" t="s">
        <v>598</v>
      </c>
      <c r="K146" s="52">
        <v>-4696</v>
      </c>
      <c r="L146" s="52" t="s">
        <v>280</v>
      </c>
      <c r="M146" s="53" t="s">
        <v>211</v>
      </c>
      <c r="N146" s="53"/>
      <c r="O146" s="54" t="s">
        <v>269</v>
      </c>
      <c r="P146" s="54" t="s">
        <v>599</v>
      </c>
    </row>
    <row r="147" spans="1:16" ht="12.75" customHeight="1" thickBot="1" x14ac:dyDescent="0.25">
      <c r="A147" s="43" t="str">
        <f t="shared" si="12"/>
        <v> AOEB 3 </v>
      </c>
      <c r="B147" s="9" t="str">
        <f t="shared" si="13"/>
        <v>I</v>
      </c>
      <c r="C147" s="43">
        <f t="shared" si="14"/>
        <v>50002.587</v>
      </c>
      <c r="D147" s="8" t="str">
        <f t="shared" si="15"/>
        <v>vis</v>
      </c>
      <c r="E147" s="51">
        <f>VLOOKUP(C147,Active!C$21:E$973,3,FALSE)</f>
        <v>7685.9892854741929</v>
      </c>
      <c r="F147" s="9" t="s">
        <v>163</v>
      </c>
      <c r="G147" s="8" t="str">
        <f t="shared" si="16"/>
        <v>50002.587</v>
      </c>
      <c r="H147" s="43">
        <f t="shared" si="17"/>
        <v>-4675</v>
      </c>
      <c r="I147" s="52" t="s">
        <v>600</v>
      </c>
      <c r="J147" s="53" t="s">
        <v>601</v>
      </c>
      <c r="K147" s="52">
        <v>-4675</v>
      </c>
      <c r="L147" s="52" t="s">
        <v>379</v>
      </c>
      <c r="M147" s="53" t="s">
        <v>211</v>
      </c>
      <c r="N147" s="53"/>
      <c r="O147" s="54" t="s">
        <v>370</v>
      </c>
      <c r="P147" s="54" t="s">
        <v>371</v>
      </c>
    </row>
    <row r="148" spans="1:16" ht="12.75" customHeight="1" thickBot="1" x14ac:dyDescent="0.25">
      <c r="A148" s="43" t="str">
        <f t="shared" si="12"/>
        <v> BBS 112 </v>
      </c>
      <c r="B148" s="9" t="str">
        <f t="shared" si="13"/>
        <v>I</v>
      </c>
      <c r="C148" s="43">
        <f t="shared" si="14"/>
        <v>50291.601999999999</v>
      </c>
      <c r="D148" s="8" t="str">
        <f t="shared" si="15"/>
        <v>vis</v>
      </c>
      <c r="E148" s="51">
        <f>VLOOKUP(C148,Active!C$21:E$973,3,FALSE)</f>
        <v>8020.9804880649654</v>
      </c>
      <c r="F148" s="9" t="s">
        <v>163</v>
      </c>
      <c r="G148" s="8" t="str">
        <f t="shared" si="16"/>
        <v>50291.602</v>
      </c>
      <c r="H148" s="43">
        <f t="shared" si="17"/>
        <v>-4340</v>
      </c>
      <c r="I148" s="52" t="s">
        <v>602</v>
      </c>
      <c r="J148" s="53" t="s">
        <v>603</v>
      </c>
      <c r="K148" s="52">
        <v>-4340</v>
      </c>
      <c r="L148" s="52" t="s">
        <v>284</v>
      </c>
      <c r="M148" s="53" t="s">
        <v>211</v>
      </c>
      <c r="N148" s="53"/>
      <c r="O148" s="54" t="s">
        <v>269</v>
      </c>
      <c r="P148" s="54" t="s">
        <v>604</v>
      </c>
    </row>
    <row r="149" spans="1:16" ht="12.75" customHeight="1" thickBot="1" x14ac:dyDescent="0.25">
      <c r="A149" s="43" t="str">
        <f t="shared" si="12"/>
        <v> BBS 113 </v>
      </c>
      <c r="B149" s="9" t="str">
        <f t="shared" si="13"/>
        <v>I</v>
      </c>
      <c r="C149" s="43">
        <f t="shared" si="14"/>
        <v>50336.47</v>
      </c>
      <c r="D149" s="8" t="str">
        <f t="shared" si="15"/>
        <v>vis</v>
      </c>
      <c r="E149" s="51">
        <f>VLOOKUP(C149,Active!C$21:E$973,3,FALSE)</f>
        <v>8072.9860423712944</v>
      </c>
      <c r="F149" s="9" t="s">
        <v>163</v>
      </c>
      <c r="G149" s="8" t="str">
        <f t="shared" si="16"/>
        <v>50336.470</v>
      </c>
      <c r="H149" s="43">
        <f t="shared" si="17"/>
        <v>-4288</v>
      </c>
      <c r="I149" s="52" t="s">
        <v>605</v>
      </c>
      <c r="J149" s="53" t="s">
        <v>606</v>
      </c>
      <c r="K149" s="52">
        <v>-4288</v>
      </c>
      <c r="L149" s="52" t="s">
        <v>340</v>
      </c>
      <c r="M149" s="53" t="s">
        <v>211</v>
      </c>
      <c r="N149" s="53"/>
      <c r="O149" s="54" t="s">
        <v>269</v>
      </c>
      <c r="P149" s="54" t="s">
        <v>607</v>
      </c>
    </row>
    <row r="150" spans="1:16" ht="12.75" customHeight="1" thickBot="1" x14ac:dyDescent="0.25">
      <c r="A150" s="43" t="str">
        <f t="shared" si="12"/>
        <v> BBS 114 </v>
      </c>
      <c r="B150" s="9" t="str">
        <f t="shared" si="13"/>
        <v>I</v>
      </c>
      <c r="C150" s="43">
        <f t="shared" si="14"/>
        <v>50425.332999999999</v>
      </c>
      <c r="D150" s="8" t="str">
        <f t="shared" si="15"/>
        <v>vis</v>
      </c>
      <c r="E150" s="51">
        <f>VLOOKUP(C150,Active!C$21:E$973,3,FALSE)</f>
        <v>8175.9852750610271</v>
      </c>
      <c r="F150" s="9" t="s">
        <v>163</v>
      </c>
      <c r="G150" s="8" t="str">
        <f t="shared" si="16"/>
        <v>50425.333</v>
      </c>
      <c r="H150" s="43">
        <f t="shared" si="17"/>
        <v>-4185</v>
      </c>
      <c r="I150" s="52" t="s">
        <v>608</v>
      </c>
      <c r="J150" s="53" t="s">
        <v>609</v>
      </c>
      <c r="K150" s="52">
        <v>-4185</v>
      </c>
      <c r="L150" s="52" t="s">
        <v>357</v>
      </c>
      <c r="M150" s="53" t="s">
        <v>211</v>
      </c>
      <c r="N150" s="53"/>
      <c r="O150" s="54" t="s">
        <v>269</v>
      </c>
      <c r="P150" s="54" t="s">
        <v>610</v>
      </c>
    </row>
    <row r="151" spans="1:16" ht="12.75" customHeight="1" thickBot="1" x14ac:dyDescent="0.25">
      <c r="A151" s="43" t="str">
        <f t="shared" si="12"/>
        <v> BBS 116 </v>
      </c>
      <c r="B151" s="9" t="str">
        <f t="shared" si="13"/>
        <v>I</v>
      </c>
      <c r="C151" s="43">
        <f t="shared" si="14"/>
        <v>50700.557000000001</v>
      </c>
      <c r="D151" s="8" t="str">
        <f t="shared" si="15"/>
        <v>vis</v>
      </c>
      <c r="E151" s="51">
        <f>VLOOKUP(C151,Active!C$21:E$973,3,FALSE)</f>
        <v>8494.9916198591982</v>
      </c>
      <c r="F151" s="9" t="s">
        <v>163</v>
      </c>
      <c r="G151" s="8" t="str">
        <f t="shared" si="16"/>
        <v>50700.557</v>
      </c>
      <c r="H151" s="43">
        <f t="shared" si="17"/>
        <v>-3866</v>
      </c>
      <c r="I151" s="52" t="s">
        <v>611</v>
      </c>
      <c r="J151" s="53" t="s">
        <v>612</v>
      </c>
      <c r="K151" s="52">
        <v>-3866</v>
      </c>
      <c r="L151" s="52" t="s">
        <v>613</v>
      </c>
      <c r="M151" s="53" t="s">
        <v>211</v>
      </c>
      <c r="N151" s="53"/>
      <c r="O151" s="54" t="s">
        <v>269</v>
      </c>
      <c r="P151" s="54" t="s">
        <v>614</v>
      </c>
    </row>
    <row r="152" spans="1:16" ht="12.75" customHeight="1" thickBot="1" x14ac:dyDescent="0.25">
      <c r="A152" s="43" t="str">
        <f t="shared" si="12"/>
        <v> BBS 118 </v>
      </c>
      <c r="B152" s="9" t="str">
        <f t="shared" si="13"/>
        <v>I</v>
      </c>
      <c r="C152" s="43">
        <f t="shared" si="14"/>
        <v>50989.58</v>
      </c>
      <c r="D152" s="8" t="str">
        <f t="shared" si="15"/>
        <v>vis</v>
      </c>
      <c r="E152" s="51">
        <f>VLOOKUP(C152,Active!C$21:E$973,3,FALSE)</f>
        <v>8829.9920950815686</v>
      </c>
      <c r="F152" s="9" t="s">
        <v>163</v>
      </c>
      <c r="G152" s="8" t="str">
        <f t="shared" si="16"/>
        <v>50989.580</v>
      </c>
      <c r="H152" s="43">
        <f t="shared" si="17"/>
        <v>-3531</v>
      </c>
      <c r="I152" s="52" t="s">
        <v>615</v>
      </c>
      <c r="J152" s="53" t="s">
        <v>616</v>
      </c>
      <c r="K152" s="52">
        <v>-3531</v>
      </c>
      <c r="L152" s="52" t="s">
        <v>617</v>
      </c>
      <c r="M152" s="53" t="s">
        <v>211</v>
      </c>
      <c r="N152" s="53"/>
      <c r="O152" s="54" t="s">
        <v>269</v>
      </c>
      <c r="P152" s="54" t="s">
        <v>618</v>
      </c>
    </row>
    <row r="153" spans="1:16" ht="12.75" customHeight="1" thickBot="1" x14ac:dyDescent="0.25">
      <c r="A153" s="43" t="str">
        <f t="shared" si="12"/>
        <v> BBS 119 </v>
      </c>
      <c r="B153" s="9" t="str">
        <f t="shared" si="13"/>
        <v>I</v>
      </c>
      <c r="C153" s="43">
        <f t="shared" si="14"/>
        <v>51123.303999999996</v>
      </c>
      <c r="D153" s="8" t="str">
        <f t="shared" si="15"/>
        <v>vis</v>
      </c>
      <c r="E153" s="51">
        <f>VLOOKUP(C153,Active!C$21:E$973,3,FALSE)</f>
        <v>8984.9887685249778</v>
      </c>
      <c r="F153" s="9" t="s">
        <v>163</v>
      </c>
      <c r="G153" s="8" t="str">
        <f t="shared" si="16"/>
        <v>51123.304</v>
      </c>
      <c r="H153" s="43">
        <f t="shared" si="17"/>
        <v>-3376</v>
      </c>
      <c r="I153" s="52" t="s">
        <v>619</v>
      </c>
      <c r="J153" s="53" t="s">
        <v>620</v>
      </c>
      <c r="K153" s="52">
        <v>-3376</v>
      </c>
      <c r="L153" s="52" t="s">
        <v>550</v>
      </c>
      <c r="M153" s="53" t="s">
        <v>211</v>
      </c>
      <c r="N153" s="53"/>
      <c r="O153" s="54" t="s">
        <v>269</v>
      </c>
      <c r="P153" s="54" t="s">
        <v>621</v>
      </c>
    </row>
    <row r="154" spans="1:16" ht="12.75" customHeight="1" thickBot="1" x14ac:dyDescent="0.25">
      <c r="A154" s="43" t="str">
        <f t="shared" si="12"/>
        <v>IBVS 6007 </v>
      </c>
      <c r="B154" s="9" t="str">
        <f t="shared" si="13"/>
        <v>II</v>
      </c>
      <c r="C154" s="43">
        <f t="shared" si="14"/>
        <v>52064.985070000002</v>
      </c>
      <c r="D154" s="8" t="str">
        <f t="shared" si="15"/>
        <v>vis</v>
      </c>
      <c r="E154" s="51">
        <f>VLOOKUP(C154,Active!C$21:E$973,3,FALSE)</f>
        <v>10076.471473907979</v>
      </c>
      <c r="F154" s="9" t="s">
        <v>163</v>
      </c>
      <c r="G154" s="8" t="str">
        <f t="shared" si="16"/>
        <v>52064.98507</v>
      </c>
      <c r="H154" s="43">
        <f t="shared" si="17"/>
        <v>-2284.5</v>
      </c>
      <c r="I154" s="52" t="s">
        <v>637</v>
      </c>
      <c r="J154" s="53" t="s">
        <v>638</v>
      </c>
      <c r="K154" s="52">
        <v>-2284.5</v>
      </c>
      <c r="L154" s="52" t="s">
        <v>639</v>
      </c>
      <c r="M154" s="53" t="s">
        <v>640</v>
      </c>
      <c r="N154" s="53" t="s">
        <v>163</v>
      </c>
      <c r="O154" s="54" t="s">
        <v>641</v>
      </c>
      <c r="P154" s="55" t="s">
        <v>642</v>
      </c>
    </row>
    <row r="155" spans="1:16" ht="12.75" customHeight="1" thickBot="1" x14ac:dyDescent="0.25">
      <c r="A155" s="43" t="str">
        <f t="shared" si="12"/>
        <v>IBVS 6007 </v>
      </c>
      <c r="B155" s="9" t="str">
        <f t="shared" si="13"/>
        <v>I</v>
      </c>
      <c r="C155" s="43">
        <f t="shared" si="14"/>
        <v>52065.418579999998</v>
      </c>
      <c r="D155" s="8" t="str">
        <f t="shared" si="15"/>
        <v>vis</v>
      </c>
      <c r="E155" s="51">
        <f>VLOOKUP(C155,Active!C$21:E$973,3,FALSE)</f>
        <v>10076.973946223374</v>
      </c>
      <c r="F155" s="9" t="s">
        <v>163</v>
      </c>
      <c r="G155" s="8" t="str">
        <f t="shared" si="16"/>
        <v>52065.41858</v>
      </c>
      <c r="H155" s="43">
        <f t="shared" si="17"/>
        <v>-2284</v>
      </c>
      <c r="I155" s="52" t="s">
        <v>643</v>
      </c>
      <c r="J155" s="53" t="s">
        <v>644</v>
      </c>
      <c r="K155" s="52">
        <v>-2284</v>
      </c>
      <c r="L155" s="52" t="s">
        <v>645</v>
      </c>
      <c r="M155" s="53" t="s">
        <v>640</v>
      </c>
      <c r="N155" s="53" t="s">
        <v>163</v>
      </c>
      <c r="O155" s="54" t="s">
        <v>641</v>
      </c>
      <c r="P155" s="55" t="s">
        <v>642</v>
      </c>
    </row>
    <row r="156" spans="1:16" ht="12.75" customHeight="1" thickBot="1" x14ac:dyDescent="0.25">
      <c r="A156" s="43" t="str">
        <f t="shared" si="12"/>
        <v> BBS 129 </v>
      </c>
      <c r="B156" s="9" t="str">
        <f t="shared" si="13"/>
        <v>I</v>
      </c>
      <c r="C156" s="43">
        <f t="shared" si="14"/>
        <v>52530.442999999999</v>
      </c>
      <c r="D156" s="8" t="str">
        <f t="shared" si="15"/>
        <v>vis</v>
      </c>
      <c r="E156" s="51">
        <f>VLOOKUP(C156,Active!C$21:E$973,3,FALSE)</f>
        <v>10615.97396245048</v>
      </c>
      <c r="F156" s="9" t="s">
        <v>163</v>
      </c>
      <c r="G156" s="8" t="str">
        <f t="shared" si="16"/>
        <v>52530.443</v>
      </c>
      <c r="H156" s="43">
        <f t="shared" si="17"/>
        <v>-1745</v>
      </c>
      <c r="I156" s="52" t="s">
        <v>663</v>
      </c>
      <c r="J156" s="53" t="s">
        <v>664</v>
      </c>
      <c r="K156" s="52">
        <v>-1745</v>
      </c>
      <c r="L156" s="52" t="s">
        <v>288</v>
      </c>
      <c r="M156" s="53" t="s">
        <v>211</v>
      </c>
      <c r="N156" s="53"/>
      <c r="O156" s="54" t="s">
        <v>269</v>
      </c>
      <c r="P156" s="54" t="s">
        <v>665</v>
      </c>
    </row>
    <row r="157" spans="1:16" ht="12.75" customHeight="1" thickBot="1" x14ac:dyDescent="0.25">
      <c r="A157" s="43" t="str">
        <f t="shared" si="12"/>
        <v>IBVS 6007 </v>
      </c>
      <c r="B157" s="9" t="str">
        <f t="shared" si="13"/>
        <v>II</v>
      </c>
      <c r="C157" s="43">
        <f t="shared" si="14"/>
        <v>52549.855799999998</v>
      </c>
      <c r="D157" s="8" t="str">
        <f t="shared" si="15"/>
        <v>vis</v>
      </c>
      <c r="E157" s="51">
        <f>VLOOKUP(C157,Active!C$21:E$973,3,FALSE)</f>
        <v>10638.474930281402</v>
      </c>
      <c r="F157" s="9" t="s">
        <v>163</v>
      </c>
      <c r="G157" s="8" t="str">
        <f t="shared" si="16"/>
        <v>52549.85580</v>
      </c>
      <c r="H157" s="43">
        <f t="shared" si="17"/>
        <v>-1722.5</v>
      </c>
      <c r="I157" s="52" t="s">
        <v>666</v>
      </c>
      <c r="J157" s="53" t="s">
        <v>667</v>
      </c>
      <c r="K157" s="52">
        <v>-1722.5</v>
      </c>
      <c r="L157" s="52" t="s">
        <v>668</v>
      </c>
      <c r="M157" s="53" t="s">
        <v>640</v>
      </c>
      <c r="N157" s="53" t="s">
        <v>163</v>
      </c>
      <c r="O157" s="54" t="s">
        <v>641</v>
      </c>
      <c r="P157" s="55" t="s">
        <v>642</v>
      </c>
    </row>
    <row r="158" spans="1:16" ht="12.75" customHeight="1" thickBot="1" x14ac:dyDescent="0.25">
      <c r="A158" s="43" t="str">
        <f t="shared" si="12"/>
        <v>IBVS 6007 </v>
      </c>
      <c r="B158" s="9" t="str">
        <f t="shared" si="13"/>
        <v>I</v>
      </c>
      <c r="C158" s="43">
        <f t="shared" si="14"/>
        <v>52550.284249999997</v>
      </c>
      <c r="D158" s="8" t="str">
        <f t="shared" si="15"/>
        <v>vis</v>
      </c>
      <c r="E158" s="51">
        <f>VLOOKUP(C158,Active!C$21:E$973,3,FALSE)</f>
        <v>10638.971537657315</v>
      </c>
      <c r="F158" s="9" t="s">
        <v>163</v>
      </c>
      <c r="G158" s="8" t="str">
        <f t="shared" si="16"/>
        <v>52550.28425</v>
      </c>
      <c r="H158" s="43">
        <f t="shared" si="17"/>
        <v>-1722</v>
      </c>
      <c r="I158" s="52" t="s">
        <v>669</v>
      </c>
      <c r="J158" s="53" t="s">
        <v>670</v>
      </c>
      <c r="K158" s="52">
        <v>-1722</v>
      </c>
      <c r="L158" s="52" t="s">
        <v>671</v>
      </c>
      <c r="M158" s="53" t="s">
        <v>640</v>
      </c>
      <c r="N158" s="53" t="s">
        <v>163</v>
      </c>
      <c r="O158" s="54" t="s">
        <v>641</v>
      </c>
      <c r="P158" s="55" t="s">
        <v>642</v>
      </c>
    </row>
    <row r="159" spans="1:16" ht="12.75" customHeight="1" thickBot="1" x14ac:dyDescent="0.25">
      <c r="A159" s="43" t="str">
        <f t="shared" si="12"/>
        <v> BBS 130 </v>
      </c>
      <c r="B159" s="9" t="str">
        <f t="shared" si="13"/>
        <v>I</v>
      </c>
      <c r="C159" s="43">
        <f t="shared" si="14"/>
        <v>52850.523999999998</v>
      </c>
      <c r="D159" s="8" t="str">
        <f t="shared" si="15"/>
        <v>vis</v>
      </c>
      <c r="E159" s="51">
        <f>VLOOKUP(C159,Active!C$21:E$973,3,FALSE)</f>
        <v>10986.97311168653</v>
      </c>
      <c r="F159" s="9" t="s">
        <v>163</v>
      </c>
      <c r="G159" s="8" t="str">
        <f t="shared" si="16"/>
        <v>52850.524</v>
      </c>
      <c r="H159" s="43">
        <f t="shared" si="17"/>
        <v>-1374</v>
      </c>
      <c r="I159" s="52" t="s">
        <v>672</v>
      </c>
      <c r="J159" s="53" t="s">
        <v>673</v>
      </c>
      <c r="K159" s="52">
        <v>-1374</v>
      </c>
      <c r="L159" s="52" t="s">
        <v>288</v>
      </c>
      <c r="M159" s="53" t="s">
        <v>211</v>
      </c>
      <c r="N159" s="53"/>
      <c r="O159" s="54" t="s">
        <v>269</v>
      </c>
      <c r="P159" s="54" t="s">
        <v>674</v>
      </c>
    </row>
    <row r="160" spans="1:16" ht="12.75" customHeight="1" thickBot="1" x14ac:dyDescent="0.25">
      <c r="A160" s="43" t="str">
        <f t="shared" si="12"/>
        <v>IBVS 6007 </v>
      </c>
      <c r="B160" s="9" t="str">
        <f t="shared" si="13"/>
        <v>II</v>
      </c>
      <c r="C160" s="43">
        <f t="shared" si="14"/>
        <v>52887.191099999996</v>
      </c>
      <c r="D160" s="8" t="str">
        <f t="shared" si="15"/>
        <v>vis</v>
      </c>
      <c r="E160" s="51">
        <f>VLOOKUP(C160,Active!C$21:E$973,3,FALSE)</f>
        <v>11029.473175435871</v>
      </c>
      <c r="F160" s="9" t="s">
        <v>163</v>
      </c>
      <c r="G160" s="8" t="str">
        <f t="shared" si="16"/>
        <v>52887.19110</v>
      </c>
      <c r="H160" s="43">
        <f t="shared" si="17"/>
        <v>-1331.5</v>
      </c>
      <c r="I160" s="52" t="s">
        <v>675</v>
      </c>
      <c r="J160" s="53" t="s">
        <v>676</v>
      </c>
      <c r="K160" s="52">
        <v>-1331.5</v>
      </c>
      <c r="L160" s="52" t="s">
        <v>677</v>
      </c>
      <c r="M160" s="53" t="s">
        <v>640</v>
      </c>
      <c r="N160" s="53" t="s">
        <v>163</v>
      </c>
      <c r="O160" s="54" t="s">
        <v>641</v>
      </c>
      <c r="P160" s="55" t="s">
        <v>642</v>
      </c>
    </row>
    <row r="161" spans="1:16" ht="12.75" customHeight="1" thickBot="1" x14ac:dyDescent="0.25">
      <c r="A161" s="43" t="str">
        <f t="shared" si="12"/>
        <v>IBVS 6007 </v>
      </c>
      <c r="B161" s="9" t="str">
        <f t="shared" si="13"/>
        <v>I</v>
      </c>
      <c r="C161" s="43">
        <f t="shared" si="14"/>
        <v>52887.618849999999</v>
      </c>
      <c r="D161" s="8" t="str">
        <f t="shared" si="15"/>
        <v>vis</v>
      </c>
      <c r="E161" s="51">
        <f>VLOOKUP(C161,Active!C$21:E$973,3,FALSE)</f>
        <v>11029.968971456523</v>
      </c>
      <c r="F161" s="9" t="s">
        <v>163</v>
      </c>
      <c r="G161" s="8" t="str">
        <f t="shared" si="16"/>
        <v>52887.61885</v>
      </c>
      <c r="H161" s="43">
        <f t="shared" si="17"/>
        <v>-1331</v>
      </c>
      <c r="I161" s="52" t="s">
        <v>678</v>
      </c>
      <c r="J161" s="53" t="s">
        <v>679</v>
      </c>
      <c r="K161" s="52">
        <v>-1331</v>
      </c>
      <c r="L161" s="52" t="s">
        <v>680</v>
      </c>
      <c r="M161" s="53" t="s">
        <v>640</v>
      </c>
      <c r="N161" s="53" t="s">
        <v>163</v>
      </c>
      <c r="O161" s="54" t="s">
        <v>641</v>
      </c>
      <c r="P161" s="55" t="s">
        <v>642</v>
      </c>
    </row>
    <row r="162" spans="1:16" ht="12.75" customHeight="1" thickBot="1" x14ac:dyDescent="0.25">
      <c r="A162" s="43" t="str">
        <f t="shared" si="12"/>
        <v>IBVS 5676 </v>
      </c>
      <c r="B162" s="9" t="str">
        <f t="shared" si="13"/>
        <v>I</v>
      </c>
      <c r="C162" s="43">
        <f t="shared" si="14"/>
        <v>52952.324800000002</v>
      </c>
      <c r="D162" s="8" t="str">
        <f t="shared" si="15"/>
        <v>vis</v>
      </c>
      <c r="E162" s="51">
        <f>VLOOKUP(C162,Active!C$21:E$973,3,FALSE)</f>
        <v>11104.968276009158</v>
      </c>
      <c r="F162" s="9" t="s">
        <v>163</v>
      </c>
      <c r="G162" s="8" t="str">
        <f t="shared" si="16"/>
        <v>52952.3248</v>
      </c>
      <c r="H162" s="43">
        <f t="shared" si="17"/>
        <v>-1256</v>
      </c>
      <c r="I162" s="52" t="s">
        <v>684</v>
      </c>
      <c r="J162" s="53" t="s">
        <v>685</v>
      </c>
      <c r="K162" s="52">
        <v>-1256</v>
      </c>
      <c r="L162" s="52" t="s">
        <v>686</v>
      </c>
      <c r="M162" s="53" t="s">
        <v>421</v>
      </c>
      <c r="N162" s="53" t="s">
        <v>422</v>
      </c>
      <c r="O162" s="54" t="s">
        <v>687</v>
      </c>
      <c r="P162" s="55" t="s">
        <v>688</v>
      </c>
    </row>
    <row r="163" spans="1:16" ht="12.75" customHeight="1" thickBot="1" x14ac:dyDescent="0.25">
      <c r="A163" s="43" t="str">
        <f t="shared" si="12"/>
        <v>OEJV 0003 </v>
      </c>
      <c r="B163" s="9" t="str">
        <f t="shared" si="13"/>
        <v>I</v>
      </c>
      <c r="C163" s="43">
        <f t="shared" si="14"/>
        <v>53227.546999999999</v>
      </c>
      <c r="D163" s="8" t="str">
        <f t="shared" si="15"/>
        <v>vis</v>
      </c>
      <c r="E163" s="51">
        <f>VLOOKUP(C163,Active!C$21:E$973,3,FALSE)</f>
        <v>11423.972534465214</v>
      </c>
      <c r="F163" s="9" t="s">
        <v>163</v>
      </c>
      <c r="G163" s="8" t="str">
        <f t="shared" si="16"/>
        <v>53227.547</v>
      </c>
      <c r="H163" s="43">
        <f t="shared" si="17"/>
        <v>-937</v>
      </c>
      <c r="I163" s="52" t="s">
        <v>692</v>
      </c>
      <c r="J163" s="53" t="s">
        <v>693</v>
      </c>
      <c r="K163" s="52">
        <v>-937</v>
      </c>
      <c r="L163" s="52" t="s">
        <v>284</v>
      </c>
      <c r="M163" s="53" t="s">
        <v>211</v>
      </c>
      <c r="N163" s="53"/>
      <c r="O163" s="54" t="s">
        <v>269</v>
      </c>
      <c r="P163" s="55" t="s">
        <v>694</v>
      </c>
    </row>
    <row r="164" spans="1:16" ht="12.75" customHeight="1" thickBot="1" x14ac:dyDescent="0.25">
      <c r="A164" s="43" t="str">
        <f t="shared" si="12"/>
        <v>IBVS 6007 </v>
      </c>
      <c r="B164" s="9" t="str">
        <f t="shared" si="13"/>
        <v>II</v>
      </c>
      <c r="C164" s="43">
        <f t="shared" si="14"/>
        <v>53426.407850000003</v>
      </c>
      <c r="D164" s="8" t="str">
        <f t="shared" si="15"/>
        <v>vis</v>
      </c>
      <c r="E164" s="51">
        <f>VLOOKUP(C164,Active!C$21:E$973,3,FALSE)</f>
        <v>11654.467959580605</v>
      </c>
      <c r="F164" s="9" t="s">
        <v>163</v>
      </c>
      <c r="G164" s="8" t="str">
        <f t="shared" si="16"/>
        <v>53426.40785</v>
      </c>
      <c r="H164" s="43">
        <f t="shared" si="17"/>
        <v>-706.5</v>
      </c>
      <c r="I164" s="52" t="s">
        <v>701</v>
      </c>
      <c r="J164" s="53" t="s">
        <v>702</v>
      </c>
      <c r="K164" s="52">
        <v>-706.5</v>
      </c>
      <c r="L164" s="52" t="s">
        <v>703</v>
      </c>
      <c r="M164" s="53" t="s">
        <v>640</v>
      </c>
      <c r="N164" s="53" t="s">
        <v>163</v>
      </c>
      <c r="O164" s="54" t="s">
        <v>641</v>
      </c>
      <c r="P164" s="55" t="s">
        <v>642</v>
      </c>
    </row>
    <row r="165" spans="1:16" ht="12.75" customHeight="1" thickBot="1" x14ac:dyDescent="0.25">
      <c r="A165" s="43" t="str">
        <f t="shared" si="12"/>
        <v>IBVS 6007 </v>
      </c>
      <c r="B165" s="9" t="str">
        <f t="shared" si="13"/>
        <v>I</v>
      </c>
      <c r="C165" s="43">
        <f t="shared" si="14"/>
        <v>53426.836629999998</v>
      </c>
      <c r="D165" s="8" t="str">
        <f t="shared" si="15"/>
        <v>vis</v>
      </c>
      <c r="E165" s="51">
        <f>VLOOKUP(C165,Active!C$21:E$973,3,FALSE)</f>
        <v>11654.964949452567</v>
      </c>
      <c r="F165" s="9" t="s">
        <v>163</v>
      </c>
      <c r="G165" s="8" t="str">
        <f t="shared" si="16"/>
        <v>53426.83663</v>
      </c>
      <c r="H165" s="43">
        <f t="shared" si="17"/>
        <v>-706</v>
      </c>
      <c r="I165" s="52" t="s">
        <v>704</v>
      </c>
      <c r="J165" s="53" t="s">
        <v>705</v>
      </c>
      <c r="K165" s="52">
        <v>-706</v>
      </c>
      <c r="L165" s="52" t="s">
        <v>706</v>
      </c>
      <c r="M165" s="53" t="s">
        <v>640</v>
      </c>
      <c r="N165" s="53" t="s">
        <v>163</v>
      </c>
      <c r="O165" s="54" t="s">
        <v>641</v>
      </c>
      <c r="P165" s="55" t="s">
        <v>642</v>
      </c>
    </row>
    <row r="166" spans="1:16" ht="12.75" customHeight="1" thickBot="1" x14ac:dyDescent="0.25">
      <c r="A166" s="43" t="str">
        <f t="shared" si="12"/>
        <v>OEJV 0003 </v>
      </c>
      <c r="B166" s="9" t="str">
        <f t="shared" si="13"/>
        <v>I</v>
      </c>
      <c r="C166" s="43">
        <f t="shared" si="14"/>
        <v>53592.493000000002</v>
      </c>
      <c r="D166" s="8" t="str">
        <f t="shared" si="15"/>
        <v>vis</v>
      </c>
      <c r="E166" s="51">
        <f>VLOOKUP(C166,Active!C$21:E$973,3,FALSE)</f>
        <v>11846.973760770747</v>
      </c>
      <c r="F166" s="9" t="s">
        <v>163</v>
      </c>
      <c r="G166" s="8" t="str">
        <f t="shared" si="16"/>
        <v>53592.493</v>
      </c>
      <c r="H166" s="43">
        <f t="shared" si="17"/>
        <v>-514</v>
      </c>
      <c r="I166" s="52" t="s">
        <v>707</v>
      </c>
      <c r="J166" s="53" t="s">
        <v>708</v>
      </c>
      <c r="K166" s="52">
        <v>-514</v>
      </c>
      <c r="L166" s="52" t="s">
        <v>280</v>
      </c>
      <c r="M166" s="53" t="s">
        <v>211</v>
      </c>
      <c r="N166" s="53"/>
      <c r="O166" s="54" t="s">
        <v>269</v>
      </c>
      <c r="P166" s="55" t="s">
        <v>694</v>
      </c>
    </row>
    <row r="167" spans="1:16" ht="12.75" customHeight="1" thickBot="1" x14ac:dyDescent="0.25">
      <c r="A167" s="43" t="str">
        <f t="shared" si="12"/>
        <v>IBVS 6007 </v>
      </c>
      <c r="B167" s="9" t="str">
        <f t="shared" si="13"/>
        <v>II</v>
      </c>
      <c r="C167" s="43">
        <f t="shared" si="14"/>
        <v>54161.46574</v>
      </c>
      <c r="D167" s="8" t="str">
        <f t="shared" si="15"/>
        <v>vis</v>
      </c>
      <c r="E167" s="51">
        <f>VLOOKUP(C167,Active!C$21:E$973,3,FALSE)</f>
        <v>12506.45808654611</v>
      </c>
      <c r="F167" s="9" t="s">
        <v>163</v>
      </c>
      <c r="G167" s="8" t="str">
        <f t="shared" si="16"/>
        <v>54161.46574</v>
      </c>
      <c r="H167" s="43">
        <f t="shared" si="17"/>
        <v>145.5</v>
      </c>
      <c r="I167" s="52" t="s">
        <v>733</v>
      </c>
      <c r="J167" s="53" t="s">
        <v>734</v>
      </c>
      <c r="K167" s="52">
        <v>145.5</v>
      </c>
      <c r="L167" s="52" t="s">
        <v>735</v>
      </c>
      <c r="M167" s="53" t="s">
        <v>640</v>
      </c>
      <c r="N167" s="53" t="s">
        <v>163</v>
      </c>
      <c r="O167" s="54" t="s">
        <v>641</v>
      </c>
      <c r="P167" s="55" t="s">
        <v>642</v>
      </c>
    </row>
    <row r="168" spans="1:16" ht="12.75" customHeight="1" thickBot="1" x14ac:dyDescent="0.25">
      <c r="A168" s="43" t="str">
        <f t="shared" si="12"/>
        <v>IBVS 6007 </v>
      </c>
      <c r="B168" s="9" t="str">
        <f t="shared" si="13"/>
        <v>I</v>
      </c>
      <c r="C168" s="43">
        <f t="shared" si="14"/>
        <v>54161.897279999997</v>
      </c>
      <c r="D168" s="8" t="str">
        <f t="shared" si="15"/>
        <v>vis</v>
      </c>
      <c r="E168" s="51">
        <f>VLOOKUP(C168,Active!C$21:E$973,3,FALSE)</f>
        <v>12506.958275475976</v>
      </c>
      <c r="F168" s="9" t="s">
        <v>163</v>
      </c>
      <c r="G168" s="8" t="str">
        <f t="shared" si="16"/>
        <v>54161.89728</v>
      </c>
      <c r="H168" s="43">
        <f t="shared" si="17"/>
        <v>146</v>
      </c>
      <c r="I168" s="52" t="s">
        <v>736</v>
      </c>
      <c r="J168" s="53" t="s">
        <v>737</v>
      </c>
      <c r="K168" s="52">
        <v>146</v>
      </c>
      <c r="L168" s="52" t="s">
        <v>738</v>
      </c>
      <c r="M168" s="53" t="s">
        <v>640</v>
      </c>
      <c r="N168" s="53" t="s">
        <v>163</v>
      </c>
      <c r="O168" s="54" t="s">
        <v>641</v>
      </c>
      <c r="P168" s="55" t="s">
        <v>642</v>
      </c>
    </row>
    <row r="169" spans="1:16" ht="12.75" customHeight="1" thickBot="1" x14ac:dyDescent="0.25">
      <c r="A169" s="43" t="str">
        <f t="shared" si="12"/>
        <v>JAAVSO 36(2);171 </v>
      </c>
      <c r="B169" s="9" t="str">
        <f t="shared" si="13"/>
        <v>I</v>
      </c>
      <c r="C169" s="43">
        <f t="shared" si="14"/>
        <v>54452.642699999997</v>
      </c>
      <c r="D169" s="8" t="str">
        <f t="shared" si="15"/>
        <v>vis</v>
      </c>
      <c r="E169" s="51">
        <f>VLOOKUP(C169,Active!C$21:E$973,3,FALSE)</f>
        <v>12843.955171462549</v>
      </c>
      <c r="F169" s="9" t="s">
        <v>163</v>
      </c>
      <c r="G169" s="8" t="str">
        <f t="shared" si="16"/>
        <v>54452.6427</v>
      </c>
      <c r="H169" s="43">
        <f t="shared" si="17"/>
        <v>483</v>
      </c>
      <c r="I169" s="52" t="s">
        <v>744</v>
      </c>
      <c r="J169" s="53" t="s">
        <v>745</v>
      </c>
      <c r="K169" s="52">
        <v>483</v>
      </c>
      <c r="L169" s="52" t="s">
        <v>746</v>
      </c>
      <c r="M169" s="53" t="s">
        <v>640</v>
      </c>
      <c r="N169" s="53" t="s">
        <v>652</v>
      </c>
      <c r="O169" s="54" t="s">
        <v>712</v>
      </c>
      <c r="P169" s="55" t="s">
        <v>747</v>
      </c>
    </row>
    <row r="170" spans="1:16" ht="12.75" customHeight="1" thickBot="1" x14ac:dyDescent="0.25">
      <c r="A170" s="43" t="str">
        <f t="shared" si="12"/>
        <v>JAAVSO 36(2);186 </v>
      </c>
      <c r="B170" s="9" t="str">
        <f t="shared" si="13"/>
        <v>I</v>
      </c>
      <c r="C170" s="43">
        <f t="shared" si="14"/>
        <v>54702.839</v>
      </c>
      <c r="D170" s="8" t="str">
        <f t="shared" si="15"/>
        <v>vis</v>
      </c>
      <c r="E170" s="51">
        <f>VLOOKUP(C170,Active!C$21:E$973,3,FALSE)</f>
        <v>13133.95243603623</v>
      </c>
      <c r="F170" s="9" t="s">
        <v>163</v>
      </c>
      <c r="G170" s="8" t="str">
        <f t="shared" si="16"/>
        <v>54702.839</v>
      </c>
      <c r="H170" s="43">
        <f t="shared" si="17"/>
        <v>773</v>
      </c>
      <c r="I170" s="52" t="s">
        <v>748</v>
      </c>
      <c r="J170" s="53" t="s">
        <v>749</v>
      </c>
      <c r="K170" s="52">
        <v>773</v>
      </c>
      <c r="L170" s="52" t="s">
        <v>750</v>
      </c>
      <c r="M170" s="53" t="s">
        <v>640</v>
      </c>
      <c r="N170" s="53" t="s">
        <v>751</v>
      </c>
      <c r="O170" s="54" t="s">
        <v>370</v>
      </c>
      <c r="P170" s="55" t="s">
        <v>752</v>
      </c>
    </row>
    <row r="171" spans="1:16" ht="12.75" customHeight="1" thickBot="1" x14ac:dyDescent="0.25">
      <c r="A171" s="43" t="str">
        <f t="shared" si="12"/>
        <v>IBVS 6007 </v>
      </c>
      <c r="B171" s="9" t="str">
        <f t="shared" si="13"/>
        <v>II</v>
      </c>
      <c r="C171" s="43">
        <f t="shared" si="14"/>
        <v>54710.173410000003</v>
      </c>
      <c r="D171" s="8" t="str">
        <f t="shared" si="15"/>
        <v>vis</v>
      </c>
      <c r="E171" s="51">
        <f>VLOOKUP(C171,Active!C$21:E$973,3,FALSE)</f>
        <v>13142.453596274263</v>
      </c>
      <c r="F171" s="9" t="s">
        <v>163</v>
      </c>
      <c r="G171" s="8" t="str">
        <f t="shared" si="16"/>
        <v>54710.17341</v>
      </c>
      <c r="H171" s="43">
        <f t="shared" si="17"/>
        <v>781.5</v>
      </c>
      <c r="I171" s="52" t="s">
        <v>753</v>
      </c>
      <c r="J171" s="53" t="s">
        <v>754</v>
      </c>
      <c r="K171" s="52">
        <v>781.5</v>
      </c>
      <c r="L171" s="52" t="s">
        <v>755</v>
      </c>
      <c r="M171" s="53" t="s">
        <v>640</v>
      </c>
      <c r="N171" s="53" t="s">
        <v>163</v>
      </c>
      <c r="O171" s="54" t="s">
        <v>641</v>
      </c>
      <c r="P171" s="55" t="s">
        <v>642</v>
      </c>
    </row>
    <row r="172" spans="1:16" ht="12.75" customHeight="1" thickBot="1" x14ac:dyDescent="0.25">
      <c r="A172" s="43" t="str">
        <f t="shared" si="12"/>
        <v>IBVS 6007 </v>
      </c>
      <c r="B172" s="9" t="str">
        <f t="shared" si="13"/>
        <v>I</v>
      </c>
      <c r="C172" s="43">
        <f t="shared" si="14"/>
        <v>54710.603060000001</v>
      </c>
      <c r="D172" s="8" t="str">
        <f t="shared" si="15"/>
        <v>vis</v>
      </c>
      <c r="E172" s="51">
        <f>VLOOKUP(C172,Active!C$21:E$973,3,FALSE)</f>
        <v>13142.951594544915</v>
      </c>
      <c r="F172" s="9" t="s">
        <v>163</v>
      </c>
      <c r="G172" s="8" t="str">
        <f t="shared" si="16"/>
        <v>54710.60306</v>
      </c>
      <c r="H172" s="43">
        <f t="shared" si="17"/>
        <v>782</v>
      </c>
      <c r="I172" s="52" t="s">
        <v>756</v>
      </c>
      <c r="J172" s="53" t="s">
        <v>757</v>
      </c>
      <c r="K172" s="52">
        <v>782</v>
      </c>
      <c r="L172" s="52" t="s">
        <v>758</v>
      </c>
      <c r="M172" s="53" t="s">
        <v>640</v>
      </c>
      <c r="N172" s="53" t="s">
        <v>163</v>
      </c>
      <c r="O172" s="54" t="s">
        <v>641</v>
      </c>
      <c r="P172" s="55" t="s">
        <v>642</v>
      </c>
    </row>
    <row r="173" spans="1:16" ht="12.75" customHeight="1" thickBot="1" x14ac:dyDescent="0.25">
      <c r="A173" s="43" t="str">
        <f t="shared" si="12"/>
        <v>JAAVSO 37(1);44 </v>
      </c>
      <c r="B173" s="9" t="str">
        <f t="shared" si="13"/>
        <v>I</v>
      </c>
      <c r="C173" s="43">
        <f t="shared" si="14"/>
        <v>54792.5648</v>
      </c>
      <c r="D173" s="8" t="str">
        <f t="shared" si="15"/>
        <v>vis</v>
      </c>
      <c r="E173" s="51">
        <f>VLOOKUP(C173,Active!C$21:E$973,3,FALSE)</f>
        <v>13237.951722043597</v>
      </c>
      <c r="F173" s="9" t="s">
        <v>163</v>
      </c>
      <c r="G173" s="8" t="str">
        <f t="shared" si="16"/>
        <v>54792.5648</v>
      </c>
      <c r="H173" s="43">
        <f t="shared" si="17"/>
        <v>877</v>
      </c>
      <c r="I173" s="52" t="s">
        <v>759</v>
      </c>
      <c r="J173" s="53" t="s">
        <v>760</v>
      </c>
      <c r="K173" s="52">
        <v>877</v>
      </c>
      <c r="L173" s="52" t="s">
        <v>761</v>
      </c>
      <c r="M173" s="53" t="s">
        <v>640</v>
      </c>
      <c r="N173" s="53" t="s">
        <v>652</v>
      </c>
      <c r="O173" s="54" t="s">
        <v>370</v>
      </c>
      <c r="P173" s="55" t="s">
        <v>762</v>
      </c>
    </row>
    <row r="174" spans="1:16" ht="12.75" customHeight="1" thickBot="1" x14ac:dyDescent="0.25">
      <c r="A174" s="43" t="str">
        <f t="shared" si="12"/>
        <v>IBVS 6007 </v>
      </c>
      <c r="B174" s="9" t="str">
        <f t="shared" si="13"/>
        <v>II</v>
      </c>
      <c r="C174" s="43">
        <f t="shared" si="14"/>
        <v>55056.992030000001</v>
      </c>
      <c r="D174" s="8" t="str">
        <f t="shared" si="15"/>
        <v>vis</v>
      </c>
      <c r="E174" s="51">
        <f>VLOOKUP(C174,Active!C$21:E$973,3,FALSE)</f>
        <v>13544.443758012138</v>
      </c>
      <c r="F174" s="9" t="s">
        <v>163</v>
      </c>
      <c r="G174" s="8" t="str">
        <f t="shared" si="16"/>
        <v>55056.99203</v>
      </c>
      <c r="H174" s="43">
        <f t="shared" si="17"/>
        <v>1183.5</v>
      </c>
      <c r="I174" s="52" t="s">
        <v>763</v>
      </c>
      <c r="J174" s="53" t="s">
        <v>764</v>
      </c>
      <c r="K174" s="52">
        <v>1183.5</v>
      </c>
      <c r="L174" s="52" t="s">
        <v>765</v>
      </c>
      <c r="M174" s="53" t="s">
        <v>640</v>
      </c>
      <c r="N174" s="53" t="s">
        <v>163</v>
      </c>
      <c r="O174" s="54" t="s">
        <v>641</v>
      </c>
      <c r="P174" s="55" t="s">
        <v>642</v>
      </c>
    </row>
    <row r="175" spans="1:16" ht="12.75" customHeight="1" thickBot="1" x14ac:dyDescent="0.25">
      <c r="A175" s="43" t="str">
        <f t="shared" si="12"/>
        <v>IBVS 6007 </v>
      </c>
      <c r="B175" s="9" t="str">
        <f t="shared" si="13"/>
        <v>I</v>
      </c>
      <c r="C175" s="43">
        <f t="shared" si="14"/>
        <v>55057.427199999998</v>
      </c>
      <c r="D175" s="8" t="str">
        <f t="shared" si="15"/>
        <v>vis</v>
      </c>
      <c r="E175" s="51">
        <f>VLOOKUP(C175,Active!C$21:E$973,3,FALSE)</f>
        <v>13544.948154398589</v>
      </c>
      <c r="F175" s="9" t="s">
        <v>163</v>
      </c>
      <c r="G175" s="8" t="str">
        <f t="shared" si="16"/>
        <v>55057.42720</v>
      </c>
      <c r="H175" s="43">
        <f t="shared" si="17"/>
        <v>1184</v>
      </c>
      <c r="I175" s="52" t="s">
        <v>766</v>
      </c>
      <c r="J175" s="53" t="s">
        <v>767</v>
      </c>
      <c r="K175" s="52">
        <v>1184</v>
      </c>
      <c r="L175" s="52" t="s">
        <v>768</v>
      </c>
      <c r="M175" s="53" t="s">
        <v>640</v>
      </c>
      <c r="N175" s="53" t="s">
        <v>163</v>
      </c>
      <c r="O175" s="54" t="s">
        <v>641</v>
      </c>
      <c r="P175" s="55" t="s">
        <v>642</v>
      </c>
    </row>
    <row r="176" spans="1:16" ht="12.75" customHeight="1" thickBot="1" x14ac:dyDescent="0.25">
      <c r="A176" s="43" t="str">
        <f t="shared" si="12"/>
        <v> JAAVSO 38;120 </v>
      </c>
      <c r="B176" s="9" t="str">
        <f t="shared" si="13"/>
        <v>I</v>
      </c>
      <c r="C176" s="43">
        <f t="shared" si="14"/>
        <v>55086.762199999997</v>
      </c>
      <c r="D176" s="8" t="str">
        <f t="shared" si="15"/>
        <v>vis</v>
      </c>
      <c r="E176" s="51">
        <f>VLOOKUP(C176,Active!C$21:E$973,3,FALSE)</f>
        <v>13578.949735382275</v>
      </c>
      <c r="F176" s="9" t="s">
        <v>163</v>
      </c>
      <c r="G176" s="8" t="str">
        <f t="shared" si="16"/>
        <v>55086.7622</v>
      </c>
      <c r="H176" s="43">
        <f t="shared" si="17"/>
        <v>1218</v>
      </c>
      <c r="I176" s="52" t="s">
        <v>769</v>
      </c>
      <c r="J176" s="53" t="s">
        <v>770</v>
      </c>
      <c r="K176" s="52">
        <v>1218</v>
      </c>
      <c r="L176" s="52" t="s">
        <v>771</v>
      </c>
      <c r="M176" s="53" t="s">
        <v>640</v>
      </c>
      <c r="N176" s="53" t="s">
        <v>652</v>
      </c>
      <c r="O176" s="54" t="s">
        <v>370</v>
      </c>
      <c r="P176" s="54" t="s">
        <v>772</v>
      </c>
    </row>
    <row r="177" spans="1:16" ht="12.75" customHeight="1" thickBot="1" x14ac:dyDescent="0.25">
      <c r="A177" s="43" t="str">
        <f t="shared" si="12"/>
        <v>IBVS 5958 </v>
      </c>
      <c r="B177" s="9" t="str">
        <f t="shared" si="13"/>
        <v>I</v>
      </c>
      <c r="C177" s="43">
        <f t="shared" si="14"/>
        <v>55504.3318</v>
      </c>
      <c r="D177" s="8" t="str">
        <f t="shared" si="15"/>
        <v>vis</v>
      </c>
      <c r="E177" s="51">
        <f>VLOOKUP(C177,Active!C$21:E$973,3,FALSE)</f>
        <v>14062.945868694904</v>
      </c>
      <c r="F177" s="9" t="s">
        <v>163</v>
      </c>
      <c r="G177" s="8" t="str">
        <f t="shared" si="16"/>
        <v>55504.3318</v>
      </c>
      <c r="H177" s="43">
        <f t="shared" si="17"/>
        <v>1702</v>
      </c>
      <c r="I177" s="52" t="s">
        <v>773</v>
      </c>
      <c r="J177" s="53" t="s">
        <v>774</v>
      </c>
      <c r="K177" s="52">
        <v>1702</v>
      </c>
      <c r="L177" s="52" t="s">
        <v>775</v>
      </c>
      <c r="M177" s="53" t="s">
        <v>640</v>
      </c>
      <c r="N177" s="53" t="s">
        <v>43</v>
      </c>
      <c r="O177" s="54" t="s">
        <v>776</v>
      </c>
      <c r="P177" s="55" t="s">
        <v>777</v>
      </c>
    </row>
    <row r="178" spans="1:16" ht="12.75" customHeight="1" thickBot="1" x14ac:dyDescent="0.25">
      <c r="A178" s="43" t="str">
        <f t="shared" si="12"/>
        <v>IBVS 5958 </v>
      </c>
      <c r="B178" s="9" t="str">
        <f t="shared" si="13"/>
        <v>I</v>
      </c>
      <c r="C178" s="43">
        <f t="shared" si="14"/>
        <v>55505.193200000002</v>
      </c>
      <c r="D178" s="8" t="str">
        <f t="shared" si="15"/>
        <v>vis</v>
      </c>
      <c r="E178" s="51">
        <f>VLOOKUP(C178,Active!C$21:E$973,3,FALSE)</f>
        <v>14063.944299302007</v>
      </c>
      <c r="F178" s="9" t="s">
        <v>163</v>
      </c>
      <c r="G178" s="8" t="str">
        <f t="shared" si="16"/>
        <v>55505.1932</v>
      </c>
      <c r="H178" s="43">
        <f t="shared" si="17"/>
        <v>1703</v>
      </c>
      <c r="I178" s="52" t="s">
        <v>778</v>
      </c>
      <c r="J178" s="53" t="s">
        <v>779</v>
      </c>
      <c r="K178" s="52">
        <v>1703</v>
      </c>
      <c r="L178" s="52" t="s">
        <v>780</v>
      </c>
      <c r="M178" s="53" t="s">
        <v>640</v>
      </c>
      <c r="N178" s="53" t="s">
        <v>43</v>
      </c>
      <c r="O178" s="54" t="s">
        <v>776</v>
      </c>
      <c r="P178" s="55" t="s">
        <v>777</v>
      </c>
    </row>
    <row r="179" spans="1:16" ht="12.75" customHeight="1" thickBot="1" x14ac:dyDescent="0.25">
      <c r="A179" s="43" t="str">
        <f t="shared" si="12"/>
        <v>IBVS 5960 </v>
      </c>
      <c r="B179" s="9" t="str">
        <f t="shared" si="13"/>
        <v>I</v>
      </c>
      <c r="C179" s="43">
        <f t="shared" si="14"/>
        <v>55508.645700000001</v>
      </c>
      <c r="D179" s="8" t="str">
        <f t="shared" si="15"/>
        <v>vis</v>
      </c>
      <c r="E179" s="51">
        <f>VLOOKUP(C179,Active!C$21:E$973,3,FALSE)</f>
        <v>14067.946019375167</v>
      </c>
      <c r="F179" s="9" t="s">
        <v>163</v>
      </c>
      <c r="G179" s="8" t="str">
        <f t="shared" si="16"/>
        <v>55508.6457</v>
      </c>
      <c r="H179" s="43">
        <f t="shared" si="17"/>
        <v>1707</v>
      </c>
      <c r="I179" s="52" t="s">
        <v>781</v>
      </c>
      <c r="J179" s="53" t="s">
        <v>782</v>
      </c>
      <c r="K179" s="52">
        <v>1707</v>
      </c>
      <c r="L179" s="52" t="s">
        <v>783</v>
      </c>
      <c r="M179" s="53" t="s">
        <v>640</v>
      </c>
      <c r="N179" s="53" t="s">
        <v>163</v>
      </c>
      <c r="O179" s="54" t="s">
        <v>325</v>
      </c>
      <c r="P179" s="55" t="s">
        <v>784</v>
      </c>
    </row>
    <row r="180" spans="1:16" ht="12.75" customHeight="1" thickBot="1" x14ac:dyDescent="0.25">
      <c r="A180" s="43" t="str">
        <f t="shared" si="12"/>
        <v>IBVS 5958 </v>
      </c>
      <c r="B180" s="9" t="str">
        <f t="shared" si="13"/>
        <v>I</v>
      </c>
      <c r="C180" s="43">
        <f t="shared" si="14"/>
        <v>55536.253199999999</v>
      </c>
      <c r="D180" s="8" t="str">
        <f t="shared" si="15"/>
        <v>vis</v>
      </c>
      <c r="E180" s="51">
        <f>VLOOKUP(C180,Active!C$21:E$973,3,FALSE)</f>
        <v>14099.945291473585</v>
      </c>
      <c r="F180" s="9" t="s">
        <v>163</v>
      </c>
      <c r="G180" s="8" t="str">
        <f t="shared" si="16"/>
        <v>55536.2532</v>
      </c>
      <c r="H180" s="43">
        <f t="shared" si="17"/>
        <v>1739</v>
      </c>
      <c r="I180" s="52" t="s">
        <v>785</v>
      </c>
      <c r="J180" s="53" t="s">
        <v>786</v>
      </c>
      <c r="K180" s="52">
        <v>1739</v>
      </c>
      <c r="L180" s="52" t="s">
        <v>787</v>
      </c>
      <c r="M180" s="53" t="s">
        <v>640</v>
      </c>
      <c r="N180" s="53" t="s">
        <v>43</v>
      </c>
      <c r="O180" s="54" t="s">
        <v>776</v>
      </c>
      <c r="P180" s="55" t="s">
        <v>777</v>
      </c>
    </row>
    <row r="181" spans="1:16" ht="12.75" customHeight="1" thickBot="1" x14ac:dyDescent="0.25">
      <c r="A181" s="43" t="str">
        <f t="shared" si="12"/>
        <v>IBVS 5958 </v>
      </c>
      <c r="B181" s="9" t="str">
        <f t="shared" si="13"/>
        <v>II</v>
      </c>
      <c r="C181" s="43">
        <f t="shared" si="14"/>
        <v>55539.275699999998</v>
      </c>
      <c r="D181" s="8" t="str">
        <f t="shared" si="15"/>
        <v>vis</v>
      </c>
      <c r="E181" s="51">
        <f>VLOOKUP(C181,Active!C$21:E$973,3,FALSE)</f>
        <v>14103.448607598459</v>
      </c>
      <c r="F181" s="9" t="s">
        <v>163</v>
      </c>
      <c r="G181" s="8" t="str">
        <f t="shared" si="16"/>
        <v>55539.2757</v>
      </c>
      <c r="H181" s="43">
        <f t="shared" si="17"/>
        <v>1742.5</v>
      </c>
      <c r="I181" s="52" t="s">
        <v>788</v>
      </c>
      <c r="J181" s="53" t="s">
        <v>789</v>
      </c>
      <c r="K181" s="52">
        <v>1742.5</v>
      </c>
      <c r="L181" s="52" t="s">
        <v>771</v>
      </c>
      <c r="M181" s="53" t="s">
        <v>640</v>
      </c>
      <c r="N181" s="53" t="s">
        <v>43</v>
      </c>
      <c r="O181" s="54" t="s">
        <v>776</v>
      </c>
      <c r="P181" s="55" t="s">
        <v>777</v>
      </c>
    </row>
    <row r="182" spans="1:16" ht="12.75" customHeight="1" thickBot="1" x14ac:dyDescent="0.25">
      <c r="A182" s="43" t="str">
        <f t="shared" si="12"/>
        <v> JAAVSO 41;122 </v>
      </c>
      <c r="B182" s="9" t="str">
        <f t="shared" si="13"/>
        <v>I</v>
      </c>
      <c r="C182" s="43">
        <f t="shared" si="14"/>
        <v>56193.6656</v>
      </c>
      <c r="D182" s="8" t="str">
        <f t="shared" si="15"/>
        <v>vis</v>
      </c>
      <c r="E182" s="51">
        <f>VLOOKUP(C182,Active!C$21:E$973,3,FALSE)</f>
        <v>14861.938165456206</v>
      </c>
      <c r="F182" s="9" t="s">
        <v>163</v>
      </c>
      <c r="G182" s="8" t="str">
        <f t="shared" si="16"/>
        <v>56193.6656</v>
      </c>
      <c r="H182" s="43">
        <f t="shared" si="17"/>
        <v>2501</v>
      </c>
      <c r="I182" s="52" t="s">
        <v>795</v>
      </c>
      <c r="J182" s="53" t="s">
        <v>796</v>
      </c>
      <c r="K182" s="52">
        <v>2501</v>
      </c>
      <c r="L182" s="52" t="s">
        <v>797</v>
      </c>
      <c r="M182" s="53" t="s">
        <v>640</v>
      </c>
      <c r="N182" s="53" t="s">
        <v>163</v>
      </c>
      <c r="O182" s="54" t="s">
        <v>370</v>
      </c>
      <c r="P182" s="54" t="s">
        <v>794</v>
      </c>
    </row>
    <row r="183" spans="1:16" ht="12.75" customHeight="1" thickBot="1" x14ac:dyDescent="0.25">
      <c r="A183" s="43" t="str">
        <f t="shared" si="12"/>
        <v> JAAVSO 41;328 </v>
      </c>
      <c r="B183" s="9" t="str">
        <f t="shared" si="13"/>
        <v>I</v>
      </c>
      <c r="C183" s="43">
        <f t="shared" si="14"/>
        <v>56512.883000000002</v>
      </c>
      <c r="D183" s="8" t="str">
        <f t="shared" si="15"/>
        <v>vis</v>
      </c>
      <c r="E183" s="51">
        <f>VLOOKUP(C183,Active!C$21:E$973,3,FALSE)</f>
        <v>15231.936334111466</v>
      </c>
      <c r="F183" s="9" t="s">
        <v>163</v>
      </c>
      <c r="G183" s="8" t="str">
        <f t="shared" si="16"/>
        <v>56512.8830</v>
      </c>
      <c r="H183" s="43">
        <f t="shared" si="17"/>
        <v>2871</v>
      </c>
      <c r="I183" s="52" t="s">
        <v>798</v>
      </c>
      <c r="J183" s="53" t="s">
        <v>799</v>
      </c>
      <c r="K183" s="52">
        <v>2871</v>
      </c>
      <c r="L183" s="52" t="s">
        <v>800</v>
      </c>
      <c r="M183" s="53" t="s">
        <v>640</v>
      </c>
      <c r="N183" s="53" t="s">
        <v>163</v>
      </c>
      <c r="O183" s="54" t="s">
        <v>801</v>
      </c>
      <c r="P183" s="54" t="s">
        <v>802</v>
      </c>
    </row>
    <row r="184" spans="1:16" ht="12.75" customHeight="1" thickBot="1" x14ac:dyDescent="0.25">
      <c r="A184" s="43" t="str">
        <f t="shared" si="12"/>
        <v> CTAD 1 </v>
      </c>
      <c r="B184" s="9" t="str">
        <f t="shared" si="13"/>
        <v>I</v>
      </c>
      <c r="C184" s="43">
        <f t="shared" si="14"/>
        <v>20773.349999999999</v>
      </c>
      <c r="D184" s="8" t="str">
        <f t="shared" si="15"/>
        <v>vis</v>
      </c>
      <c r="E184" s="51">
        <f>VLOOKUP(C184,Active!C$21:E$973,3,FALSE)</f>
        <v>-26193.004031276585</v>
      </c>
      <c r="F184" s="9" t="s">
        <v>163</v>
      </c>
      <c r="G184" s="8" t="str">
        <f t="shared" si="16"/>
        <v>20773.35</v>
      </c>
      <c r="H184" s="43">
        <f t="shared" si="17"/>
        <v>-38554</v>
      </c>
      <c r="I184" s="52" t="s">
        <v>167</v>
      </c>
      <c r="J184" s="53" t="s">
        <v>168</v>
      </c>
      <c r="K184" s="52">
        <v>-38554</v>
      </c>
      <c r="L184" s="52" t="s">
        <v>169</v>
      </c>
      <c r="M184" s="53" t="s">
        <v>170</v>
      </c>
      <c r="N184" s="53"/>
      <c r="O184" s="54" t="s">
        <v>171</v>
      </c>
      <c r="P184" s="54" t="s">
        <v>172</v>
      </c>
    </row>
    <row r="185" spans="1:16" ht="12.75" customHeight="1" thickBot="1" x14ac:dyDescent="0.25">
      <c r="A185" s="43" t="str">
        <f t="shared" si="12"/>
        <v> CTAD 1 </v>
      </c>
      <c r="B185" s="9" t="str">
        <f t="shared" si="13"/>
        <v>I</v>
      </c>
      <c r="C185" s="43">
        <f t="shared" si="14"/>
        <v>20786.330000000002</v>
      </c>
      <c r="D185" s="8" t="str">
        <f t="shared" si="15"/>
        <v>vis</v>
      </c>
      <c r="E185" s="51">
        <f>VLOOKUP(C185,Active!C$21:E$973,3,FALSE)</f>
        <v>-26177.959186512024</v>
      </c>
      <c r="F185" s="9" t="s">
        <v>163</v>
      </c>
      <c r="G185" s="8" t="str">
        <f t="shared" si="16"/>
        <v>20786.33</v>
      </c>
      <c r="H185" s="43">
        <f t="shared" si="17"/>
        <v>-38539</v>
      </c>
      <c r="I185" s="52" t="s">
        <v>173</v>
      </c>
      <c r="J185" s="53" t="s">
        <v>174</v>
      </c>
      <c r="K185" s="52">
        <v>-38539</v>
      </c>
      <c r="L185" s="52" t="s">
        <v>175</v>
      </c>
      <c r="M185" s="53" t="s">
        <v>170</v>
      </c>
      <c r="N185" s="53"/>
      <c r="O185" s="54" t="s">
        <v>171</v>
      </c>
      <c r="P185" s="54" t="s">
        <v>172</v>
      </c>
    </row>
    <row r="186" spans="1:16" ht="12.75" customHeight="1" thickBot="1" x14ac:dyDescent="0.25">
      <c r="A186" s="43" t="str">
        <f t="shared" si="12"/>
        <v> CTAD 1 </v>
      </c>
      <c r="B186" s="9" t="str">
        <f t="shared" si="13"/>
        <v>I</v>
      </c>
      <c r="C186" s="43">
        <f t="shared" si="14"/>
        <v>26211.33</v>
      </c>
      <c r="D186" s="8" t="str">
        <f t="shared" si="15"/>
        <v>vis</v>
      </c>
      <c r="E186" s="51">
        <f>VLOOKUP(C186,Active!C$21:E$973,3,FALSE)</f>
        <v>-19889.955885455176</v>
      </c>
      <c r="F186" s="9" t="s">
        <v>163</v>
      </c>
      <c r="G186" s="8" t="str">
        <f t="shared" si="16"/>
        <v>26211.33</v>
      </c>
      <c r="H186" s="43">
        <f t="shared" si="17"/>
        <v>-32251</v>
      </c>
      <c r="I186" s="52" t="s">
        <v>191</v>
      </c>
      <c r="J186" s="53" t="s">
        <v>192</v>
      </c>
      <c r="K186" s="52">
        <v>-32251</v>
      </c>
      <c r="L186" s="52" t="s">
        <v>178</v>
      </c>
      <c r="M186" s="53" t="s">
        <v>170</v>
      </c>
      <c r="N186" s="53"/>
      <c r="O186" s="54" t="s">
        <v>171</v>
      </c>
      <c r="P186" s="54" t="s">
        <v>172</v>
      </c>
    </row>
    <row r="187" spans="1:16" ht="12.75" customHeight="1" thickBot="1" x14ac:dyDescent="0.25">
      <c r="A187" s="43" t="str">
        <f t="shared" si="12"/>
        <v> BZ 17.34 </v>
      </c>
      <c r="B187" s="9" t="str">
        <f t="shared" si="13"/>
        <v>I</v>
      </c>
      <c r="C187" s="43">
        <f t="shared" si="14"/>
        <v>27740.946</v>
      </c>
      <c r="D187" s="8" t="str">
        <f t="shared" si="15"/>
        <v>vis</v>
      </c>
      <c r="E187" s="51">
        <f>VLOOKUP(C187,Active!C$21:E$973,3,FALSE)</f>
        <v>-18117.010179031331</v>
      </c>
      <c r="F187" s="9" t="s">
        <v>163</v>
      </c>
      <c r="G187" s="8" t="str">
        <f t="shared" si="16"/>
        <v>27740.946</v>
      </c>
      <c r="H187" s="43">
        <f t="shared" si="17"/>
        <v>-30478</v>
      </c>
      <c r="I187" s="52" t="s">
        <v>208</v>
      </c>
      <c r="J187" s="53" t="s">
        <v>209</v>
      </c>
      <c r="K187" s="52">
        <v>-30478</v>
      </c>
      <c r="L187" s="52" t="s">
        <v>210</v>
      </c>
      <c r="M187" s="53" t="s">
        <v>211</v>
      </c>
      <c r="N187" s="53"/>
      <c r="O187" s="54" t="s">
        <v>212</v>
      </c>
      <c r="P187" s="54" t="s">
        <v>213</v>
      </c>
    </row>
    <row r="188" spans="1:16" ht="12.75" customHeight="1" thickBot="1" x14ac:dyDescent="0.25">
      <c r="A188" s="43" t="str">
        <f t="shared" si="12"/>
        <v> AA 10.69 </v>
      </c>
      <c r="B188" s="9" t="str">
        <f t="shared" si="13"/>
        <v>I</v>
      </c>
      <c r="C188" s="43">
        <f t="shared" si="14"/>
        <v>36847.345999999998</v>
      </c>
      <c r="D188" s="8" t="str">
        <f t="shared" si="15"/>
        <v>vis</v>
      </c>
      <c r="E188" s="51">
        <f>VLOOKUP(C188,Active!C$21:E$973,3,FALSE)</f>
        <v>-7561.9736332720558</v>
      </c>
      <c r="F188" s="9" t="s">
        <v>163</v>
      </c>
      <c r="G188" s="8" t="str">
        <f t="shared" si="16"/>
        <v>36847.346</v>
      </c>
      <c r="H188" s="43">
        <f t="shared" si="17"/>
        <v>-19923</v>
      </c>
      <c r="I188" s="52" t="s">
        <v>262</v>
      </c>
      <c r="J188" s="53" t="s">
        <v>263</v>
      </c>
      <c r="K188" s="52">
        <v>-19923</v>
      </c>
      <c r="L188" s="52" t="s">
        <v>264</v>
      </c>
      <c r="M188" s="53" t="s">
        <v>211</v>
      </c>
      <c r="N188" s="53"/>
      <c r="O188" s="54" t="s">
        <v>233</v>
      </c>
      <c r="P188" s="54" t="s">
        <v>265</v>
      </c>
    </row>
    <row r="189" spans="1:16" ht="13.5" thickBot="1" x14ac:dyDescent="0.25">
      <c r="A189" s="43" t="str">
        <f t="shared" si="12"/>
        <v> BBS 41 </v>
      </c>
      <c r="B189" s="9" t="str">
        <f t="shared" si="13"/>
        <v>I</v>
      </c>
      <c r="C189" s="43">
        <f t="shared" si="14"/>
        <v>43863.235000000001</v>
      </c>
      <c r="D189" s="8" t="str">
        <f t="shared" si="15"/>
        <v>vis</v>
      </c>
      <c r="E189" s="51">
        <f>VLOOKUP(C189,Active!C$21:E$973,3,FALSE)</f>
        <v>569.99561868157468</v>
      </c>
      <c r="F189" s="9" t="s">
        <v>163</v>
      </c>
      <c r="G189" s="8" t="str">
        <f t="shared" si="16"/>
        <v>43863.235</v>
      </c>
      <c r="H189" s="43">
        <f t="shared" si="17"/>
        <v>-11791</v>
      </c>
      <c r="I189" s="52" t="s">
        <v>400</v>
      </c>
      <c r="J189" s="53" t="s">
        <v>401</v>
      </c>
      <c r="K189" s="52">
        <v>-11791</v>
      </c>
      <c r="L189" s="52" t="s">
        <v>288</v>
      </c>
      <c r="M189" s="53" t="s">
        <v>211</v>
      </c>
      <c r="N189" s="53"/>
      <c r="O189" s="54" t="s">
        <v>269</v>
      </c>
      <c r="P189" s="54" t="s">
        <v>402</v>
      </c>
    </row>
    <row r="190" spans="1:16" ht="13.5" thickBot="1" x14ac:dyDescent="0.25">
      <c r="A190" s="43" t="str">
        <f t="shared" si="12"/>
        <v> BBS 41 </v>
      </c>
      <c r="B190" s="9" t="str">
        <f t="shared" si="13"/>
        <v>I</v>
      </c>
      <c r="C190" s="43">
        <f t="shared" si="14"/>
        <v>43888.258000000002</v>
      </c>
      <c r="D190" s="8" t="str">
        <f t="shared" si="15"/>
        <v>vis</v>
      </c>
      <c r="E190" s="51">
        <f>VLOOKUP(C190,Active!C$21:E$973,3,FALSE)</f>
        <v>598.99925123500361</v>
      </c>
      <c r="F190" s="9" t="s">
        <v>163</v>
      </c>
      <c r="G190" s="8" t="str">
        <f t="shared" si="16"/>
        <v>43888.258</v>
      </c>
      <c r="H190" s="43">
        <f t="shared" si="17"/>
        <v>-11762</v>
      </c>
      <c r="I190" s="52" t="s">
        <v>403</v>
      </c>
      <c r="J190" s="53" t="s">
        <v>404</v>
      </c>
      <c r="K190" s="52">
        <v>-11762</v>
      </c>
      <c r="L190" s="52" t="s">
        <v>280</v>
      </c>
      <c r="M190" s="53" t="s">
        <v>211</v>
      </c>
      <c r="N190" s="53"/>
      <c r="O190" s="54" t="s">
        <v>269</v>
      </c>
      <c r="P190" s="54" t="s">
        <v>402</v>
      </c>
    </row>
    <row r="191" spans="1:16" ht="13.5" thickBot="1" x14ac:dyDescent="0.25">
      <c r="A191" s="43" t="str">
        <f t="shared" si="12"/>
        <v> BBS 121 </v>
      </c>
      <c r="B191" s="9" t="str">
        <f t="shared" si="13"/>
        <v>I</v>
      </c>
      <c r="C191" s="43">
        <f t="shared" si="14"/>
        <v>51436.478000000003</v>
      </c>
      <c r="D191" s="8" t="str">
        <f t="shared" si="15"/>
        <v>vis</v>
      </c>
      <c r="E191" s="51">
        <f>VLOOKUP(C191,Active!C$21:E$973,3,FALSE)</f>
        <v>9347.9821594568148</v>
      </c>
      <c r="F191" s="9" t="s">
        <v>163</v>
      </c>
      <c r="G191" s="8" t="str">
        <f t="shared" si="16"/>
        <v>51436.478</v>
      </c>
      <c r="H191" s="43">
        <f t="shared" si="17"/>
        <v>-3013</v>
      </c>
      <c r="I191" s="52" t="s">
        <v>622</v>
      </c>
      <c r="J191" s="53" t="s">
        <v>623</v>
      </c>
      <c r="K191" s="52">
        <v>-3013</v>
      </c>
      <c r="L191" s="52" t="s">
        <v>357</v>
      </c>
      <c r="M191" s="53" t="s">
        <v>211</v>
      </c>
      <c r="N191" s="53"/>
      <c r="O191" s="54" t="s">
        <v>269</v>
      </c>
      <c r="P191" s="54" t="s">
        <v>624</v>
      </c>
    </row>
    <row r="192" spans="1:16" ht="13.5" thickBot="1" x14ac:dyDescent="0.25">
      <c r="A192" s="43" t="str">
        <f t="shared" si="12"/>
        <v> AOEB 11 </v>
      </c>
      <c r="B192" s="9" t="str">
        <f t="shared" si="13"/>
        <v>I</v>
      </c>
      <c r="C192" s="43">
        <f t="shared" si="14"/>
        <v>51454.597999999998</v>
      </c>
      <c r="D192" s="8" t="str">
        <f t="shared" si="15"/>
        <v>vis</v>
      </c>
      <c r="E192" s="51">
        <f>VLOOKUP(C192,Active!C$21:E$973,3,FALSE)</f>
        <v>9368.984670021815</v>
      </c>
      <c r="F192" s="9" t="s">
        <v>163</v>
      </c>
      <c r="G192" s="8" t="str">
        <f t="shared" si="16"/>
        <v>51454.598</v>
      </c>
      <c r="H192" s="43">
        <f t="shared" si="17"/>
        <v>-2992</v>
      </c>
      <c r="I192" s="52" t="s">
        <v>625</v>
      </c>
      <c r="J192" s="53" t="s">
        <v>626</v>
      </c>
      <c r="K192" s="52">
        <v>-2992</v>
      </c>
      <c r="L192" s="52" t="s">
        <v>292</v>
      </c>
      <c r="M192" s="53" t="s">
        <v>211</v>
      </c>
      <c r="N192" s="53"/>
      <c r="O192" s="54" t="s">
        <v>370</v>
      </c>
      <c r="P192" s="54" t="s">
        <v>627</v>
      </c>
    </row>
    <row r="193" spans="1:16" ht="13.5" thickBot="1" x14ac:dyDescent="0.25">
      <c r="A193" s="43" t="str">
        <f t="shared" si="12"/>
        <v> BBS 123 </v>
      </c>
      <c r="B193" s="9" t="str">
        <f t="shared" si="13"/>
        <v>I</v>
      </c>
      <c r="C193" s="43">
        <f t="shared" si="14"/>
        <v>51756.548999999999</v>
      </c>
      <c r="D193" s="8" t="str">
        <f t="shared" si="15"/>
        <v>vis</v>
      </c>
      <c r="E193" s="51">
        <f>VLOOKUP(C193,Active!C$21:E$973,3,FALSE)</f>
        <v>9718.9697179033665</v>
      </c>
      <c r="F193" s="9" t="s">
        <v>163</v>
      </c>
      <c r="G193" s="8" t="str">
        <f t="shared" si="16"/>
        <v>51756.549</v>
      </c>
      <c r="H193" s="43">
        <f t="shared" si="17"/>
        <v>-2642</v>
      </c>
      <c r="I193" s="52" t="s">
        <v>628</v>
      </c>
      <c r="J193" s="53" t="s">
        <v>629</v>
      </c>
      <c r="K193" s="52">
        <v>-2642</v>
      </c>
      <c r="L193" s="52" t="s">
        <v>165</v>
      </c>
      <c r="M193" s="53" t="s">
        <v>211</v>
      </c>
      <c r="N193" s="53"/>
      <c r="O193" s="54" t="s">
        <v>269</v>
      </c>
      <c r="P193" s="54" t="s">
        <v>630</v>
      </c>
    </row>
    <row r="194" spans="1:16" ht="13.5" thickBot="1" x14ac:dyDescent="0.25">
      <c r="A194" s="43" t="str">
        <f t="shared" si="12"/>
        <v> BBS 124 </v>
      </c>
      <c r="B194" s="9" t="str">
        <f t="shared" si="13"/>
        <v>I</v>
      </c>
      <c r="C194" s="43">
        <f t="shared" si="14"/>
        <v>51839.385999999999</v>
      </c>
      <c r="D194" s="8" t="str">
        <f t="shared" si="15"/>
        <v>vis</v>
      </c>
      <c r="E194" s="51">
        <f>VLOOKUP(C194,Active!C$21:E$973,3,FALSE)</f>
        <v>9814.9843408433935</v>
      </c>
      <c r="F194" s="9" t="s">
        <v>163</v>
      </c>
      <c r="G194" s="8" t="str">
        <f t="shared" si="16"/>
        <v>51839.386</v>
      </c>
      <c r="H194" s="43">
        <f t="shared" si="17"/>
        <v>-2546</v>
      </c>
      <c r="I194" s="52" t="s">
        <v>631</v>
      </c>
      <c r="J194" s="53" t="s">
        <v>632</v>
      </c>
      <c r="K194" s="52">
        <v>-2546</v>
      </c>
      <c r="L194" s="52" t="s">
        <v>379</v>
      </c>
      <c r="M194" s="53" t="s">
        <v>211</v>
      </c>
      <c r="N194" s="53"/>
      <c r="O194" s="54" t="s">
        <v>269</v>
      </c>
      <c r="P194" s="54" t="s">
        <v>633</v>
      </c>
    </row>
    <row r="195" spans="1:16" ht="13.5" thickBot="1" x14ac:dyDescent="0.25">
      <c r="A195" s="43" t="str">
        <f t="shared" si="12"/>
        <v> AOEB 11 </v>
      </c>
      <c r="B195" s="9" t="str">
        <f t="shared" si="13"/>
        <v>I</v>
      </c>
      <c r="C195" s="43">
        <f t="shared" si="14"/>
        <v>51849.735000000001</v>
      </c>
      <c r="D195" s="8" t="str">
        <f t="shared" si="15"/>
        <v>vis</v>
      </c>
      <c r="E195" s="51">
        <f>VLOOKUP(C195,Active!C$21:E$973,3,FALSE)</f>
        <v>9826.9796488918073</v>
      </c>
      <c r="F195" s="9" t="s">
        <v>163</v>
      </c>
      <c r="G195" s="8" t="str">
        <f t="shared" si="16"/>
        <v>51849.735</v>
      </c>
      <c r="H195" s="43">
        <f t="shared" si="17"/>
        <v>-2534</v>
      </c>
      <c r="I195" s="52" t="s">
        <v>634</v>
      </c>
      <c r="J195" s="53" t="s">
        <v>635</v>
      </c>
      <c r="K195" s="52">
        <v>-2534</v>
      </c>
      <c r="L195" s="52" t="s">
        <v>331</v>
      </c>
      <c r="M195" s="53" t="s">
        <v>211</v>
      </c>
      <c r="N195" s="53"/>
      <c r="O195" s="54" t="s">
        <v>636</v>
      </c>
      <c r="P195" s="54" t="s">
        <v>627</v>
      </c>
    </row>
    <row r="196" spans="1:16" ht="13.5" thickBot="1" x14ac:dyDescent="0.25">
      <c r="A196" s="43" t="str">
        <f t="shared" si="12"/>
        <v> BBS 126 </v>
      </c>
      <c r="B196" s="9" t="str">
        <f t="shared" si="13"/>
        <v>I</v>
      </c>
      <c r="C196" s="43">
        <f t="shared" si="14"/>
        <v>52165.500999999997</v>
      </c>
      <c r="D196" s="8" t="str">
        <f t="shared" si="15"/>
        <v>vis</v>
      </c>
      <c r="E196" s="51">
        <f>VLOOKUP(C196,Active!C$21:E$973,3,FALSE)</f>
        <v>10192.977372460748</v>
      </c>
      <c r="F196" s="9" t="s">
        <v>163</v>
      </c>
      <c r="G196" s="8" t="str">
        <f t="shared" si="16"/>
        <v>52165.501</v>
      </c>
      <c r="H196" s="43">
        <f t="shared" si="17"/>
        <v>-2168</v>
      </c>
      <c r="I196" s="52" t="s">
        <v>646</v>
      </c>
      <c r="J196" s="53" t="s">
        <v>647</v>
      </c>
      <c r="K196" s="52">
        <v>-2168</v>
      </c>
      <c r="L196" s="52" t="s">
        <v>280</v>
      </c>
      <c r="M196" s="53" t="s">
        <v>211</v>
      </c>
      <c r="N196" s="53"/>
      <c r="O196" s="54" t="s">
        <v>269</v>
      </c>
      <c r="P196" s="54" t="s">
        <v>648</v>
      </c>
    </row>
    <row r="197" spans="1:16" ht="13.5" thickBot="1" x14ac:dyDescent="0.25">
      <c r="A197" s="43" t="str">
        <f t="shared" si="12"/>
        <v> AOEB 11 </v>
      </c>
      <c r="B197" s="9" t="str">
        <f t="shared" si="13"/>
        <v>I</v>
      </c>
      <c r="C197" s="43">
        <f t="shared" si="14"/>
        <v>52189.655700000003</v>
      </c>
      <c r="D197" s="8" t="str">
        <f t="shared" si="15"/>
        <v>vis</v>
      </c>
      <c r="E197" s="51">
        <f>VLOOKUP(C197,Active!C$21:E$973,3,FALSE)</f>
        <v>10220.974576762328</v>
      </c>
      <c r="F197" s="9" t="s">
        <v>163</v>
      </c>
      <c r="G197" s="8" t="str">
        <f t="shared" si="16"/>
        <v>52189.6557</v>
      </c>
      <c r="H197" s="43">
        <f t="shared" si="17"/>
        <v>-2140</v>
      </c>
      <c r="I197" s="52" t="s">
        <v>649</v>
      </c>
      <c r="J197" s="53" t="s">
        <v>650</v>
      </c>
      <c r="K197" s="52">
        <v>-2140</v>
      </c>
      <c r="L197" s="52" t="s">
        <v>651</v>
      </c>
      <c r="M197" s="53" t="s">
        <v>640</v>
      </c>
      <c r="N197" s="53" t="s">
        <v>652</v>
      </c>
      <c r="O197" s="54" t="s">
        <v>370</v>
      </c>
      <c r="P197" s="54" t="s">
        <v>627</v>
      </c>
    </row>
    <row r="198" spans="1:16" ht="13.5" thickBot="1" x14ac:dyDescent="0.25">
      <c r="A198" s="43" t="str">
        <f t="shared" si="12"/>
        <v> BBS 127 </v>
      </c>
      <c r="B198" s="9" t="str">
        <f t="shared" si="13"/>
        <v>I</v>
      </c>
      <c r="C198" s="43">
        <f t="shared" si="14"/>
        <v>52229.343000000001</v>
      </c>
      <c r="D198" s="8" t="str">
        <f t="shared" si="15"/>
        <v>vis</v>
      </c>
      <c r="E198" s="51">
        <f>VLOOKUP(C198,Active!C$21:E$973,3,FALSE)</f>
        <v>10266.975290754957</v>
      </c>
      <c r="F198" s="9" t="s">
        <v>163</v>
      </c>
      <c r="G198" s="8" t="str">
        <f t="shared" si="16"/>
        <v>52229.343</v>
      </c>
      <c r="H198" s="43">
        <f t="shared" si="17"/>
        <v>-2094</v>
      </c>
      <c r="I198" s="52" t="s">
        <v>653</v>
      </c>
      <c r="J198" s="53" t="s">
        <v>654</v>
      </c>
      <c r="K198" s="52">
        <v>-2094</v>
      </c>
      <c r="L198" s="52" t="s">
        <v>284</v>
      </c>
      <c r="M198" s="53" t="s">
        <v>211</v>
      </c>
      <c r="N198" s="53"/>
      <c r="O198" s="54" t="s">
        <v>269</v>
      </c>
      <c r="P198" s="54" t="s">
        <v>655</v>
      </c>
    </row>
    <row r="199" spans="1:16" ht="13.5" thickBot="1" x14ac:dyDescent="0.25">
      <c r="A199" s="43" t="str">
        <f t="shared" si="12"/>
        <v> AOEB 11 </v>
      </c>
      <c r="B199" s="9" t="str">
        <f t="shared" si="13"/>
        <v>II</v>
      </c>
      <c r="C199" s="43">
        <f t="shared" si="14"/>
        <v>52262.560599999997</v>
      </c>
      <c r="D199" s="8" t="str">
        <f t="shared" si="15"/>
        <v>vis</v>
      </c>
      <c r="E199" s="51">
        <f>VLOOKUP(C199,Active!C$21:E$973,3,FALSE)</f>
        <v>10305.477111667984</v>
      </c>
      <c r="F199" s="9" t="s">
        <v>163</v>
      </c>
      <c r="G199" s="8" t="str">
        <f t="shared" si="16"/>
        <v>52262.5606</v>
      </c>
      <c r="H199" s="43">
        <f t="shared" si="17"/>
        <v>-2055.5</v>
      </c>
      <c r="I199" s="52" t="s">
        <v>656</v>
      </c>
      <c r="J199" s="53" t="s">
        <v>657</v>
      </c>
      <c r="K199" s="52">
        <v>-2055.5</v>
      </c>
      <c r="L199" s="52" t="s">
        <v>658</v>
      </c>
      <c r="M199" s="53" t="s">
        <v>640</v>
      </c>
      <c r="N199" s="53" t="s">
        <v>652</v>
      </c>
      <c r="O199" s="54" t="s">
        <v>659</v>
      </c>
      <c r="P199" s="54" t="s">
        <v>627</v>
      </c>
    </row>
    <row r="200" spans="1:16" ht="13.5" thickBot="1" x14ac:dyDescent="0.25">
      <c r="A200" s="43" t="str">
        <f t="shared" si="12"/>
        <v> BBS 128 </v>
      </c>
      <c r="B200" s="9" t="str">
        <f t="shared" si="13"/>
        <v>I</v>
      </c>
      <c r="C200" s="43">
        <f t="shared" si="14"/>
        <v>52460.565999999999</v>
      </c>
      <c r="D200" s="8" t="str">
        <f t="shared" si="15"/>
        <v>vis</v>
      </c>
      <c r="E200" s="51">
        <f>VLOOKUP(C200,Active!C$21:E$973,3,FALSE)</f>
        <v>10534.981002696019</v>
      </c>
      <c r="F200" s="9" t="s">
        <v>163</v>
      </c>
      <c r="G200" s="8" t="str">
        <f t="shared" si="16"/>
        <v>52460.566</v>
      </c>
      <c r="H200" s="43">
        <f t="shared" si="17"/>
        <v>-1826</v>
      </c>
      <c r="I200" s="52" t="s">
        <v>660</v>
      </c>
      <c r="J200" s="53" t="s">
        <v>661</v>
      </c>
      <c r="K200" s="52">
        <v>-1826</v>
      </c>
      <c r="L200" s="52" t="s">
        <v>340</v>
      </c>
      <c r="M200" s="53" t="s">
        <v>211</v>
      </c>
      <c r="N200" s="53"/>
      <c r="O200" s="54" t="s">
        <v>269</v>
      </c>
      <c r="P200" s="54" t="s">
        <v>662</v>
      </c>
    </row>
    <row r="201" spans="1:16" ht="13.5" thickBot="1" x14ac:dyDescent="0.25">
      <c r="A201" s="43" t="str">
        <f t="shared" si="12"/>
        <v> AOEB 11 </v>
      </c>
      <c r="B201" s="9" t="str">
        <f t="shared" si="13"/>
        <v>I</v>
      </c>
      <c r="C201" s="43">
        <f t="shared" si="14"/>
        <v>52931.618999999999</v>
      </c>
      <c r="D201" s="8" t="str">
        <f t="shared" si="15"/>
        <v>vis</v>
      </c>
      <c r="E201" s="51">
        <f>VLOOKUP(C201,Active!C$21:E$973,3,FALSE)</f>
        <v>11080.968619096522</v>
      </c>
      <c r="F201" s="9" t="s">
        <v>163</v>
      </c>
      <c r="G201" s="8" t="str">
        <f t="shared" si="16"/>
        <v>52931.619</v>
      </c>
      <c r="H201" s="43">
        <f t="shared" si="17"/>
        <v>-1280</v>
      </c>
      <c r="I201" s="52" t="s">
        <v>681</v>
      </c>
      <c r="J201" s="53" t="s">
        <v>682</v>
      </c>
      <c r="K201" s="52">
        <v>-1280</v>
      </c>
      <c r="L201" s="52" t="s">
        <v>455</v>
      </c>
      <c r="M201" s="53" t="s">
        <v>211</v>
      </c>
      <c r="N201" s="53"/>
      <c r="O201" s="54" t="s">
        <v>683</v>
      </c>
      <c r="P201" s="54" t="s">
        <v>627</v>
      </c>
    </row>
    <row r="202" spans="1:16" ht="13.5" thickBot="1" x14ac:dyDescent="0.25">
      <c r="A202" s="43" t="str">
        <f t="shared" si="12"/>
        <v> AOEB 11 </v>
      </c>
      <c r="B202" s="9" t="str">
        <f t="shared" si="13"/>
        <v>I</v>
      </c>
      <c r="C202" s="43">
        <f t="shared" si="14"/>
        <v>52963.540300000001</v>
      </c>
      <c r="D202" s="8" t="str">
        <f t="shared" si="15"/>
        <v>vis</v>
      </c>
      <c r="E202" s="51">
        <f>VLOOKUP(C202,Active!C$21:E$973,3,FALSE)</f>
        <v>11117.967925967312</v>
      </c>
      <c r="F202" s="9" t="s">
        <v>163</v>
      </c>
      <c r="G202" s="8" t="str">
        <f t="shared" si="16"/>
        <v>52963.5403</v>
      </c>
      <c r="H202" s="43">
        <f t="shared" si="17"/>
        <v>-1243</v>
      </c>
      <c r="I202" s="52" t="s">
        <v>689</v>
      </c>
      <c r="J202" s="53" t="s">
        <v>690</v>
      </c>
      <c r="K202" s="52">
        <v>-1243</v>
      </c>
      <c r="L202" s="52" t="s">
        <v>691</v>
      </c>
      <c r="M202" s="53" t="s">
        <v>640</v>
      </c>
      <c r="N202" s="53" t="s">
        <v>652</v>
      </c>
      <c r="O202" s="54" t="s">
        <v>370</v>
      </c>
      <c r="P202" s="54" t="s">
        <v>627</v>
      </c>
    </row>
    <row r="203" spans="1:16" ht="13.5" thickBot="1" x14ac:dyDescent="0.25">
      <c r="A203" s="43" t="str">
        <f t="shared" ref="A203:A213" si="18">P203</f>
        <v> AOEB 11 </v>
      </c>
      <c r="B203" s="9" t="str">
        <f t="shared" ref="B203:B213" si="19">IF(H203=INT(H203),"I","II")</f>
        <v>I</v>
      </c>
      <c r="C203" s="43">
        <f t="shared" ref="C203:C213" si="20">1*G203</f>
        <v>53238.756800000003</v>
      </c>
      <c r="D203" s="8" t="str">
        <f t="shared" ref="D203:D213" si="21">VLOOKUP(F203,I$1:J$5,2,FALSE)</f>
        <v>vis</v>
      </c>
      <c r="E203" s="51">
        <f>VLOOKUP(C203,Active!C$21:E$973,3,FALSE)</f>
        <v>11436.965577673363</v>
      </c>
      <c r="F203" s="9" t="s">
        <v>163</v>
      </c>
      <c r="G203" s="8" t="str">
        <f t="shared" ref="G203:G213" si="22">MID(I203,3,LEN(I203)-3)</f>
        <v>53238.7568</v>
      </c>
      <c r="H203" s="43">
        <f t="shared" ref="H203:H213" si="23">1*K203</f>
        <v>-924</v>
      </c>
      <c r="I203" s="52" t="s">
        <v>695</v>
      </c>
      <c r="J203" s="53" t="s">
        <v>696</v>
      </c>
      <c r="K203" s="52">
        <v>-924</v>
      </c>
      <c r="L203" s="52" t="s">
        <v>697</v>
      </c>
      <c r="M203" s="53" t="s">
        <v>640</v>
      </c>
      <c r="N203" s="53" t="s">
        <v>652</v>
      </c>
      <c r="O203" s="54" t="s">
        <v>370</v>
      </c>
      <c r="P203" s="54" t="s">
        <v>627</v>
      </c>
    </row>
    <row r="204" spans="1:16" ht="13.5" thickBot="1" x14ac:dyDescent="0.25">
      <c r="A204" s="43" t="str">
        <f t="shared" si="18"/>
        <v> AOEB 11 </v>
      </c>
      <c r="B204" s="9" t="str">
        <f t="shared" si="19"/>
        <v>I</v>
      </c>
      <c r="C204" s="43">
        <f t="shared" si="20"/>
        <v>53314.679100000001</v>
      </c>
      <c r="D204" s="8" t="str">
        <f t="shared" si="21"/>
        <v>vis</v>
      </c>
      <c r="E204" s="51">
        <f>VLOOKUP(C204,Active!C$21:E$973,3,FALSE)</f>
        <v>11524.965517401257</v>
      </c>
      <c r="F204" s="9" t="s">
        <v>163</v>
      </c>
      <c r="G204" s="8" t="str">
        <f t="shared" si="22"/>
        <v>53314.6791</v>
      </c>
      <c r="H204" s="43">
        <f t="shared" si="23"/>
        <v>-836</v>
      </c>
      <c r="I204" s="52" t="s">
        <v>698</v>
      </c>
      <c r="J204" s="53" t="s">
        <v>699</v>
      </c>
      <c r="K204" s="52">
        <v>-836</v>
      </c>
      <c r="L204" s="52" t="s">
        <v>700</v>
      </c>
      <c r="M204" s="53" t="s">
        <v>640</v>
      </c>
      <c r="N204" s="53" t="s">
        <v>652</v>
      </c>
      <c r="O204" s="54" t="s">
        <v>370</v>
      </c>
      <c r="P204" s="54" t="s">
        <v>627</v>
      </c>
    </row>
    <row r="205" spans="1:16" ht="13.5" thickBot="1" x14ac:dyDescent="0.25">
      <c r="A205" s="43" t="str">
        <f t="shared" si="18"/>
        <v> AOEB 11 </v>
      </c>
      <c r="B205" s="9" t="str">
        <f t="shared" si="19"/>
        <v>I</v>
      </c>
      <c r="C205" s="43">
        <f t="shared" si="20"/>
        <v>53634.7595</v>
      </c>
      <c r="D205" s="8" t="str">
        <f t="shared" si="21"/>
        <v>vis</v>
      </c>
      <c r="E205" s="51">
        <f>VLOOKUP(C205,Active!C$21:E$973,3,FALSE)</f>
        <v>11895.963971189936</v>
      </c>
      <c r="F205" s="9" t="s">
        <v>163</v>
      </c>
      <c r="G205" s="8" t="str">
        <f t="shared" si="22"/>
        <v>53634.7595</v>
      </c>
      <c r="H205" s="43">
        <f t="shared" si="23"/>
        <v>-465</v>
      </c>
      <c r="I205" s="52" t="s">
        <v>709</v>
      </c>
      <c r="J205" s="53" t="s">
        <v>710</v>
      </c>
      <c r="K205" s="52">
        <v>-465</v>
      </c>
      <c r="L205" s="52" t="s">
        <v>711</v>
      </c>
      <c r="M205" s="53" t="s">
        <v>640</v>
      </c>
      <c r="N205" s="53" t="s">
        <v>652</v>
      </c>
      <c r="O205" s="54" t="s">
        <v>712</v>
      </c>
      <c r="P205" s="54" t="s">
        <v>627</v>
      </c>
    </row>
    <row r="206" spans="1:16" ht="13.5" thickBot="1" x14ac:dyDescent="0.25">
      <c r="A206" s="43" t="str">
        <f t="shared" si="18"/>
        <v> AOEB 11 </v>
      </c>
      <c r="B206" s="9" t="str">
        <f t="shared" si="19"/>
        <v>I</v>
      </c>
      <c r="C206" s="43">
        <f t="shared" si="20"/>
        <v>53653.741999999998</v>
      </c>
      <c r="D206" s="8" t="str">
        <f t="shared" si="21"/>
        <v>vis</v>
      </c>
      <c r="E206" s="51">
        <f>VLOOKUP(C206,Active!C$21:E$973,3,FALSE)</f>
        <v>11917.966187348886</v>
      </c>
      <c r="F206" s="9" t="s">
        <v>163</v>
      </c>
      <c r="G206" s="8" t="str">
        <f t="shared" si="22"/>
        <v>53653.742</v>
      </c>
      <c r="H206" s="43">
        <f t="shared" si="23"/>
        <v>-443</v>
      </c>
      <c r="I206" s="52" t="s">
        <v>713</v>
      </c>
      <c r="J206" s="53" t="s">
        <v>714</v>
      </c>
      <c r="K206" s="52">
        <v>-443</v>
      </c>
      <c r="L206" s="52" t="s">
        <v>351</v>
      </c>
      <c r="M206" s="53" t="s">
        <v>211</v>
      </c>
      <c r="N206" s="53"/>
      <c r="O206" s="54" t="s">
        <v>715</v>
      </c>
      <c r="P206" s="54" t="s">
        <v>627</v>
      </c>
    </row>
    <row r="207" spans="1:16" ht="13.5" thickBot="1" x14ac:dyDescent="0.25">
      <c r="A207" s="43" t="str">
        <f t="shared" si="18"/>
        <v> AOEB 11 </v>
      </c>
      <c r="B207" s="9" t="str">
        <f t="shared" si="19"/>
        <v>I</v>
      </c>
      <c r="C207" s="43">
        <f t="shared" si="20"/>
        <v>53673.582999999999</v>
      </c>
      <c r="D207" s="8" t="str">
        <f t="shared" si="21"/>
        <v>vis</v>
      </c>
      <c r="E207" s="51">
        <f>VLOOKUP(C207,Active!C$21:E$973,3,FALSE)</f>
        <v>11940.963472785987</v>
      </c>
      <c r="F207" s="9" t="s">
        <v>163</v>
      </c>
      <c r="G207" s="8" t="str">
        <f t="shared" si="22"/>
        <v>53673.5830</v>
      </c>
      <c r="H207" s="43">
        <f t="shared" si="23"/>
        <v>-420</v>
      </c>
      <c r="I207" s="52" t="s">
        <v>716</v>
      </c>
      <c r="J207" s="53" t="s">
        <v>717</v>
      </c>
      <c r="K207" s="52">
        <v>-420</v>
      </c>
      <c r="L207" s="52" t="s">
        <v>718</v>
      </c>
      <c r="M207" s="53" t="s">
        <v>640</v>
      </c>
      <c r="N207" s="53" t="s">
        <v>652</v>
      </c>
      <c r="O207" s="54" t="s">
        <v>370</v>
      </c>
      <c r="P207" s="54" t="s">
        <v>627</v>
      </c>
    </row>
    <row r="208" spans="1:16" ht="13.5" thickBot="1" x14ac:dyDescent="0.25">
      <c r="A208" s="43" t="str">
        <f t="shared" si="18"/>
        <v>VSB 45 </v>
      </c>
      <c r="B208" s="9" t="str">
        <f t="shared" si="19"/>
        <v>I</v>
      </c>
      <c r="C208" s="43">
        <f t="shared" si="20"/>
        <v>54035.942999999999</v>
      </c>
      <c r="D208" s="8" t="str">
        <f t="shared" si="21"/>
        <v>vis</v>
      </c>
      <c r="E208" s="51">
        <f>VLOOKUP(C208,Active!C$21:E$973,3,FALSE)</f>
        <v>12360.967320928099</v>
      </c>
      <c r="F208" s="9" t="s">
        <v>163</v>
      </c>
      <c r="G208" s="8" t="str">
        <f t="shared" si="22"/>
        <v>54035.943</v>
      </c>
      <c r="H208" s="43">
        <f t="shared" si="23"/>
        <v>0</v>
      </c>
      <c r="I208" s="52" t="s">
        <v>719</v>
      </c>
      <c r="J208" s="53" t="s">
        <v>720</v>
      </c>
      <c r="K208" s="52">
        <v>0</v>
      </c>
      <c r="L208" s="52" t="s">
        <v>432</v>
      </c>
      <c r="M208" s="53" t="s">
        <v>211</v>
      </c>
      <c r="N208" s="53"/>
      <c r="O208" s="54" t="s">
        <v>721</v>
      </c>
      <c r="P208" s="55" t="s">
        <v>722</v>
      </c>
    </row>
    <row r="209" spans="1:16" ht="13.5" thickBot="1" x14ac:dyDescent="0.25">
      <c r="A209" s="43" t="str">
        <f t="shared" si="18"/>
        <v>VSB 45 </v>
      </c>
      <c r="B209" s="9" t="str">
        <f t="shared" si="19"/>
        <v>II</v>
      </c>
      <c r="C209" s="43">
        <f t="shared" si="20"/>
        <v>54063.973899999997</v>
      </c>
      <c r="D209" s="8" t="str">
        <f t="shared" si="21"/>
        <v>vis</v>
      </c>
      <c r="E209" s="51">
        <f>VLOOKUP(C209,Active!C$21:E$973,3,FALSE)</f>
        <v>12393.457347053736</v>
      </c>
      <c r="F209" s="9" t="s">
        <v>163</v>
      </c>
      <c r="G209" s="8" t="str">
        <f t="shared" si="22"/>
        <v>54063.9739</v>
      </c>
      <c r="H209" s="43">
        <f t="shared" si="23"/>
        <v>32.5</v>
      </c>
      <c r="I209" s="52" t="s">
        <v>723</v>
      </c>
      <c r="J209" s="53" t="s">
        <v>724</v>
      </c>
      <c r="K209" s="52">
        <v>32.5</v>
      </c>
      <c r="L209" s="52" t="s">
        <v>725</v>
      </c>
      <c r="M209" s="53" t="s">
        <v>421</v>
      </c>
      <c r="N209" s="53" t="s">
        <v>422</v>
      </c>
      <c r="O209" s="54" t="s">
        <v>721</v>
      </c>
      <c r="P209" s="55" t="s">
        <v>722</v>
      </c>
    </row>
    <row r="210" spans="1:16" ht="13.5" thickBot="1" x14ac:dyDescent="0.25">
      <c r="A210" s="43" t="str">
        <f t="shared" si="18"/>
        <v> AOEB 12 </v>
      </c>
      <c r="B210" s="9" t="str">
        <f t="shared" si="19"/>
        <v>I</v>
      </c>
      <c r="C210" s="43">
        <f t="shared" si="20"/>
        <v>54075.623</v>
      </c>
      <c r="D210" s="8" t="str">
        <f t="shared" si="21"/>
        <v>vis</v>
      </c>
      <c r="E210" s="51">
        <f>VLOOKUP(C210,Active!C$21:E$973,3,FALSE)</f>
        <v>12406.959573644401</v>
      </c>
      <c r="F210" s="9" t="s">
        <v>163</v>
      </c>
      <c r="G210" s="8" t="str">
        <f t="shared" si="22"/>
        <v>54075.6230</v>
      </c>
      <c r="H210" s="43">
        <f t="shared" si="23"/>
        <v>46</v>
      </c>
      <c r="I210" s="52" t="s">
        <v>726</v>
      </c>
      <c r="J210" s="53" t="s">
        <v>727</v>
      </c>
      <c r="K210" s="52">
        <v>46</v>
      </c>
      <c r="L210" s="52" t="s">
        <v>728</v>
      </c>
      <c r="M210" s="53" t="s">
        <v>640</v>
      </c>
      <c r="N210" s="53" t="s">
        <v>652</v>
      </c>
      <c r="O210" s="54" t="s">
        <v>712</v>
      </c>
      <c r="P210" s="54" t="s">
        <v>729</v>
      </c>
    </row>
    <row r="211" spans="1:16" ht="13.5" thickBot="1" x14ac:dyDescent="0.25">
      <c r="A211" s="43" t="str">
        <f t="shared" si="18"/>
        <v> AOEB 12 </v>
      </c>
      <c r="B211" s="9" t="str">
        <f t="shared" si="19"/>
        <v>I</v>
      </c>
      <c r="C211" s="43">
        <f t="shared" si="20"/>
        <v>54094.603300000002</v>
      </c>
      <c r="D211" s="8" t="str">
        <f t="shared" si="21"/>
        <v>vis</v>
      </c>
      <c r="E211" s="51">
        <f>VLOOKUP(C211,Active!C$21:E$973,3,FALSE)</f>
        <v>12428.959239829668</v>
      </c>
      <c r="F211" s="9" t="s">
        <v>163</v>
      </c>
      <c r="G211" s="8" t="str">
        <f t="shared" si="22"/>
        <v>54094.6033</v>
      </c>
      <c r="H211" s="43">
        <f t="shared" si="23"/>
        <v>68</v>
      </c>
      <c r="I211" s="52" t="s">
        <v>730</v>
      </c>
      <c r="J211" s="53" t="s">
        <v>731</v>
      </c>
      <c r="K211" s="52">
        <v>68</v>
      </c>
      <c r="L211" s="52" t="s">
        <v>732</v>
      </c>
      <c r="M211" s="53" t="s">
        <v>640</v>
      </c>
      <c r="N211" s="53" t="s">
        <v>652</v>
      </c>
      <c r="O211" s="54" t="s">
        <v>370</v>
      </c>
      <c r="P211" s="54" t="s">
        <v>729</v>
      </c>
    </row>
    <row r="212" spans="1:16" ht="13.5" thickBot="1" x14ac:dyDescent="0.25">
      <c r="A212" s="43" t="str">
        <f t="shared" si="18"/>
        <v>VSB 46 </v>
      </c>
      <c r="B212" s="9" t="str">
        <f t="shared" si="19"/>
        <v>I</v>
      </c>
      <c r="C212" s="43">
        <f t="shared" si="20"/>
        <v>54317.191599999998</v>
      </c>
      <c r="D212" s="8" t="str">
        <f t="shared" si="21"/>
        <v>vis</v>
      </c>
      <c r="E212" s="51">
        <f>VLOOKUP(C212,Active!C$21:E$973,3,FALSE)</f>
        <v>12686.956652765448</v>
      </c>
      <c r="F212" s="9" t="s">
        <v>163</v>
      </c>
      <c r="G212" s="8" t="str">
        <f t="shared" si="22"/>
        <v>54317.1916</v>
      </c>
      <c r="H212" s="43">
        <f t="shared" si="23"/>
        <v>326</v>
      </c>
      <c r="I212" s="52" t="s">
        <v>739</v>
      </c>
      <c r="J212" s="53" t="s">
        <v>740</v>
      </c>
      <c r="K212" s="52">
        <v>326</v>
      </c>
      <c r="L212" s="52" t="s">
        <v>741</v>
      </c>
      <c r="M212" s="53" t="s">
        <v>640</v>
      </c>
      <c r="N212" s="53" t="s">
        <v>163</v>
      </c>
      <c r="O212" s="54" t="s">
        <v>742</v>
      </c>
      <c r="P212" s="55" t="s">
        <v>743</v>
      </c>
    </row>
    <row r="213" spans="1:16" ht="13.5" thickBot="1" x14ac:dyDescent="0.25">
      <c r="A213" s="43" t="str">
        <f t="shared" si="18"/>
        <v> JAAVSO 41;122 </v>
      </c>
      <c r="B213" s="9" t="str">
        <f t="shared" si="19"/>
        <v>I</v>
      </c>
      <c r="C213" s="43">
        <f t="shared" si="20"/>
        <v>55854.605799999998</v>
      </c>
      <c r="D213" s="8" t="str">
        <f t="shared" si="21"/>
        <v>vis</v>
      </c>
      <c r="E213" s="51">
        <f>VLOOKUP(C213,Active!C$21:E$973,3,FALSE)</f>
        <v>14468.941088653313</v>
      </c>
      <c r="F213" s="9" t="s">
        <v>163</v>
      </c>
      <c r="G213" s="8" t="str">
        <f t="shared" si="22"/>
        <v>55854.6058</v>
      </c>
      <c r="H213" s="43">
        <f t="shared" si="23"/>
        <v>2108</v>
      </c>
      <c r="I213" s="52" t="s">
        <v>790</v>
      </c>
      <c r="J213" s="53" t="s">
        <v>791</v>
      </c>
      <c r="K213" s="52">
        <v>2108</v>
      </c>
      <c r="L213" s="52" t="s">
        <v>792</v>
      </c>
      <c r="M213" s="53" t="s">
        <v>640</v>
      </c>
      <c r="N213" s="53" t="s">
        <v>163</v>
      </c>
      <c r="O213" s="54" t="s">
        <v>793</v>
      </c>
      <c r="P213" s="54" t="s">
        <v>794</v>
      </c>
    </row>
    <row r="214" spans="1:16" x14ac:dyDescent="0.2">
      <c r="B214" s="9"/>
      <c r="E214" s="51"/>
      <c r="F214" s="9"/>
    </row>
    <row r="215" spans="1:16" x14ac:dyDescent="0.2">
      <c r="B215" s="9"/>
      <c r="E215" s="51"/>
      <c r="F215" s="9"/>
    </row>
    <row r="216" spans="1:16" x14ac:dyDescent="0.2">
      <c r="B216" s="9"/>
      <c r="E216" s="51"/>
      <c r="F216" s="9"/>
    </row>
    <row r="217" spans="1:16" x14ac:dyDescent="0.2">
      <c r="B217" s="9"/>
      <c r="E217" s="51"/>
      <c r="F217" s="9"/>
    </row>
    <row r="218" spans="1:16" x14ac:dyDescent="0.2">
      <c r="B218" s="9"/>
      <c r="E218" s="51"/>
      <c r="F218" s="9"/>
    </row>
    <row r="219" spans="1:16" x14ac:dyDescent="0.2">
      <c r="B219" s="9"/>
      <c r="E219" s="51"/>
      <c r="F219" s="9"/>
    </row>
    <row r="220" spans="1:16" x14ac:dyDescent="0.2">
      <c r="B220" s="9"/>
      <c r="E220" s="51"/>
      <c r="F220" s="9"/>
    </row>
    <row r="221" spans="1:16" x14ac:dyDescent="0.2">
      <c r="B221" s="9"/>
      <c r="E221" s="51"/>
      <c r="F221" s="9"/>
    </row>
    <row r="222" spans="1:16" x14ac:dyDescent="0.2">
      <c r="B222" s="9"/>
      <c r="E222" s="51"/>
      <c r="F222" s="9"/>
    </row>
    <row r="223" spans="1:16" x14ac:dyDescent="0.2">
      <c r="B223" s="9"/>
      <c r="E223" s="51"/>
      <c r="F223" s="9"/>
    </row>
    <row r="224" spans="1:16" x14ac:dyDescent="0.2">
      <c r="B224" s="9"/>
      <c r="E224" s="51"/>
      <c r="F224" s="9"/>
    </row>
    <row r="225" spans="2:6" x14ac:dyDescent="0.2">
      <c r="B225" s="9"/>
      <c r="E225" s="51"/>
      <c r="F225" s="9"/>
    </row>
    <row r="226" spans="2:6" x14ac:dyDescent="0.2">
      <c r="B226" s="9"/>
      <c r="E226" s="51"/>
      <c r="F226" s="9"/>
    </row>
    <row r="227" spans="2:6" x14ac:dyDescent="0.2">
      <c r="B227" s="9"/>
      <c r="E227" s="51"/>
      <c r="F227" s="9"/>
    </row>
    <row r="228" spans="2:6" x14ac:dyDescent="0.2">
      <c r="B228" s="9"/>
      <c r="E228" s="51"/>
      <c r="F228" s="9"/>
    </row>
    <row r="229" spans="2:6" x14ac:dyDescent="0.2">
      <c r="B229" s="9"/>
      <c r="E229" s="51"/>
      <c r="F229" s="9"/>
    </row>
    <row r="230" spans="2:6" x14ac:dyDescent="0.2">
      <c r="B230" s="9"/>
      <c r="E230" s="51"/>
      <c r="F230" s="9"/>
    </row>
    <row r="231" spans="2:6" x14ac:dyDescent="0.2">
      <c r="B231" s="9"/>
      <c r="E231" s="51"/>
      <c r="F231" s="9"/>
    </row>
    <row r="232" spans="2:6" x14ac:dyDescent="0.2">
      <c r="B232" s="9"/>
      <c r="E232" s="51"/>
      <c r="F232" s="9"/>
    </row>
    <row r="233" spans="2:6" x14ac:dyDescent="0.2">
      <c r="B233" s="9"/>
      <c r="E233" s="51"/>
      <c r="F233" s="9"/>
    </row>
    <row r="234" spans="2:6" x14ac:dyDescent="0.2">
      <c r="B234" s="9"/>
      <c r="E234" s="51"/>
      <c r="F234" s="9"/>
    </row>
    <row r="235" spans="2:6" x14ac:dyDescent="0.2">
      <c r="B235" s="9"/>
      <c r="E235" s="51"/>
      <c r="F235" s="9"/>
    </row>
    <row r="236" spans="2:6" x14ac:dyDescent="0.2">
      <c r="B236" s="9"/>
      <c r="E236" s="51"/>
      <c r="F236" s="9"/>
    </row>
    <row r="237" spans="2:6" x14ac:dyDescent="0.2">
      <c r="B237" s="9"/>
      <c r="E237" s="51"/>
      <c r="F237" s="9"/>
    </row>
    <row r="238" spans="2:6" x14ac:dyDescent="0.2">
      <c r="B238" s="9"/>
      <c r="E238" s="51"/>
      <c r="F238" s="9"/>
    </row>
    <row r="239" spans="2:6" x14ac:dyDescent="0.2">
      <c r="B239" s="9"/>
      <c r="E239" s="51"/>
      <c r="F239" s="9"/>
    </row>
    <row r="240" spans="2:6" x14ac:dyDescent="0.2">
      <c r="B240" s="9"/>
      <c r="E240" s="51"/>
      <c r="F240" s="9"/>
    </row>
    <row r="241" spans="2:6" x14ac:dyDescent="0.2">
      <c r="B241" s="9"/>
      <c r="E241" s="51"/>
      <c r="F241" s="9"/>
    </row>
    <row r="242" spans="2:6" x14ac:dyDescent="0.2">
      <c r="B242" s="9"/>
      <c r="E242" s="51"/>
      <c r="F242" s="9"/>
    </row>
    <row r="243" spans="2:6" x14ac:dyDescent="0.2">
      <c r="B243" s="9"/>
      <c r="E243" s="51"/>
      <c r="F243" s="9"/>
    </row>
    <row r="244" spans="2:6" x14ac:dyDescent="0.2">
      <c r="B244" s="9"/>
      <c r="E244" s="51"/>
      <c r="F244" s="9"/>
    </row>
    <row r="245" spans="2:6" x14ac:dyDescent="0.2">
      <c r="B245" s="9"/>
      <c r="E245" s="51"/>
      <c r="F245" s="9"/>
    </row>
    <row r="246" spans="2:6" x14ac:dyDescent="0.2">
      <c r="B246" s="9"/>
      <c r="E246" s="51"/>
      <c r="F246" s="9"/>
    </row>
    <row r="247" spans="2:6" x14ac:dyDescent="0.2">
      <c r="B247" s="9"/>
      <c r="E247" s="51"/>
      <c r="F247" s="9"/>
    </row>
    <row r="248" spans="2:6" x14ac:dyDescent="0.2">
      <c r="B248" s="9"/>
      <c r="E248" s="51"/>
      <c r="F248" s="9"/>
    </row>
    <row r="249" spans="2:6" x14ac:dyDescent="0.2">
      <c r="B249" s="9"/>
      <c r="E249" s="51"/>
      <c r="F249" s="9"/>
    </row>
    <row r="250" spans="2:6" x14ac:dyDescent="0.2">
      <c r="B250" s="9"/>
      <c r="E250" s="51"/>
      <c r="F250" s="9"/>
    </row>
    <row r="251" spans="2:6" x14ac:dyDescent="0.2">
      <c r="B251" s="9"/>
      <c r="E251" s="51"/>
      <c r="F251" s="9"/>
    </row>
    <row r="252" spans="2:6" x14ac:dyDescent="0.2">
      <c r="B252" s="9"/>
      <c r="E252" s="51"/>
      <c r="F252" s="9"/>
    </row>
    <row r="253" spans="2:6" x14ac:dyDescent="0.2">
      <c r="B253" s="9"/>
      <c r="E253" s="51"/>
      <c r="F253" s="9"/>
    </row>
    <row r="254" spans="2:6" x14ac:dyDescent="0.2">
      <c r="B254" s="9"/>
      <c r="E254" s="51"/>
      <c r="F254" s="9"/>
    </row>
    <row r="255" spans="2:6" x14ac:dyDescent="0.2">
      <c r="B255" s="9"/>
      <c r="E255" s="51"/>
      <c r="F255" s="9"/>
    </row>
    <row r="256" spans="2:6" x14ac:dyDescent="0.2">
      <c r="B256" s="9"/>
      <c r="E256" s="51"/>
      <c r="F256" s="9"/>
    </row>
    <row r="257" spans="2:6" x14ac:dyDescent="0.2">
      <c r="B257" s="9"/>
      <c r="E257" s="51"/>
      <c r="F257" s="9"/>
    </row>
    <row r="258" spans="2:6" x14ac:dyDescent="0.2">
      <c r="B258" s="9"/>
      <c r="E258" s="51"/>
      <c r="F258" s="9"/>
    </row>
    <row r="259" spans="2:6" x14ac:dyDescent="0.2">
      <c r="B259" s="9"/>
      <c r="E259" s="51"/>
      <c r="F259" s="9"/>
    </row>
    <row r="260" spans="2:6" x14ac:dyDescent="0.2">
      <c r="B260" s="9"/>
      <c r="E260" s="51"/>
      <c r="F260" s="9"/>
    </row>
    <row r="261" spans="2:6" x14ac:dyDescent="0.2">
      <c r="B261" s="9"/>
      <c r="E261" s="51"/>
      <c r="F261" s="9"/>
    </row>
    <row r="262" spans="2:6" x14ac:dyDescent="0.2">
      <c r="B262" s="9"/>
      <c r="E262" s="51"/>
      <c r="F262" s="9"/>
    </row>
    <row r="263" spans="2:6" x14ac:dyDescent="0.2">
      <c r="B263" s="9"/>
      <c r="E263" s="51"/>
      <c r="F263" s="9"/>
    </row>
    <row r="264" spans="2:6" x14ac:dyDescent="0.2">
      <c r="B264" s="9"/>
      <c r="E264" s="51"/>
      <c r="F264" s="9"/>
    </row>
    <row r="265" spans="2:6" x14ac:dyDescent="0.2">
      <c r="B265" s="9"/>
      <c r="E265" s="51"/>
      <c r="F265" s="9"/>
    </row>
    <row r="266" spans="2:6" x14ac:dyDescent="0.2">
      <c r="B266" s="9"/>
      <c r="E266" s="51"/>
      <c r="F266" s="9"/>
    </row>
    <row r="267" spans="2:6" x14ac:dyDescent="0.2">
      <c r="B267" s="9"/>
      <c r="E267" s="51"/>
      <c r="F267" s="9"/>
    </row>
    <row r="268" spans="2:6" x14ac:dyDescent="0.2">
      <c r="B268" s="9"/>
      <c r="E268" s="51"/>
      <c r="F268" s="9"/>
    </row>
    <row r="269" spans="2:6" x14ac:dyDescent="0.2">
      <c r="B269" s="9"/>
      <c r="E269" s="51"/>
      <c r="F269" s="9"/>
    </row>
    <row r="270" spans="2:6" x14ac:dyDescent="0.2">
      <c r="B270" s="9"/>
      <c r="E270" s="51"/>
      <c r="F270" s="9"/>
    </row>
    <row r="271" spans="2:6" x14ac:dyDescent="0.2">
      <c r="B271" s="9"/>
      <c r="E271" s="51"/>
      <c r="F271" s="9"/>
    </row>
    <row r="272" spans="2:6" x14ac:dyDescent="0.2">
      <c r="B272" s="9"/>
      <c r="E272" s="51"/>
      <c r="F272" s="9"/>
    </row>
    <row r="273" spans="2:6" x14ac:dyDescent="0.2">
      <c r="B273" s="9"/>
      <c r="E273" s="51"/>
      <c r="F273" s="9"/>
    </row>
    <row r="274" spans="2:6" x14ac:dyDescent="0.2">
      <c r="B274" s="9"/>
      <c r="E274" s="51"/>
      <c r="F274" s="9"/>
    </row>
    <row r="275" spans="2:6" x14ac:dyDescent="0.2">
      <c r="B275" s="9"/>
      <c r="E275" s="51"/>
      <c r="F275" s="9"/>
    </row>
    <row r="276" spans="2:6" x14ac:dyDescent="0.2">
      <c r="B276" s="9"/>
      <c r="E276" s="51"/>
      <c r="F276" s="9"/>
    </row>
    <row r="277" spans="2:6" x14ac:dyDescent="0.2">
      <c r="B277" s="9"/>
      <c r="E277" s="51"/>
      <c r="F277" s="9"/>
    </row>
    <row r="278" spans="2:6" x14ac:dyDescent="0.2">
      <c r="B278" s="9"/>
      <c r="E278" s="51"/>
      <c r="F278" s="9"/>
    </row>
    <row r="279" spans="2:6" x14ac:dyDescent="0.2">
      <c r="B279" s="9"/>
      <c r="E279" s="51"/>
      <c r="F279" s="9"/>
    </row>
    <row r="280" spans="2:6" x14ac:dyDescent="0.2">
      <c r="B280" s="9"/>
      <c r="E280" s="51"/>
      <c r="F280" s="9"/>
    </row>
    <row r="281" spans="2:6" x14ac:dyDescent="0.2">
      <c r="B281" s="9"/>
      <c r="E281" s="51"/>
      <c r="F281" s="9"/>
    </row>
    <row r="282" spans="2:6" x14ac:dyDescent="0.2">
      <c r="B282" s="9"/>
      <c r="E282" s="51"/>
      <c r="F282" s="9"/>
    </row>
    <row r="283" spans="2:6" x14ac:dyDescent="0.2">
      <c r="B283" s="9"/>
      <c r="E283" s="51"/>
      <c r="F283" s="9"/>
    </row>
    <row r="284" spans="2:6" x14ac:dyDescent="0.2">
      <c r="B284" s="9"/>
      <c r="E284" s="51"/>
      <c r="F284" s="9"/>
    </row>
    <row r="285" spans="2:6" x14ac:dyDescent="0.2">
      <c r="B285" s="9"/>
      <c r="E285" s="51"/>
      <c r="F285" s="9"/>
    </row>
    <row r="286" spans="2:6" x14ac:dyDescent="0.2">
      <c r="B286" s="9"/>
      <c r="E286" s="51"/>
      <c r="F286" s="9"/>
    </row>
    <row r="287" spans="2:6" x14ac:dyDescent="0.2">
      <c r="B287" s="9"/>
      <c r="E287" s="51"/>
      <c r="F287" s="9"/>
    </row>
    <row r="288" spans="2:6" x14ac:dyDescent="0.2">
      <c r="B288" s="9"/>
      <c r="E288" s="51"/>
      <c r="F288" s="9"/>
    </row>
    <row r="289" spans="2:6" x14ac:dyDescent="0.2">
      <c r="B289" s="9"/>
      <c r="E289" s="51"/>
      <c r="F289" s="9"/>
    </row>
    <row r="290" spans="2:6" x14ac:dyDescent="0.2">
      <c r="B290" s="9"/>
      <c r="E290" s="51"/>
      <c r="F290" s="9"/>
    </row>
    <row r="291" spans="2:6" x14ac:dyDescent="0.2">
      <c r="B291" s="9"/>
      <c r="E291" s="51"/>
      <c r="F291" s="9"/>
    </row>
    <row r="292" spans="2:6" x14ac:dyDescent="0.2">
      <c r="B292" s="9"/>
      <c r="E292" s="51"/>
      <c r="F292" s="9"/>
    </row>
    <row r="293" spans="2:6" x14ac:dyDescent="0.2">
      <c r="B293" s="9"/>
      <c r="E293" s="51"/>
      <c r="F293" s="9"/>
    </row>
    <row r="294" spans="2:6" x14ac:dyDescent="0.2">
      <c r="B294" s="9"/>
      <c r="E294" s="51"/>
      <c r="F294" s="9"/>
    </row>
    <row r="295" spans="2:6" x14ac:dyDescent="0.2">
      <c r="B295" s="9"/>
      <c r="E295" s="51"/>
      <c r="F295" s="9"/>
    </row>
    <row r="296" spans="2:6" x14ac:dyDescent="0.2">
      <c r="B296" s="9"/>
      <c r="E296" s="51"/>
      <c r="F296" s="9"/>
    </row>
    <row r="297" spans="2:6" x14ac:dyDescent="0.2">
      <c r="B297" s="9"/>
      <c r="E297" s="51"/>
      <c r="F297" s="9"/>
    </row>
    <row r="298" spans="2:6" x14ac:dyDescent="0.2">
      <c r="B298" s="9"/>
      <c r="E298" s="51"/>
      <c r="F298" s="9"/>
    </row>
    <row r="299" spans="2:6" x14ac:dyDescent="0.2">
      <c r="B299" s="9"/>
      <c r="E299" s="51"/>
      <c r="F299" s="9"/>
    </row>
    <row r="300" spans="2:6" x14ac:dyDescent="0.2">
      <c r="B300" s="9"/>
      <c r="E300" s="51"/>
      <c r="F300" s="9"/>
    </row>
    <row r="301" spans="2:6" x14ac:dyDescent="0.2">
      <c r="B301" s="9"/>
      <c r="E301" s="51"/>
      <c r="F301" s="9"/>
    </row>
    <row r="302" spans="2:6" x14ac:dyDescent="0.2">
      <c r="B302" s="9"/>
      <c r="E302" s="51"/>
      <c r="F302" s="9"/>
    </row>
    <row r="303" spans="2:6" x14ac:dyDescent="0.2">
      <c r="B303" s="9"/>
      <c r="E303" s="51"/>
      <c r="F303" s="9"/>
    </row>
    <row r="304" spans="2:6" x14ac:dyDescent="0.2">
      <c r="B304" s="9"/>
      <c r="E304" s="51"/>
      <c r="F304" s="9"/>
    </row>
    <row r="305" spans="2:6" x14ac:dyDescent="0.2">
      <c r="B305" s="9"/>
      <c r="E305" s="51"/>
      <c r="F305" s="9"/>
    </row>
    <row r="306" spans="2:6" x14ac:dyDescent="0.2">
      <c r="B306" s="9"/>
      <c r="E306" s="51"/>
      <c r="F306" s="9"/>
    </row>
    <row r="307" spans="2:6" x14ac:dyDescent="0.2">
      <c r="B307" s="9"/>
      <c r="E307" s="51"/>
      <c r="F307" s="9"/>
    </row>
    <row r="308" spans="2:6" x14ac:dyDescent="0.2">
      <c r="B308" s="9"/>
      <c r="E308" s="51"/>
      <c r="F308" s="9"/>
    </row>
    <row r="309" spans="2:6" x14ac:dyDescent="0.2">
      <c r="B309" s="9"/>
      <c r="E309" s="51"/>
      <c r="F309" s="9"/>
    </row>
    <row r="310" spans="2:6" x14ac:dyDescent="0.2">
      <c r="B310" s="9"/>
      <c r="E310" s="51"/>
      <c r="F310" s="9"/>
    </row>
    <row r="311" spans="2:6" x14ac:dyDescent="0.2">
      <c r="B311" s="9"/>
      <c r="E311" s="51"/>
      <c r="F311" s="9"/>
    </row>
    <row r="312" spans="2:6" x14ac:dyDescent="0.2">
      <c r="B312" s="9"/>
      <c r="E312" s="51"/>
      <c r="F312" s="9"/>
    </row>
    <row r="313" spans="2:6" x14ac:dyDescent="0.2">
      <c r="B313" s="9"/>
      <c r="E313" s="51"/>
      <c r="F313" s="9"/>
    </row>
    <row r="314" spans="2:6" x14ac:dyDescent="0.2">
      <c r="B314" s="9"/>
      <c r="E314" s="51"/>
      <c r="F314" s="9"/>
    </row>
    <row r="315" spans="2:6" x14ac:dyDescent="0.2">
      <c r="B315" s="9"/>
      <c r="E315" s="51"/>
      <c r="F315" s="9"/>
    </row>
    <row r="316" spans="2:6" x14ac:dyDescent="0.2">
      <c r="B316" s="9"/>
      <c r="E316" s="51"/>
      <c r="F316" s="9"/>
    </row>
    <row r="317" spans="2:6" x14ac:dyDescent="0.2">
      <c r="B317" s="9"/>
      <c r="E317" s="51"/>
      <c r="F317" s="9"/>
    </row>
    <row r="318" spans="2:6" x14ac:dyDescent="0.2">
      <c r="B318" s="9"/>
      <c r="E318" s="51"/>
      <c r="F318" s="9"/>
    </row>
    <row r="319" spans="2:6" x14ac:dyDescent="0.2">
      <c r="B319" s="9"/>
      <c r="E319" s="51"/>
      <c r="F319" s="9"/>
    </row>
    <row r="320" spans="2:6" x14ac:dyDescent="0.2">
      <c r="B320" s="9"/>
      <c r="E320" s="51"/>
      <c r="F320" s="9"/>
    </row>
    <row r="321" spans="2:6" x14ac:dyDescent="0.2">
      <c r="B321" s="9"/>
      <c r="E321" s="51"/>
      <c r="F321" s="9"/>
    </row>
    <row r="322" spans="2:6" x14ac:dyDescent="0.2">
      <c r="B322" s="9"/>
      <c r="E322" s="51"/>
      <c r="F322" s="9"/>
    </row>
    <row r="323" spans="2:6" x14ac:dyDescent="0.2">
      <c r="B323" s="9"/>
      <c r="E323" s="51"/>
      <c r="F323" s="9"/>
    </row>
    <row r="324" spans="2:6" x14ac:dyDescent="0.2">
      <c r="B324" s="9"/>
      <c r="E324" s="51"/>
      <c r="F324" s="9"/>
    </row>
    <row r="325" spans="2:6" x14ac:dyDescent="0.2">
      <c r="B325" s="9"/>
      <c r="E325" s="51"/>
      <c r="F325" s="9"/>
    </row>
    <row r="326" spans="2:6" x14ac:dyDescent="0.2">
      <c r="B326" s="9"/>
      <c r="E326" s="51"/>
      <c r="F326" s="9"/>
    </row>
    <row r="327" spans="2:6" x14ac:dyDescent="0.2">
      <c r="B327" s="9"/>
      <c r="E327" s="51"/>
      <c r="F327" s="9"/>
    </row>
    <row r="328" spans="2:6" x14ac:dyDescent="0.2">
      <c r="B328" s="9"/>
      <c r="E328" s="51"/>
      <c r="F328" s="9"/>
    </row>
    <row r="329" spans="2:6" x14ac:dyDescent="0.2">
      <c r="B329" s="9"/>
      <c r="E329" s="51"/>
      <c r="F329" s="9"/>
    </row>
    <row r="330" spans="2:6" x14ac:dyDescent="0.2">
      <c r="B330" s="9"/>
      <c r="E330" s="51"/>
      <c r="F330" s="9"/>
    </row>
    <row r="331" spans="2:6" x14ac:dyDescent="0.2">
      <c r="B331" s="9"/>
      <c r="E331" s="51"/>
      <c r="F331" s="9"/>
    </row>
    <row r="332" spans="2:6" x14ac:dyDescent="0.2">
      <c r="B332" s="9"/>
      <c r="E332" s="51"/>
      <c r="F332" s="9"/>
    </row>
    <row r="333" spans="2:6" x14ac:dyDescent="0.2">
      <c r="B333" s="9"/>
      <c r="E333" s="51"/>
      <c r="F333" s="9"/>
    </row>
    <row r="334" spans="2:6" x14ac:dyDescent="0.2">
      <c r="B334" s="9"/>
      <c r="E334" s="51"/>
      <c r="F334" s="9"/>
    </row>
    <row r="335" spans="2:6" x14ac:dyDescent="0.2">
      <c r="B335" s="9"/>
      <c r="E335" s="51"/>
      <c r="F335" s="9"/>
    </row>
    <row r="336" spans="2:6" x14ac:dyDescent="0.2">
      <c r="B336" s="9"/>
      <c r="E336" s="51"/>
      <c r="F336" s="9"/>
    </row>
    <row r="337" spans="2:6" x14ac:dyDescent="0.2">
      <c r="B337" s="9"/>
      <c r="E337" s="51"/>
      <c r="F337" s="9"/>
    </row>
    <row r="338" spans="2:6" x14ac:dyDescent="0.2">
      <c r="B338" s="9"/>
      <c r="E338" s="51"/>
      <c r="F338" s="9"/>
    </row>
    <row r="339" spans="2:6" x14ac:dyDescent="0.2">
      <c r="B339" s="9"/>
      <c r="E339" s="51"/>
      <c r="F339" s="9"/>
    </row>
    <row r="340" spans="2:6" x14ac:dyDescent="0.2">
      <c r="B340" s="9"/>
      <c r="E340" s="51"/>
      <c r="F340" s="9"/>
    </row>
    <row r="341" spans="2:6" x14ac:dyDescent="0.2">
      <c r="B341" s="9"/>
      <c r="E341" s="51"/>
      <c r="F341" s="9"/>
    </row>
    <row r="342" spans="2:6" x14ac:dyDescent="0.2">
      <c r="B342" s="9"/>
      <c r="E342" s="51"/>
      <c r="F342" s="9"/>
    </row>
    <row r="343" spans="2:6" x14ac:dyDescent="0.2">
      <c r="B343" s="9"/>
      <c r="E343" s="51"/>
      <c r="F343" s="9"/>
    </row>
    <row r="344" spans="2:6" x14ac:dyDescent="0.2">
      <c r="B344" s="9"/>
      <c r="E344" s="51"/>
      <c r="F344" s="9"/>
    </row>
    <row r="345" spans="2:6" x14ac:dyDescent="0.2">
      <c r="B345" s="9"/>
      <c r="E345" s="51"/>
      <c r="F345" s="9"/>
    </row>
    <row r="346" spans="2:6" x14ac:dyDescent="0.2">
      <c r="B346" s="9"/>
      <c r="E346" s="51"/>
      <c r="F346" s="9"/>
    </row>
    <row r="347" spans="2:6" x14ac:dyDescent="0.2">
      <c r="B347" s="9"/>
      <c r="E347" s="51"/>
      <c r="F347" s="9"/>
    </row>
    <row r="348" spans="2:6" x14ac:dyDescent="0.2">
      <c r="B348" s="9"/>
      <c r="E348" s="51"/>
      <c r="F348" s="9"/>
    </row>
    <row r="349" spans="2:6" x14ac:dyDescent="0.2">
      <c r="B349" s="9"/>
      <c r="E349" s="51"/>
      <c r="F349" s="9"/>
    </row>
    <row r="350" spans="2:6" x14ac:dyDescent="0.2">
      <c r="B350" s="9"/>
      <c r="E350" s="51"/>
      <c r="F350" s="9"/>
    </row>
    <row r="351" spans="2:6" x14ac:dyDescent="0.2">
      <c r="B351" s="9"/>
      <c r="E351" s="51"/>
      <c r="F351" s="9"/>
    </row>
    <row r="352" spans="2:6" x14ac:dyDescent="0.2">
      <c r="B352" s="9"/>
      <c r="F352" s="9"/>
    </row>
    <row r="353" spans="2:6" x14ac:dyDescent="0.2">
      <c r="B353" s="9"/>
      <c r="F353" s="9"/>
    </row>
    <row r="354" spans="2:6" x14ac:dyDescent="0.2">
      <c r="B354" s="9"/>
      <c r="F354" s="9"/>
    </row>
    <row r="355" spans="2:6" x14ac:dyDescent="0.2">
      <c r="B355" s="9"/>
      <c r="F355" s="9"/>
    </row>
    <row r="356" spans="2:6" x14ac:dyDescent="0.2">
      <c r="B356" s="9"/>
      <c r="F356" s="9"/>
    </row>
    <row r="357" spans="2:6" x14ac:dyDescent="0.2">
      <c r="B357" s="9"/>
      <c r="F357" s="9"/>
    </row>
    <row r="358" spans="2:6" x14ac:dyDescent="0.2">
      <c r="B358" s="9"/>
      <c r="F358" s="9"/>
    </row>
    <row r="359" spans="2:6" x14ac:dyDescent="0.2">
      <c r="B359" s="9"/>
      <c r="F359" s="9"/>
    </row>
    <row r="360" spans="2:6" x14ac:dyDescent="0.2">
      <c r="B360" s="9"/>
      <c r="F360" s="9"/>
    </row>
    <row r="361" spans="2:6" x14ac:dyDescent="0.2">
      <c r="B361" s="9"/>
      <c r="F361" s="9"/>
    </row>
    <row r="362" spans="2:6" x14ac:dyDescent="0.2">
      <c r="B362" s="9"/>
      <c r="F362" s="9"/>
    </row>
    <row r="363" spans="2:6" x14ac:dyDescent="0.2">
      <c r="B363" s="9"/>
      <c r="F363" s="9"/>
    </row>
    <row r="364" spans="2:6" x14ac:dyDescent="0.2">
      <c r="B364" s="9"/>
      <c r="F364" s="9"/>
    </row>
    <row r="365" spans="2:6" x14ac:dyDescent="0.2">
      <c r="B365" s="9"/>
      <c r="F365" s="9"/>
    </row>
    <row r="366" spans="2:6" x14ac:dyDescent="0.2">
      <c r="B366" s="9"/>
      <c r="F366" s="9"/>
    </row>
    <row r="367" spans="2:6" x14ac:dyDescent="0.2">
      <c r="B367" s="9"/>
      <c r="F367" s="9"/>
    </row>
    <row r="368" spans="2:6" x14ac:dyDescent="0.2">
      <c r="B368" s="9"/>
      <c r="F368" s="9"/>
    </row>
    <row r="369" spans="2:6" x14ac:dyDescent="0.2">
      <c r="B369" s="9"/>
      <c r="F369" s="9"/>
    </row>
    <row r="370" spans="2:6" x14ac:dyDescent="0.2">
      <c r="B370" s="9"/>
      <c r="F370" s="9"/>
    </row>
    <row r="371" spans="2:6" x14ac:dyDescent="0.2">
      <c r="B371" s="9"/>
      <c r="F371" s="9"/>
    </row>
    <row r="372" spans="2:6" x14ac:dyDescent="0.2">
      <c r="B372" s="9"/>
      <c r="F372" s="9"/>
    </row>
    <row r="373" spans="2:6" x14ac:dyDescent="0.2">
      <c r="B373" s="9"/>
      <c r="F373" s="9"/>
    </row>
    <row r="374" spans="2:6" x14ac:dyDescent="0.2">
      <c r="B374" s="9"/>
      <c r="F374" s="9"/>
    </row>
    <row r="375" spans="2:6" x14ac:dyDescent="0.2">
      <c r="B375" s="9"/>
      <c r="F375" s="9"/>
    </row>
    <row r="376" spans="2:6" x14ac:dyDescent="0.2">
      <c r="B376" s="9"/>
      <c r="F376" s="9"/>
    </row>
    <row r="377" spans="2:6" x14ac:dyDescent="0.2">
      <c r="B377" s="9"/>
      <c r="F377" s="9"/>
    </row>
    <row r="378" spans="2:6" x14ac:dyDescent="0.2">
      <c r="B378" s="9"/>
      <c r="F378" s="9"/>
    </row>
    <row r="379" spans="2:6" x14ac:dyDescent="0.2">
      <c r="B379" s="9"/>
      <c r="F379" s="9"/>
    </row>
    <row r="380" spans="2:6" x14ac:dyDescent="0.2">
      <c r="B380" s="9"/>
      <c r="F380" s="9"/>
    </row>
    <row r="381" spans="2:6" x14ac:dyDescent="0.2">
      <c r="B381" s="9"/>
      <c r="F381" s="9"/>
    </row>
    <row r="382" spans="2:6" x14ac:dyDescent="0.2">
      <c r="B382" s="9"/>
      <c r="F382" s="9"/>
    </row>
    <row r="383" spans="2:6" x14ac:dyDescent="0.2">
      <c r="B383" s="9"/>
      <c r="F383" s="9"/>
    </row>
    <row r="384" spans="2:6" x14ac:dyDescent="0.2">
      <c r="B384" s="9"/>
      <c r="F384" s="9"/>
    </row>
    <row r="385" spans="2:6" x14ac:dyDescent="0.2">
      <c r="B385" s="9"/>
      <c r="F385" s="9"/>
    </row>
    <row r="386" spans="2:6" x14ac:dyDescent="0.2">
      <c r="B386" s="9"/>
      <c r="F386" s="9"/>
    </row>
    <row r="387" spans="2:6" x14ac:dyDescent="0.2">
      <c r="B387" s="9"/>
      <c r="F387" s="9"/>
    </row>
    <row r="388" spans="2:6" x14ac:dyDescent="0.2">
      <c r="B388" s="9"/>
      <c r="F388" s="9"/>
    </row>
    <row r="389" spans="2:6" x14ac:dyDescent="0.2">
      <c r="B389" s="9"/>
      <c r="F389" s="9"/>
    </row>
    <row r="390" spans="2:6" x14ac:dyDescent="0.2">
      <c r="B390" s="9"/>
      <c r="F390" s="9"/>
    </row>
    <row r="391" spans="2:6" x14ac:dyDescent="0.2">
      <c r="B391" s="9"/>
      <c r="F391" s="9"/>
    </row>
    <row r="392" spans="2:6" x14ac:dyDescent="0.2">
      <c r="B392" s="9"/>
      <c r="F392" s="9"/>
    </row>
    <row r="393" spans="2:6" x14ac:dyDescent="0.2">
      <c r="B393" s="9"/>
      <c r="F393" s="9"/>
    </row>
    <row r="394" spans="2:6" x14ac:dyDescent="0.2">
      <c r="B394" s="9"/>
      <c r="F394" s="9"/>
    </row>
    <row r="395" spans="2:6" x14ac:dyDescent="0.2">
      <c r="B395" s="9"/>
      <c r="F395" s="9"/>
    </row>
    <row r="396" spans="2:6" x14ac:dyDescent="0.2">
      <c r="B396" s="9"/>
      <c r="F396" s="9"/>
    </row>
    <row r="397" spans="2:6" x14ac:dyDescent="0.2">
      <c r="B397" s="9"/>
      <c r="F397" s="9"/>
    </row>
    <row r="398" spans="2:6" x14ac:dyDescent="0.2">
      <c r="B398" s="9"/>
      <c r="F398" s="9"/>
    </row>
    <row r="399" spans="2:6" x14ac:dyDescent="0.2">
      <c r="B399" s="9"/>
      <c r="F399" s="9"/>
    </row>
    <row r="400" spans="2:6" x14ac:dyDescent="0.2">
      <c r="B400" s="9"/>
      <c r="F400" s="9"/>
    </row>
    <row r="401" spans="2:6" x14ac:dyDescent="0.2">
      <c r="B401" s="9"/>
      <c r="F401" s="9"/>
    </row>
    <row r="402" spans="2:6" x14ac:dyDescent="0.2">
      <c r="B402" s="9"/>
      <c r="F402" s="9"/>
    </row>
    <row r="403" spans="2:6" x14ac:dyDescent="0.2">
      <c r="B403" s="9"/>
      <c r="F403" s="9"/>
    </row>
    <row r="404" spans="2:6" x14ac:dyDescent="0.2">
      <c r="B404" s="9"/>
      <c r="F404" s="9"/>
    </row>
    <row r="405" spans="2:6" x14ac:dyDescent="0.2">
      <c r="B405" s="9"/>
      <c r="F405" s="9"/>
    </row>
    <row r="406" spans="2:6" x14ac:dyDescent="0.2">
      <c r="B406" s="9"/>
      <c r="F406" s="9"/>
    </row>
    <row r="407" spans="2:6" x14ac:dyDescent="0.2">
      <c r="B407" s="9"/>
      <c r="F407" s="9"/>
    </row>
    <row r="408" spans="2:6" x14ac:dyDescent="0.2">
      <c r="B408" s="9"/>
      <c r="F408" s="9"/>
    </row>
    <row r="409" spans="2:6" x14ac:dyDescent="0.2">
      <c r="B409" s="9"/>
      <c r="F409" s="9"/>
    </row>
    <row r="410" spans="2:6" x14ac:dyDescent="0.2">
      <c r="B410" s="9"/>
      <c r="F410" s="9"/>
    </row>
    <row r="411" spans="2:6" x14ac:dyDescent="0.2">
      <c r="B411" s="9"/>
      <c r="F411" s="9"/>
    </row>
    <row r="412" spans="2:6" x14ac:dyDescent="0.2">
      <c r="B412" s="9"/>
      <c r="F412" s="9"/>
    </row>
    <row r="413" spans="2:6" x14ac:dyDescent="0.2">
      <c r="B413" s="9"/>
      <c r="F413" s="9"/>
    </row>
    <row r="414" spans="2:6" x14ac:dyDescent="0.2">
      <c r="B414" s="9"/>
      <c r="F414" s="9"/>
    </row>
    <row r="415" spans="2:6" x14ac:dyDescent="0.2">
      <c r="B415" s="9"/>
      <c r="F415" s="9"/>
    </row>
    <row r="416" spans="2:6" x14ac:dyDescent="0.2">
      <c r="B416" s="9"/>
      <c r="F416" s="9"/>
    </row>
    <row r="417" spans="2:6" x14ac:dyDescent="0.2">
      <c r="B417" s="9"/>
      <c r="F417" s="9"/>
    </row>
    <row r="418" spans="2:6" x14ac:dyDescent="0.2">
      <c r="B418" s="9"/>
      <c r="F418" s="9"/>
    </row>
    <row r="419" spans="2:6" x14ac:dyDescent="0.2">
      <c r="B419" s="9"/>
      <c r="F419" s="9"/>
    </row>
    <row r="420" spans="2:6" x14ac:dyDescent="0.2">
      <c r="B420" s="9"/>
      <c r="F420" s="9"/>
    </row>
    <row r="421" spans="2:6" x14ac:dyDescent="0.2">
      <c r="B421" s="9"/>
      <c r="F421" s="9"/>
    </row>
    <row r="422" spans="2:6" x14ac:dyDescent="0.2">
      <c r="B422" s="9"/>
      <c r="F422" s="9"/>
    </row>
    <row r="423" spans="2:6" x14ac:dyDescent="0.2">
      <c r="B423" s="9"/>
      <c r="F423" s="9"/>
    </row>
    <row r="424" spans="2:6" x14ac:dyDescent="0.2">
      <c r="B424" s="9"/>
      <c r="F424" s="9"/>
    </row>
    <row r="425" spans="2:6" x14ac:dyDescent="0.2">
      <c r="B425" s="9"/>
      <c r="F425" s="9"/>
    </row>
    <row r="426" spans="2:6" x14ac:dyDescent="0.2">
      <c r="B426" s="9"/>
      <c r="F426" s="9"/>
    </row>
    <row r="427" spans="2:6" x14ac:dyDescent="0.2">
      <c r="B427" s="9"/>
      <c r="F427" s="9"/>
    </row>
    <row r="428" spans="2:6" x14ac:dyDescent="0.2">
      <c r="B428" s="9"/>
      <c r="F428" s="9"/>
    </row>
    <row r="429" spans="2:6" x14ac:dyDescent="0.2">
      <c r="B429" s="9"/>
      <c r="F429" s="9"/>
    </row>
    <row r="430" spans="2:6" x14ac:dyDescent="0.2">
      <c r="B430" s="9"/>
      <c r="F430" s="9"/>
    </row>
    <row r="431" spans="2:6" x14ac:dyDescent="0.2">
      <c r="B431" s="9"/>
      <c r="F431" s="9"/>
    </row>
    <row r="432" spans="2:6" x14ac:dyDescent="0.2">
      <c r="B432" s="9"/>
      <c r="F432" s="9"/>
    </row>
    <row r="433" spans="2:6" x14ac:dyDescent="0.2">
      <c r="B433" s="9"/>
      <c r="F433" s="9"/>
    </row>
    <row r="434" spans="2:6" x14ac:dyDescent="0.2">
      <c r="B434" s="9"/>
      <c r="F434" s="9"/>
    </row>
    <row r="435" spans="2:6" x14ac:dyDescent="0.2">
      <c r="B435" s="9"/>
      <c r="F435" s="9"/>
    </row>
    <row r="436" spans="2:6" x14ac:dyDescent="0.2">
      <c r="B436" s="9"/>
      <c r="F436" s="9"/>
    </row>
    <row r="437" spans="2:6" x14ac:dyDescent="0.2">
      <c r="B437" s="9"/>
      <c r="F437" s="9"/>
    </row>
    <row r="438" spans="2:6" x14ac:dyDescent="0.2">
      <c r="B438" s="9"/>
      <c r="F438" s="9"/>
    </row>
    <row r="439" spans="2:6" x14ac:dyDescent="0.2">
      <c r="B439" s="9"/>
      <c r="F439" s="9"/>
    </row>
    <row r="440" spans="2:6" x14ac:dyDescent="0.2">
      <c r="B440" s="9"/>
      <c r="F440" s="9"/>
    </row>
    <row r="441" spans="2:6" x14ac:dyDescent="0.2">
      <c r="B441" s="9"/>
      <c r="F441" s="9"/>
    </row>
    <row r="442" spans="2:6" x14ac:dyDescent="0.2">
      <c r="B442" s="9"/>
      <c r="F442" s="9"/>
    </row>
    <row r="443" spans="2:6" x14ac:dyDescent="0.2">
      <c r="B443" s="9"/>
      <c r="F443" s="9"/>
    </row>
    <row r="444" spans="2:6" x14ac:dyDescent="0.2">
      <c r="B444" s="9"/>
      <c r="F444" s="9"/>
    </row>
    <row r="445" spans="2:6" x14ac:dyDescent="0.2">
      <c r="B445" s="9"/>
      <c r="F445" s="9"/>
    </row>
    <row r="446" spans="2:6" x14ac:dyDescent="0.2">
      <c r="B446" s="9"/>
      <c r="F446" s="9"/>
    </row>
    <row r="447" spans="2:6" x14ac:dyDescent="0.2">
      <c r="B447" s="9"/>
      <c r="F447" s="9"/>
    </row>
    <row r="448" spans="2:6" x14ac:dyDescent="0.2">
      <c r="B448" s="9"/>
      <c r="F448" s="9"/>
    </row>
    <row r="449" spans="2:6" x14ac:dyDescent="0.2">
      <c r="B449" s="9"/>
      <c r="F449" s="9"/>
    </row>
    <row r="450" spans="2:6" x14ac:dyDescent="0.2">
      <c r="B450" s="9"/>
      <c r="F450" s="9"/>
    </row>
    <row r="451" spans="2:6" x14ac:dyDescent="0.2">
      <c r="B451" s="9"/>
      <c r="F451" s="9"/>
    </row>
    <row r="452" spans="2:6" x14ac:dyDescent="0.2">
      <c r="B452" s="9"/>
      <c r="F452" s="9"/>
    </row>
    <row r="453" spans="2:6" x14ac:dyDescent="0.2">
      <c r="B453" s="9"/>
      <c r="F453" s="9"/>
    </row>
    <row r="454" spans="2:6" x14ac:dyDescent="0.2">
      <c r="B454" s="9"/>
      <c r="F454" s="9"/>
    </row>
    <row r="455" spans="2:6" x14ac:dyDescent="0.2">
      <c r="B455" s="9"/>
      <c r="F455" s="9"/>
    </row>
    <row r="456" spans="2:6" x14ac:dyDescent="0.2">
      <c r="B456" s="9"/>
      <c r="F456" s="9"/>
    </row>
    <row r="457" spans="2:6" x14ac:dyDescent="0.2">
      <c r="B457" s="9"/>
      <c r="F457" s="9"/>
    </row>
    <row r="458" spans="2:6" x14ac:dyDescent="0.2">
      <c r="B458" s="9"/>
      <c r="F458" s="9"/>
    </row>
    <row r="459" spans="2:6" x14ac:dyDescent="0.2">
      <c r="B459" s="9"/>
      <c r="F459" s="9"/>
    </row>
    <row r="460" spans="2:6" x14ac:dyDescent="0.2">
      <c r="B460" s="9"/>
      <c r="F460" s="9"/>
    </row>
    <row r="461" spans="2:6" x14ac:dyDescent="0.2">
      <c r="B461" s="9"/>
      <c r="F461" s="9"/>
    </row>
    <row r="462" spans="2:6" x14ac:dyDescent="0.2">
      <c r="B462" s="9"/>
      <c r="F462" s="9"/>
    </row>
    <row r="463" spans="2:6" x14ac:dyDescent="0.2">
      <c r="B463" s="9"/>
      <c r="F463" s="9"/>
    </row>
    <row r="464" spans="2:6" x14ac:dyDescent="0.2">
      <c r="B464" s="9"/>
      <c r="F464" s="9"/>
    </row>
    <row r="465" spans="2:6" x14ac:dyDescent="0.2">
      <c r="B465" s="9"/>
      <c r="F465" s="9"/>
    </row>
    <row r="466" spans="2:6" x14ac:dyDescent="0.2">
      <c r="B466" s="9"/>
      <c r="F466" s="9"/>
    </row>
    <row r="467" spans="2:6" x14ac:dyDescent="0.2">
      <c r="B467" s="9"/>
      <c r="F467" s="9"/>
    </row>
    <row r="468" spans="2:6" x14ac:dyDescent="0.2">
      <c r="B468" s="9"/>
      <c r="F468" s="9"/>
    </row>
    <row r="469" spans="2:6" x14ac:dyDescent="0.2">
      <c r="B469" s="9"/>
      <c r="F469" s="9"/>
    </row>
    <row r="470" spans="2:6" x14ac:dyDescent="0.2">
      <c r="B470" s="9"/>
      <c r="F470" s="9"/>
    </row>
    <row r="471" spans="2:6" x14ac:dyDescent="0.2">
      <c r="B471" s="9"/>
      <c r="F471" s="9"/>
    </row>
    <row r="472" spans="2:6" x14ac:dyDescent="0.2">
      <c r="B472" s="9"/>
      <c r="F472" s="9"/>
    </row>
    <row r="473" spans="2:6" x14ac:dyDescent="0.2">
      <c r="B473" s="9"/>
      <c r="F473" s="9"/>
    </row>
    <row r="474" spans="2:6" x14ac:dyDescent="0.2">
      <c r="B474" s="9"/>
      <c r="F474" s="9"/>
    </row>
    <row r="475" spans="2:6" x14ac:dyDescent="0.2">
      <c r="B475" s="9"/>
      <c r="F475" s="9"/>
    </row>
    <row r="476" spans="2:6" x14ac:dyDescent="0.2">
      <c r="B476" s="9"/>
      <c r="F476" s="9"/>
    </row>
    <row r="477" spans="2:6" x14ac:dyDescent="0.2">
      <c r="B477" s="9"/>
      <c r="F477" s="9"/>
    </row>
    <row r="478" spans="2:6" x14ac:dyDescent="0.2">
      <c r="B478" s="9"/>
      <c r="F478" s="9"/>
    </row>
    <row r="479" spans="2:6" x14ac:dyDescent="0.2">
      <c r="B479" s="9"/>
      <c r="F479" s="9"/>
    </row>
    <row r="480" spans="2:6" x14ac:dyDescent="0.2">
      <c r="B480" s="9"/>
      <c r="F480" s="9"/>
    </row>
    <row r="481" spans="2:6" x14ac:dyDescent="0.2">
      <c r="B481" s="9"/>
      <c r="F481" s="9"/>
    </row>
    <row r="482" spans="2:6" x14ac:dyDescent="0.2">
      <c r="B482" s="9"/>
      <c r="F482" s="9"/>
    </row>
    <row r="483" spans="2:6" x14ac:dyDescent="0.2">
      <c r="B483" s="9"/>
      <c r="F483" s="9"/>
    </row>
    <row r="484" spans="2:6" x14ac:dyDescent="0.2">
      <c r="B484" s="9"/>
      <c r="F484" s="9"/>
    </row>
    <row r="485" spans="2:6" x14ac:dyDescent="0.2">
      <c r="B485" s="9"/>
      <c r="F485" s="9"/>
    </row>
    <row r="486" spans="2:6" x14ac:dyDescent="0.2">
      <c r="B486" s="9"/>
      <c r="F486" s="9"/>
    </row>
    <row r="487" spans="2:6" x14ac:dyDescent="0.2">
      <c r="B487" s="9"/>
      <c r="F487" s="9"/>
    </row>
    <row r="488" spans="2:6" x14ac:dyDescent="0.2">
      <c r="B488" s="9"/>
      <c r="F488" s="9"/>
    </row>
    <row r="489" spans="2:6" x14ac:dyDescent="0.2">
      <c r="B489" s="9"/>
      <c r="F489" s="9"/>
    </row>
    <row r="490" spans="2:6" x14ac:dyDescent="0.2">
      <c r="B490" s="9"/>
      <c r="F490" s="9"/>
    </row>
    <row r="491" spans="2:6" x14ac:dyDescent="0.2">
      <c r="B491" s="9"/>
      <c r="F491" s="9"/>
    </row>
    <row r="492" spans="2:6" x14ac:dyDescent="0.2">
      <c r="B492" s="9"/>
      <c r="F492" s="9"/>
    </row>
    <row r="493" spans="2:6" x14ac:dyDescent="0.2">
      <c r="B493" s="9"/>
      <c r="F493" s="9"/>
    </row>
    <row r="494" spans="2:6" x14ac:dyDescent="0.2">
      <c r="B494" s="9"/>
      <c r="F494" s="9"/>
    </row>
    <row r="495" spans="2:6" x14ac:dyDescent="0.2">
      <c r="B495" s="9"/>
      <c r="F495" s="9"/>
    </row>
    <row r="496" spans="2:6" x14ac:dyDescent="0.2">
      <c r="B496" s="9"/>
      <c r="F496" s="9"/>
    </row>
    <row r="497" spans="2:6" x14ac:dyDescent="0.2">
      <c r="B497" s="9"/>
      <c r="F497" s="9"/>
    </row>
    <row r="498" spans="2:6" x14ac:dyDescent="0.2">
      <c r="B498" s="9"/>
      <c r="F498" s="9"/>
    </row>
    <row r="499" spans="2:6" x14ac:dyDescent="0.2">
      <c r="B499" s="9"/>
      <c r="F499" s="9"/>
    </row>
    <row r="500" spans="2:6" x14ac:dyDescent="0.2">
      <c r="B500" s="9"/>
      <c r="F500" s="9"/>
    </row>
    <row r="501" spans="2:6" x14ac:dyDescent="0.2">
      <c r="B501" s="9"/>
      <c r="F501" s="9"/>
    </row>
    <row r="502" spans="2:6" x14ac:dyDescent="0.2">
      <c r="B502" s="9"/>
      <c r="F502" s="9"/>
    </row>
    <row r="503" spans="2:6" x14ac:dyDescent="0.2">
      <c r="B503" s="9"/>
      <c r="F503" s="9"/>
    </row>
    <row r="504" spans="2:6" x14ac:dyDescent="0.2">
      <c r="B504" s="9"/>
      <c r="F504" s="9"/>
    </row>
    <row r="505" spans="2:6" x14ac:dyDescent="0.2">
      <c r="B505" s="9"/>
      <c r="F505" s="9"/>
    </row>
    <row r="506" spans="2:6" x14ac:dyDescent="0.2">
      <c r="B506" s="9"/>
      <c r="F506" s="9"/>
    </row>
    <row r="507" spans="2:6" x14ac:dyDescent="0.2">
      <c r="B507" s="9"/>
      <c r="F507" s="9"/>
    </row>
    <row r="508" spans="2:6" x14ac:dyDescent="0.2">
      <c r="B508" s="9"/>
      <c r="F508" s="9"/>
    </row>
    <row r="509" spans="2:6" x14ac:dyDescent="0.2">
      <c r="B509" s="9"/>
      <c r="F509" s="9"/>
    </row>
    <row r="510" spans="2:6" x14ac:dyDescent="0.2">
      <c r="B510" s="9"/>
      <c r="F510" s="9"/>
    </row>
    <row r="511" spans="2:6" x14ac:dyDescent="0.2">
      <c r="B511" s="9"/>
      <c r="F511" s="9"/>
    </row>
    <row r="512" spans="2:6" x14ac:dyDescent="0.2">
      <c r="B512" s="9"/>
      <c r="F512" s="9"/>
    </row>
    <row r="513" spans="2:6" x14ac:dyDescent="0.2">
      <c r="B513" s="9"/>
      <c r="F513" s="9"/>
    </row>
    <row r="514" spans="2:6" x14ac:dyDescent="0.2">
      <c r="B514" s="9"/>
      <c r="F514" s="9"/>
    </row>
    <row r="515" spans="2:6" x14ac:dyDescent="0.2">
      <c r="B515" s="9"/>
      <c r="F515" s="9"/>
    </row>
    <row r="516" spans="2:6" x14ac:dyDescent="0.2">
      <c r="B516" s="9"/>
      <c r="F516" s="9"/>
    </row>
    <row r="517" spans="2:6" x14ac:dyDescent="0.2">
      <c r="B517" s="9"/>
      <c r="F517" s="9"/>
    </row>
    <row r="518" spans="2:6" x14ac:dyDescent="0.2">
      <c r="B518" s="9"/>
      <c r="F518" s="9"/>
    </row>
    <row r="519" spans="2:6" x14ac:dyDescent="0.2">
      <c r="B519" s="9"/>
      <c r="F519" s="9"/>
    </row>
    <row r="520" spans="2:6" x14ac:dyDescent="0.2">
      <c r="B520" s="9"/>
      <c r="F520" s="9"/>
    </row>
    <row r="521" spans="2:6" x14ac:dyDescent="0.2">
      <c r="B521" s="9"/>
      <c r="F521" s="9"/>
    </row>
    <row r="522" spans="2:6" x14ac:dyDescent="0.2">
      <c r="B522" s="9"/>
      <c r="F522" s="9"/>
    </row>
    <row r="523" spans="2:6" x14ac:dyDescent="0.2">
      <c r="B523" s="9"/>
      <c r="F523" s="9"/>
    </row>
    <row r="524" spans="2:6" x14ac:dyDescent="0.2">
      <c r="B524" s="9"/>
      <c r="F524" s="9"/>
    </row>
    <row r="525" spans="2:6" x14ac:dyDescent="0.2">
      <c r="B525" s="9"/>
      <c r="F525" s="9"/>
    </row>
    <row r="526" spans="2:6" x14ac:dyDescent="0.2">
      <c r="B526" s="9"/>
      <c r="F526" s="9"/>
    </row>
    <row r="527" spans="2:6" x14ac:dyDescent="0.2">
      <c r="B527" s="9"/>
      <c r="F527" s="9"/>
    </row>
    <row r="528" spans="2:6" x14ac:dyDescent="0.2">
      <c r="B528" s="9"/>
      <c r="F528" s="9"/>
    </row>
    <row r="529" spans="2:6" x14ac:dyDescent="0.2">
      <c r="B529" s="9"/>
      <c r="F529" s="9"/>
    </row>
    <row r="530" spans="2:6" x14ac:dyDescent="0.2">
      <c r="B530" s="9"/>
      <c r="F530" s="9"/>
    </row>
    <row r="531" spans="2:6" x14ac:dyDescent="0.2">
      <c r="B531" s="9"/>
      <c r="F531" s="9"/>
    </row>
    <row r="532" spans="2:6" x14ac:dyDescent="0.2">
      <c r="B532" s="9"/>
      <c r="F532" s="9"/>
    </row>
    <row r="533" spans="2:6" x14ac:dyDescent="0.2">
      <c r="B533" s="9"/>
      <c r="F533" s="9"/>
    </row>
    <row r="534" spans="2:6" x14ac:dyDescent="0.2">
      <c r="B534" s="9"/>
      <c r="F534" s="9"/>
    </row>
    <row r="535" spans="2:6" x14ac:dyDescent="0.2">
      <c r="B535" s="9"/>
      <c r="F535" s="9"/>
    </row>
    <row r="536" spans="2:6" x14ac:dyDescent="0.2">
      <c r="B536" s="9"/>
      <c r="F536" s="9"/>
    </row>
    <row r="537" spans="2:6" x14ac:dyDescent="0.2">
      <c r="B537" s="9"/>
      <c r="F537" s="9"/>
    </row>
    <row r="538" spans="2:6" x14ac:dyDescent="0.2">
      <c r="B538" s="9"/>
      <c r="F538" s="9"/>
    </row>
    <row r="539" spans="2:6" x14ac:dyDescent="0.2">
      <c r="B539" s="9"/>
      <c r="F539" s="9"/>
    </row>
    <row r="540" spans="2:6" x14ac:dyDescent="0.2">
      <c r="B540" s="9"/>
      <c r="F540" s="9"/>
    </row>
    <row r="541" spans="2:6" x14ac:dyDescent="0.2">
      <c r="B541" s="9"/>
      <c r="F541" s="9"/>
    </row>
    <row r="542" spans="2:6" x14ac:dyDescent="0.2">
      <c r="B542" s="9"/>
      <c r="F542" s="9"/>
    </row>
    <row r="543" spans="2:6" x14ac:dyDescent="0.2">
      <c r="B543" s="9"/>
      <c r="F543" s="9"/>
    </row>
    <row r="544" spans="2:6" x14ac:dyDescent="0.2">
      <c r="B544" s="9"/>
      <c r="F544" s="9"/>
    </row>
    <row r="545" spans="2:6" x14ac:dyDescent="0.2">
      <c r="B545" s="9"/>
      <c r="F545" s="9"/>
    </row>
    <row r="546" spans="2:6" x14ac:dyDescent="0.2">
      <c r="B546" s="9"/>
      <c r="F546" s="9"/>
    </row>
    <row r="547" spans="2:6" x14ac:dyDescent="0.2">
      <c r="B547" s="9"/>
      <c r="F547" s="9"/>
    </row>
    <row r="548" spans="2:6" x14ac:dyDescent="0.2">
      <c r="B548" s="9"/>
      <c r="F548" s="9"/>
    </row>
    <row r="549" spans="2:6" x14ac:dyDescent="0.2">
      <c r="B549" s="9"/>
      <c r="F549" s="9"/>
    </row>
    <row r="550" spans="2:6" x14ac:dyDescent="0.2">
      <c r="B550" s="9"/>
      <c r="F550" s="9"/>
    </row>
    <row r="551" spans="2:6" x14ac:dyDescent="0.2">
      <c r="B551" s="9"/>
      <c r="F551" s="9"/>
    </row>
    <row r="552" spans="2:6" x14ac:dyDescent="0.2">
      <c r="B552" s="9"/>
      <c r="F552" s="9"/>
    </row>
    <row r="553" spans="2:6" x14ac:dyDescent="0.2">
      <c r="B553" s="9"/>
      <c r="F553" s="9"/>
    </row>
    <row r="554" spans="2:6" x14ac:dyDescent="0.2">
      <c r="B554" s="9"/>
      <c r="F554" s="9"/>
    </row>
    <row r="555" spans="2:6" x14ac:dyDescent="0.2">
      <c r="B555" s="9"/>
      <c r="F555" s="9"/>
    </row>
    <row r="556" spans="2:6" x14ac:dyDescent="0.2">
      <c r="B556" s="9"/>
      <c r="F556" s="9"/>
    </row>
    <row r="557" spans="2:6" x14ac:dyDescent="0.2">
      <c r="B557" s="9"/>
      <c r="F557" s="9"/>
    </row>
    <row r="558" spans="2:6" x14ac:dyDescent="0.2">
      <c r="B558" s="9"/>
      <c r="F558" s="9"/>
    </row>
    <row r="559" spans="2:6" x14ac:dyDescent="0.2">
      <c r="B559" s="9"/>
      <c r="F559" s="9"/>
    </row>
    <row r="560" spans="2:6" x14ac:dyDescent="0.2">
      <c r="B560" s="9"/>
      <c r="F560" s="9"/>
    </row>
    <row r="561" spans="2:6" x14ac:dyDescent="0.2">
      <c r="B561" s="9"/>
      <c r="F561" s="9"/>
    </row>
    <row r="562" spans="2:6" x14ac:dyDescent="0.2">
      <c r="B562" s="9"/>
      <c r="F562" s="9"/>
    </row>
    <row r="563" spans="2:6" x14ac:dyDescent="0.2">
      <c r="B563" s="9"/>
      <c r="F563" s="9"/>
    </row>
    <row r="564" spans="2:6" x14ac:dyDescent="0.2">
      <c r="B564" s="9"/>
      <c r="F564" s="9"/>
    </row>
    <row r="565" spans="2:6" x14ac:dyDescent="0.2">
      <c r="B565" s="9"/>
      <c r="F565" s="9"/>
    </row>
    <row r="566" spans="2:6" x14ac:dyDescent="0.2">
      <c r="B566" s="9"/>
      <c r="F566" s="9"/>
    </row>
    <row r="567" spans="2:6" x14ac:dyDescent="0.2">
      <c r="B567" s="9"/>
      <c r="F567" s="9"/>
    </row>
    <row r="568" spans="2:6" x14ac:dyDescent="0.2">
      <c r="B568" s="9"/>
      <c r="F568" s="9"/>
    </row>
    <row r="569" spans="2:6" x14ac:dyDescent="0.2">
      <c r="B569" s="9"/>
      <c r="F569" s="9"/>
    </row>
    <row r="570" spans="2:6" x14ac:dyDescent="0.2">
      <c r="B570" s="9"/>
      <c r="F570" s="9"/>
    </row>
    <row r="571" spans="2:6" x14ac:dyDescent="0.2">
      <c r="B571" s="9"/>
      <c r="F571" s="9"/>
    </row>
    <row r="572" spans="2:6" x14ac:dyDescent="0.2">
      <c r="B572" s="9"/>
      <c r="F572" s="9"/>
    </row>
    <row r="573" spans="2:6" x14ac:dyDescent="0.2">
      <c r="B573" s="9"/>
      <c r="F573" s="9"/>
    </row>
    <row r="574" spans="2:6" x14ac:dyDescent="0.2">
      <c r="B574" s="9"/>
      <c r="F574" s="9"/>
    </row>
    <row r="575" spans="2:6" x14ac:dyDescent="0.2">
      <c r="B575" s="9"/>
      <c r="F575" s="9"/>
    </row>
    <row r="576" spans="2:6" x14ac:dyDescent="0.2">
      <c r="B576" s="9"/>
      <c r="F576" s="9"/>
    </row>
    <row r="577" spans="2:6" x14ac:dyDescent="0.2">
      <c r="B577" s="9"/>
      <c r="F577" s="9"/>
    </row>
    <row r="578" spans="2:6" x14ac:dyDescent="0.2">
      <c r="B578" s="9"/>
      <c r="F578" s="9"/>
    </row>
    <row r="579" spans="2:6" x14ac:dyDescent="0.2">
      <c r="B579" s="9"/>
      <c r="F579" s="9"/>
    </row>
    <row r="580" spans="2:6" x14ac:dyDescent="0.2">
      <c r="B580" s="9"/>
      <c r="F580" s="9"/>
    </row>
    <row r="581" spans="2:6" x14ac:dyDescent="0.2">
      <c r="B581" s="9"/>
      <c r="F581" s="9"/>
    </row>
    <row r="582" spans="2:6" x14ac:dyDescent="0.2">
      <c r="B582" s="9"/>
      <c r="F582" s="9"/>
    </row>
    <row r="583" spans="2:6" x14ac:dyDescent="0.2">
      <c r="B583" s="9"/>
      <c r="F583" s="9"/>
    </row>
    <row r="584" spans="2:6" x14ac:dyDescent="0.2">
      <c r="B584" s="9"/>
      <c r="F584" s="9"/>
    </row>
    <row r="585" spans="2:6" x14ac:dyDescent="0.2">
      <c r="B585" s="9"/>
      <c r="F585" s="9"/>
    </row>
    <row r="586" spans="2:6" x14ac:dyDescent="0.2">
      <c r="B586" s="9"/>
      <c r="F586" s="9"/>
    </row>
    <row r="587" spans="2:6" x14ac:dyDescent="0.2">
      <c r="B587" s="9"/>
      <c r="F587" s="9"/>
    </row>
    <row r="588" spans="2:6" x14ac:dyDescent="0.2">
      <c r="B588" s="9"/>
      <c r="F588" s="9"/>
    </row>
    <row r="589" spans="2:6" x14ac:dyDescent="0.2">
      <c r="B589" s="9"/>
      <c r="F589" s="9"/>
    </row>
    <row r="590" spans="2:6" x14ac:dyDescent="0.2">
      <c r="B590" s="9"/>
      <c r="F590" s="9"/>
    </row>
    <row r="591" spans="2:6" x14ac:dyDescent="0.2">
      <c r="B591" s="9"/>
      <c r="F591" s="9"/>
    </row>
    <row r="592" spans="2:6" x14ac:dyDescent="0.2">
      <c r="B592" s="9"/>
      <c r="F592" s="9"/>
    </row>
    <row r="593" spans="2:6" x14ac:dyDescent="0.2">
      <c r="B593" s="9"/>
      <c r="F593" s="9"/>
    </row>
    <row r="594" spans="2:6" x14ac:dyDescent="0.2">
      <c r="B594" s="9"/>
      <c r="F594" s="9"/>
    </row>
    <row r="595" spans="2:6" x14ac:dyDescent="0.2">
      <c r="B595" s="9"/>
      <c r="F595" s="9"/>
    </row>
    <row r="596" spans="2:6" x14ac:dyDescent="0.2">
      <c r="B596" s="9"/>
      <c r="F596" s="9"/>
    </row>
    <row r="597" spans="2:6" x14ac:dyDescent="0.2">
      <c r="B597" s="9"/>
      <c r="F597" s="9"/>
    </row>
    <row r="598" spans="2:6" x14ac:dyDescent="0.2">
      <c r="B598" s="9"/>
      <c r="F598" s="9"/>
    </row>
    <row r="599" spans="2:6" x14ac:dyDescent="0.2">
      <c r="B599" s="9"/>
      <c r="F599" s="9"/>
    </row>
    <row r="600" spans="2:6" x14ac:dyDescent="0.2">
      <c r="B600" s="9"/>
      <c r="F600" s="9"/>
    </row>
    <row r="601" spans="2:6" x14ac:dyDescent="0.2">
      <c r="B601" s="9"/>
      <c r="F601" s="9"/>
    </row>
    <row r="602" spans="2:6" x14ac:dyDescent="0.2">
      <c r="B602" s="9"/>
      <c r="F602" s="9"/>
    </row>
    <row r="603" spans="2:6" x14ac:dyDescent="0.2">
      <c r="B603" s="9"/>
      <c r="F603" s="9"/>
    </row>
    <row r="604" spans="2:6" x14ac:dyDescent="0.2">
      <c r="B604" s="9"/>
      <c r="F604" s="9"/>
    </row>
    <row r="605" spans="2:6" x14ac:dyDescent="0.2">
      <c r="B605" s="9"/>
      <c r="F605" s="9"/>
    </row>
    <row r="606" spans="2:6" x14ac:dyDescent="0.2">
      <c r="B606" s="9"/>
      <c r="F606" s="9"/>
    </row>
    <row r="607" spans="2:6" x14ac:dyDescent="0.2">
      <c r="B607" s="9"/>
      <c r="F607" s="9"/>
    </row>
    <row r="608" spans="2:6" x14ac:dyDescent="0.2">
      <c r="B608" s="9"/>
      <c r="F608" s="9"/>
    </row>
    <row r="609" spans="2:6" x14ac:dyDescent="0.2">
      <c r="B609" s="9"/>
      <c r="F609" s="9"/>
    </row>
    <row r="610" spans="2:6" x14ac:dyDescent="0.2">
      <c r="B610" s="9"/>
      <c r="F610" s="9"/>
    </row>
    <row r="611" spans="2:6" x14ac:dyDescent="0.2">
      <c r="B611" s="9"/>
      <c r="F611" s="9"/>
    </row>
    <row r="612" spans="2:6" x14ac:dyDescent="0.2">
      <c r="B612" s="9"/>
      <c r="F612" s="9"/>
    </row>
    <row r="613" spans="2:6" x14ac:dyDescent="0.2">
      <c r="B613" s="9"/>
      <c r="F613" s="9"/>
    </row>
    <row r="614" spans="2:6" x14ac:dyDescent="0.2">
      <c r="B614" s="9"/>
      <c r="F614" s="9"/>
    </row>
    <row r="615" spans="2:6" x14ac:dyDescent="0.2">
      <c r="B615" s="9"/>
      <c r="F615" s="9"/>
    </row>
    <row r="616" spans="2:6" x14ac:dyDescent="0.2">
      <c r="B616" s="9"/>
      <c r="F616" s="9"/>
    </row>
    <row r="617" spans="2:6" x14ac:dyDescent="0.2">
      <c r="B617" s="9"/>
      <c r="F617" s="9"/>
    </row>
    <row r="618" spans="2:6" x14ac:dyDescent="0.2">
      <c r="B618" s="9"/>
      <c r="F618" s="9"/>
    </row>
    <row r="619" spans="2:6" x14ac:dyDescent="0.2">
      <c r="B619" s="9"/>
      <c r="F619" s="9"/>
    </row>
    <row r="620" spans="2:6" x14ac:dyDescent="0.2">
      <c r="B620" s="9"/>
      <c r="F620" s="9"/>
    </row>
    <row r="621" spans="2:6" x14ac:dyDescent="0.2">
      <c r="B621" s="9"/>
      <c r="F621" s="9"/>
    </row>
    <row r="622" spans="2:6" x14ac:dyDescent="0.2">
      <c r="B622" s="9"/>
      <c r="F622" s="9"/>
    </row>
    <row r="623" spans="2:6" x14ac:dyDescent="0.2">
      <c r="B623" s="9"/>
      <c r="F623" s="9"/>
    </row>
    <row r="624" spans="2:6" x14ac:dyDescent="0.2">
      <c r="B624" s="9"/>
      <c r="F624" s="9"/>
    </row>
    <row r="625" spans="2:6" x14ac:dyDescent="0.2">
      <c r="B625" s="9"/>
      <c r="F625" s="9"/>
    </row>
    <row r="626" spans="2:6" x14ac:dyDescent="0.2">
      <c r="B626" s="9"/>
      <c r="F626" s="9"/>
    </row>
    <row r="627" spans="2:6" x14ac:dyDescent="0.2">
      <c r="B627" s="9"/>
      <c r="F627" s="9"/>
    </row>
    <row r="628" spans="2:6" x14ac:dyDescent="0.2">
      <c r="B628" s="9"/>
      <c r="F628" s="9"/>
    </row>
    <row r="629" spans="2:6" x14ac:dyDescent="0.2">
      <c r="B629" s="9"/>
      <c r="F629" s="9"/>
    </row>
    <row r="630" spans="2:6" x14ac:dyDescent="0.2">
      <c r="B630" s="9"/>
      <c r="F630" s="9"/>
    </row>
    <row r="631" spans="2:6" x14ac:dyDescent="0.2">
      <c r="B631" s="9"/>
      <c r="F631" s="9"/>
    </row>
    <row r="632" spans="2:6" x14ac:dyDescent="0.2">
      <c r="B632" s="9"/>
      <c r="F632" s="9"/>
    </row>
    <row r="633" spans="2:6" x14ac:dyDescent="0.2">
      <c r="B633" s="9"/>
      <c r="F633" s="9"/>
    </row>
    <row r="634" spans="2:6" x14ac:dyDescent="0.2">
      <c r="B634" s="9"/>
      <c r="F634" s="9"/>
    </row>
    <row r="635" spans="2:6" x14ac:dyDescent="0.2">
      <c r="B635" s="9"/>
      <c r="F635" s="9"/>
    </row>
    <row r="636" spans="2:6" x14ac:dyDescent="0.2">
      <c r="B636" s="9"/>
      <c r="F636" s="9"/>
    </row>
    <row r="637" spans="2:6" x14ac:dyDescent="0.2">
      <c r="B637" s="9"/>
      <c r="F637" s="9"/>
    </row>
    <row r="638" spans="2:6" x14ac:dyDescent="0.2">
      <c r="B638" s="9"/>
      <c r="F638" s="9"/>
    </row>
    <row r="639" spans="2:6" x14ac:dyDescent="0.2">
      <c r="B639" s="9"/>
      <c r="F639" s="9"/>
    </row>
    <row r="640" spans="2:6" x14ac:dyDescent="0.2">
      <c r="B640" s="9"/>
      <c r="F640" s="9"/>
    </row>
    <row r="641" spans="2:6" x14ac:dyDescent="0.2">
      <c r="B641" s="9"/>
      <c r="F641" s="9"/>
    </row>
    <row r="642" spans="2:6" x14ac:dyDescent="0.2">
      <c r="B642" s="9"/>
      <c r="F642" s="9"/>
    </row>
    <row r="643" spans="2:6" x14ac:dyDescent="0.2">
      <c r="B643" s="9"/>
      <c r="F643" s="9"/>
    </row>
    <row r="644" spans="2:6" x14ac:dyDescent="0.2">
      <c r="B644" s="9"/>
      <c r="F644" s="9"/>
    </row>
    <row r="645" spans="2:6" x14ac:dyDescent="0.2">
      <c r="B645" s="9"/>
      <c r="F645" s="9"/>
    </row>
    <row r="646" spans="2:6" x14ac:dyDescent="0.2">
      <c r="B646" s="9"/>
      <c r="F646" s="9"/>
    </row>
    <row r="647" spans="2:6" x14ac:dyDescent="0.2">
      <c r="B647" s="9"/>
      <c r="F647" s="9"/>
    </row>
    <row r="648" spans="2:6" x14ac:dyDescent="0.2">
      <c r="B648" s="9"/>
      <c r="F648" s="9"/>
    </row>
    <row r="649" spans="2:6" x14ac:dyDescent="0.2">
      <c r="B649" s="9"/>
      <c r="F649" s="9"/>
    </row>
    <row r="650" spans="2:6" x14ac:dyDescent="0.2">
      <c r="B650" s="9"/>
      <c r="F650" s="9"/>
    </row>
    <row r="651" spans="2:6" x14ac:dyDescent="0.2">
      <c r="B651" s="9"/>
      <c r="F651" s="9"/>
    </row>
    <row r="652" spans="2:6" x14ac:dyDescent="0.2">
      <c r="B652" s="9"/>
      <c r="F652" s="9"/>
    </row>
    <row r="653" spans="2:6" x14ac:dyDescent="0.2">
      <c r="B653" s="9"/>
      <c r="F653" s="9"/>
    </row>
    <row r="654" spans="2:6" x14ac:dyDescent="0.2">
      <c r="B654" s="9"/>
      <c r="F654" s="9"/>
    </row>
    <row r="655" spans="2:6" x14ac:dyDescent="0.2">
      <c r="B655" s="9"/>
      <c r="F655" s="9"/>
    </row>
    <row r="656" spans="2:6" x14ac:dyDescent="0.2">
      <c r="B656" s="9"/>
      <c r="F656" s="9"/>
    </row>
    <row r="657" spans="2:6" x14ac:dyDescent="0.2">
      <c r="B657" s="9"/>
      <c r="F657" s="9"/>
    </row>
    <row r="658" spans="2:6" x14ac:dyDescent="0.2">
      <c r="B658" s="9"/>
      <c r="F658" s="9"/>
    </row>
    <row r="659" spans="2:6" x14ac:dyDescent="0.2">
      <c r="B659" s="9"/>
      <c r="F659" s="9"/>
    </row>
    <row r="660" spans="2:6" x14ac:dyDescent="0.2">
      <c r="B660" s="9"/>
      <c r="F660" s="9"/>
    </row>
    <row r="661" spans="2:6" x14ac:dyDescent="0.2">
      <c r="B661" s="9"/>
      <c r="F661" s="9"/>
    </row>
    <row r="662" spans="2:6" x14ac:dyDescent="0.2">
      <c r="B662" s="9"/>
      <c r="F662" s="9"/>
    </row>
    <row r="663" spans="2:6" x14ac:dyDescent="0.2">
      <c r="B663" s="9"/>
      <c r="F663" s="9"/>
    </row>
    <row r="664" spans="2:6" x14ac:dyDescent="0.2">
      <c r="B664" s="9"/>
      <c r="F664" s="9"/>
    </row>
    <row r="665" spans="2:6" x14ac:dyDescent="0.2">
      <c r="B665" s="9"/>
      <c r="F665" s="9"/>
    </row>
    <row r="666" spans="2:6" x14ac:dyDescent="0.2">
      <c r="B666" s="9"/>
      <c r="F666" s="9"/>
    </row>
    <row r="667" spans="2:6" x14ac:dyDescent="0.2">
      <c r="B667" s="9"/>
      <c r="F667" s="9"/>
    </row>
    <row r="668" spans="2:6" x14ac:dyDescent="0.2">
      <c r="B668" s="9"/>
      <c r="F668" s="9"/>
    </row>
    <row r="669" spans="2:6" x14ac:dyDescent="0.2">
      <c r="B669" s="9"/>
      <c r="F669" s="9"/>
    </row>
    <row r="670" spans="2:6" x14ac:dyDescent="0.2">
      <c r="B670" s="9"/>
      <c r="F670" s="9"/>
    </row>
    <row r="671" spans="2:6" x14ac:dyDescent="0.2">
      <c r="B671" s="9"/>
      <c r="F671" s="9"/>
    </row>
    <row r="672" spans="2:6" x14ac:dyDescent="0.2">
      <c r="B672" s="9"/>
      <c r="F672" s="9"/>
    </row>
    <row r="673" spans="2:6" x14ac:dyDescent="0.2">
      <c r="B673" s="9"/>
      <c r="F673" s="9"/>
    </row>
    <row r="674" spans="2:6" x14ac:dyDescent="0.2">
      <c r="B674" s="9"/>
      <c r="F674" s="9"/>
    </row>
    <row r="675" spans="2:6" x14ac:dyDescent="0.2">
      <c r="B675" s="9"/>
      <c r="F675" s="9"/>
    </row>
    <row r="676" spans="2:6" x14ac:dyDescent="0.2">
      <c r="B676" s="9"/>
      <c r="F676" s="9"/>
    </row>
    <row r="677" spans="2:6" x14ac:dyDescent="0.2">
      <c r="B677" s="9"/>
      <c r="F677" s="9"/>
    </row>
    <row r="678" spans="2:6" x14ac:dyDescent="0.2">
      <c r="B678" s="9"/>
      <c r="F678" s="9"/>
    </row>
    <row r="679" spans="2:6" x14ac:dyDescent="0.2">
      <c r="B679" s="9"/>
      <c r="F679" s="9"/>
    </row>
    <row r="680" spans="2:6" x14ac:dyDescent="0.2">
      <c r="B680" s="9"/>
      <c r="F680" s="9"/>
    </row>
    <row r="681" spans="2:6" x14ac:dyDescent="0.2">
      <c r="B681" s="9"/>
      <c r="F681" s="9"/>
    </row>
    <row r="682" spans="2:6" x14ac:dyDescent="0.2">
      <c r="B682" s="9"/>
      <c r="F682" s="9"/>
    </row>
    <row r="683" spans="2:6" x14ac:dyDescent="0.2">
      <c r="B683" s="9"/>
      <c r="F683" s="9"/>
    </row>
    <row r="684" spans="2:6" x14ac:dyDescent="0.2">
      <c r="B684" s="9"/>
      <c r="F684" s="9"/>
    </row>
    <row r="685" spans="2:6" x14ac:dyDescent="0.2">
      <c r="B685" s="9"/>
      <c r="F685" s="9"/>
    </row>
    <row r="686" spans="2:6" x14ac:dyDescent="0.2">
      <c r="B686" s="9"/>
      <c r="F686" s="9"/>
    </row>
    <row r="687" spans="2:6" x14ac:dyDescent="0.2">
      <c r="B687" s="9"/>
      <c r="F687" s="9"/>
    </row>
    <row r="688" spans="2:6" x14ac:dyDescent="0.2">
      <c r="B688" s="9"/>
      <c r="F688" s="9"/>
    </row>
    <row r="689" spans="2:6" x14ac:dyDescent="0.2">
      <c r="B689" s="9"/>
      <c r="F689" s="9"/>
    </row>
    <row r="690" spans="2:6" x14ac:dyDescent="0.2">
      <c r="B690" s="9"/>
      <c r="F690" s="9"/>
    </row>
    <row r="691" spans="2:6" x14ac:dyDescent="0.2">
      <c r="B691" s="9"/>
      <c r="F691" s="9"/>
    </row>
    <row r="692" spans="2:6" x14ac:dyDescent="0.2">
      <c r="B692" s="9"/>
      <c r="F692" s="9"/>
    </row>
    <row r="693" spans="2:6" x14ac:dyDescent="0.2">
      <c r="B693" s="9"/>
      <c r="F693" s="9"/>
    </row>
    <row r="694" spans="2:6" x14ac:dyDescent="0.2">
      <c r="B694" s="9"/>
      <c r="F694" s="9"/>
    </row>
    <row r="695" spans="2:6" x14ac:dyDescent="0.2">
      <c r="B695" s="9"/>
      <c r="F695" s="9"/>
    </row>
    <row r="696" spans="2:6" x14ac:dyDescent="0.2">
      <c r="B696" s="9"/>
      <c r="F696" s="9"/>
    </row>
    <row r="697" spans="2:6" x14ac:dyDescent="0.2">
      <c r="B697" s="9"/>
      <c r="F697" s="9"/>
    </row>
    <row r="698" spans="2:6" x14ac:dyDescent="0.2">
      <c r="B698" s="9"/>
      <c r="F698" s="9"/>
    </row>
    <row r="699" spans="2:6" x14ac:dyDescent="0.2">
      <c r="B699" s="9"/>
      <c r="F699" s="9"/>
    </row>
    <row r="700" spans="2:6" x14ac:dyDescent="0.2">
      <c r="B700" s="9"/>
      <c r="F700" s="9"/>
    </row>
    <row r="701" spans="2:6" x14ac:dyDescent="0.2">
      <c r="B701" s="9"/>
      <c r="F701" s="9"/>
    </row>
    <row r="702" spans="2:6" x14ac:dyDescent="0.2">
      <c r="B702" s="9"/>
      <c r="F702" s="9"/>
    </row>
    <row r="703" spans="2:6" x14ac:dyDescent="0.2">
      <c r="B703" s="9"/>
      <c r="F703" s="9"/>
    </row>
    <row r="704" spans="2:6" x14ac:dyDescent="0.2">
      <c r="B704" s="9"/>
      <c r="F704" s="9"/>
    </row>
    <row r="705" spans="2:6" x14ac:dyDescent="0.2">
      <c r="B705" s="9"/>
      <c r="F705" s="9"/>
    </row>
    <row r="706" spans="2:6" x14ac:dyDescent="0.2">
      <c r="B706" s="9"/>
      <c r="F706" s="9"/>
    </row>
    <row r="707" spans="2:6" x14ac:dyDescent="0.2">
      <c r="B707" s="9"/>
      <c r="F707" s="9"/>
    </row>
    <row r="708" spans="2:6" x14ac:dyDescent="0.2">
      <c r="B708" s="9"/>
      <c r="F708" s="9"/>
    </row>
    <row r="709" spans="2:6" x14ac:dyDescent="0.2">
      <c r="B709" s="9"/>
      <c r="F709" s="9"/>
    </row>
    <row r="710" spans="2:6" x14ac:dyDescent="0.2">
      <c r="B710" s="9"/>
      <c r="F710" s="9"/>
    </row>
    <row r="711" spans="2:6" x14ac:dyDescent="0.2">
      <c r="B711" s="9"/>
      <c r="F711" s="9"/>
    </row>
    <row r="712" spans="2:6" x14ac:dyDescent="0.2">
      <c r="B712" s="9"/>
      <c r="F712" s="9"/>
    </row>
    <row r="713" spans="2:6" x14ac:dyDescent="0.2">
      <c r="B713" s="9"/>
      <c r="F713" s="9"/>
    </row>
    <row r="714" spans="2:6" x14ac:dyDescent="0.2">
      <c r="B714" s="9"/>
      <c r="F714" s="9"/>
    </row>
    <row r="715" spans="2:6" x14ac:dyDescent="0.2">
      <c r="B715" s="9"/>
      <c r="F715" s="9"/>
    </row>
    <row r="716" spans="2:6" x14ac:dyDescent="0.2">
      <c r="B716" s="9"/>
      <c r="F716" s="9"/>
    </row>
    <row r="717" spans="2:6" x14ac:dyDescent="0.2">
      <c r="B717" s="9"/>
      <c r="F717" s="9"/>
    </row>
    <row r="718" spans="2:6" x14ac:dyDescent="0.2">
      <c r="B718" s="9"/>
      <c r="F718" s="9"/>
    </row>
    <row r="719" spans="2:6" x14ac:dyDescent="0.2">
      <c r="B719" s="9"/>
      <c r="F719" s="9"/>
    </row>
    <row r="720" spans="2:6" x14ac:dyDescent="0.2">
      <c r="B720" s="9"/>
      <c r="F720" s="9"/>
    </row>
    <row r="721" spans="2:6" x14ac:dyDescent="0.2">
      <c r="B721" s="9"/>
      <c r="F721" s="9"/>
    </row>
    <row r="722" spans="2:6" x14ac:dyDescent="0.2">
      <c r="B722" s="9"/>
      <c r="F722" s="9"/>
    </row>
    <row r="723" spans="2:6" x14ac:dyDescent="0.2">
      <c r="B723" s="9"/>
      <c r="F723" s="9"/>
    </row>
    <row r="724" spans="2:6" x14ac:dyDescent="0.2">
      <c r="B724" s="9"/>
      <c r="F724" s="9"/>
    </row>
    <row r="725" spans="2:6" x14ac:dyDescent="0.2">
      <c r="B725" s="9"/>
      <c r="F725" s="9"/>
    </row>
    <row r="726" spans="2:6" x14ac:dyDescent="0.2">
      <c r="B726" s="9"/>
      <c r="F726" s="9"/>
    </row>
    <row r="727" spans="2:6" x14ac:dyDescent="0.2">
      <c r="B727" s="9"/>
      <c r="F727" s="9"/>
    </row>
    <row r="728" spans="2:6" x14ac:dyDescent="0.2">
      <c r="B728" s="9"/>
      <c r="F728" s="9"/>
    </row>
    <row r="729" spans="2:6" x14ac:dyDescent="0.2">
      <c r="B729" s="9"/>
      <c r="F729" s="9"/>
    </row>
    <row r="730" spans="2:6" x14ac:dyDescent="0.2">
      <c r="B730" s="9"/>
      <c r="F730" s="9"/>
    </row>
    <row r="731" spans="2:6" x14ac:dyDescent="0.2">
      <c r="B731" s="9"/>
      <c r="F731" s="9"/>
    </row>
    <row r="732" spans="2:6" x14ac:dyDescent="0.2">
      <c r="B732" s="9"/>
      <c r="F732" s="9"/>
    </row>
    <row r="733" spans="2:6" x14ac:dyDescent="0.2">
      <c r="B733" s="9"/>
      <c r="F733" s="9"/>
    </row>
    <row r="734" spans="2:6" x14ac:dyDescent="0.2">
      <c r="B734" s="9"/>
      <c r="F734" s="9"/>
    </row>
    <row r="735" spans="2:6" x14ac:dyDescent="0.2">
      <c r="B735" s="9"/>
      <c r="F735" s="9"/>
    </row>
    <row r="736" spans="2:6" x14ac:dyDescent="0.2">
      <c r="B736" s="9"/>
      <c r="F736" s="9"/>
    </row>
    <row r="737" spans="2:6" x14ac:dyDescent="0.2">
      <c r="B737" s="9"/>
      <c r="F737" s="9"/>
    </row>
    <row r="738" spans="2:6" x14ac:dyDescent="0.2">
      <c r="B738" s="9"/>
      <c r="F738" s="9"/>
    </row>
    <row r="739" spans="2:6" x14ac:dyDescent="0.2">
      <c r="B739" s="9"/>
      <c r="F739" s="9"/>
    </row>
    <row r="740" spans="2:6" x14ac:dyDescent="0.2">
      <c r="B740" s="9"/>
      <c r="F740" s="9"/>
    </row>
    <row r="741" spans="2:6" x14ac:dyDescent="0.2">
      <c r="B741" s="9"/>
      <c r="F741" s="9"/>
    </row>
    <row r="742" spans="2:6" x14ac:dyDescent="0.2">
      <c r="B742" s="9"/>
      <c r="F742" s="9"/>
    </row>
    <row r="743" spans="2:6" x14ac:dyDescent="0.2">
      <c r="B743" s="9"/>
      <c r="F743" s="9"/>
    </row>
    <row r="744" spans="2:6" x14ac:dyDescent="0.2">
      <c r="B744" s="9"/>
      <c r="F744" s="9"/>
    </row>
    <row r="745" spans="2:6" x14ac:dyDescent="0.2">
      <c r="B745" s="9"/>
      <c r="F745" s="9"/>
    </row>
    <row r="746" spans="2:6" x14ac:dyDescent="0.2">
      <c r="B746" s="9"/>
      <c r="F746" s="9"/>
    </row>
    <row r="747" spans="2:6" x14ac:dyDescent="0.2">
      <c r="B747" s="9"/>
      <c r="F747" s="9"/>
    </row>
    <row r="748" spans="2:6" x14ac:dyDescent="0.2">
      <c r="B748" s="9"/>
      <c r="F748" s="9"/>
    </row>
    <row r="749" spans="2:6" x14ac:dyDescent="0.2">
      <c r="B749" s="9"/>
      <c r="F749" s="9"/>
    </row>
    <row r="750" spans="2:6" x14ac:dyDescent="0.2">
      <c r="B750" s="9"/>
      <c r="F750" s="9"/>
    </row>
    <row r="751" spans="2:6" x14ac:dyDescent="0.2">
      <c r="B751" s="9"/>
      <c r="F751" s="9"/>
    </row>
    <row r="752" spans="2:6" x14ac:dyDescent="0.2">
      <c r="B752" s="9"/>
      <c r="F752" s="9"/>
    </row>
    <row r="753" spans="2:6" x14ac:dyDescent="0.2">
      <c r="B753" s="9"/>
      <c r="F753" s="9"/>
    </row>
    <row r="754" spans="2:6" x14ac:dyDescent="0.2">
      <c r="B754" s="9"/>
      <c r="F754" s="9"/>
    </row>
    <row r="755" spans="2:6" x14ac:dyDescent="0.2">
      <c r="B755" s="9"/>
      <c r="F755" s="9"/>
    </row>
    <row r="756" spans="2:6" x14ac:dyDescent="0.2">
      <c r="B756" s="9"/>
      <c r="F756" s="9"/>
    </row>
    <row r="757" spans="2:6" x14ac:dyDescent="0.2">
      <c r="B757" s="9"/>
      <c r="F757" s="9"/>
    </row>
    <row r="758" spans="2:6" x14ac:dyDescent="0.2">
      <c r="B758" s="9"/>
      <c r="F758" s="9"/>
    </row>
    <row r="759" spans="2:6" x14ac:dyDescent="0.2">
      <c r="B759" s="9"/>
      <c r="F759" s="9"/>
    </row>
    <row r="760" spans="2:6" x14ac:dyDescent="0.2">
      <c r="B760" s="9"/>
      <c r="F760" s="9"/>
    </row>
    <row r="761" spans="2:6" x14ac:dyDescent="0.2">
      <c r="B761" s="9"/>
      <c r="F761" s="9"/>
    </row>
    <row r="762" spans="2:6" x14ac:dyDescent="0.2">
      <c r="B762" s="9"/>
      <c r="F762" s="9"/>
    </row>
    <row r="763" spans="2:6" x14ac:dyDescent="0.2">
      <c r="B763" s="9"/>
      <c r="F763" s="9"/>
    </row>
    <row r="764" spans="2:6" x14ac:dyDescent="0.2">
      <c r="B764" s="9"/>
      <c r="F764" s="9"/>
    </row>
    <row r="765" spans="2:6" x14ac:dyDescent="0.2">
      <c r="B765" s="9"/>
      <c r="F765" s="9"/>
    </row>
    <row r="766" spans="2:6" x14ac:dyDescent="0.2">
      <c r="B766" s="9"/>
      <c r="F766" s="9"/>
    </row>
    <row r="767" spans="2:6" x14ac:dyDescent="0.2">
      <c r="B767" s="9"/>
      <c r="F767" s="9"/>
    </row>
    <row r="768" spans="2:6" x14ac:dyDescent="0.2">
      <c r="B768" s="9"/>
      <c r="F768" s="9"/>
    </row>
    <row r="769" spans="2:6" x14ac:dyDescent="0.2">
      <c r="B769" s="9"/>
      <c r="F769" s="9"/>
    </row>
    <row r="770" spans="2:6" x14ac:dyDescent="0.2">
      <c r="B770" s="9"/>
      <c r="F770" s="9"/>
    </row>
    <row r="771" spans="2:6" x14ac:dyDescent="0.2">
      <c r="B771" s="9"/>
      <c r="F771" s="9"/>
    </row>
    <row r="772" spans="2:6" x14ac:dyDescent="0.2">
      <c r="B772" s="9"/>
      <c r="F772" s="9"/>
    </row>
    <row r="773" spans="2:6" x14ac:dyDescent="0.2">
      <c r="B773" s="9"/>
      <c r="F773" s="9"/>
    </row>
    <row r="774" spans="2:6" x14ac:dyDescent="0.2">
      <c r="B774" s="9"/>
      <c r="F774" s="9"/>
    </row>
    <row r="775" spans="2:6" x14ac:dyDescent="0.2">
      <c r="B775" s="9"/>
      <c r="F775" s="9"/>
    </row>
    <row r="776" spans="2:6" x14ac:dyDescent="0.2">
      <c r="B776" s="9"/>
      <c r="F776" s="9"/>
    </row>
    <row r="777" spans="2:6" x14ac:dyDescent="0.2">
      <c r="B777" s="9"/>
      <c r="F777" s="9"/>
    </row>
    <row r="778" spans="2:6" x14ac:dyDescent="0.2">
      <c r="B778" s="9"/>
      <c r="F778" s="9"/>
    </row>
    <row r="779" spans="2:6" x14ac:dyDescent="0.2">
      <c r="B779" s="9"/>
      <c r="F779" s="9"/>
    </row>
    <row r="780" spans="2:6" x14ac:dyDescent="0.2">
      <c r="B780" s="9"/>
      <c r="F780" s="9"/>
    </row>
    <row r="781" spans="2:6" x14ac:dyDescent="0.2">
      <c r="B781" s="9"/>
      <c r="F781" s="9"/>
    </row>
    <row r="782" spans="2:6" x14ac:dyDescent="0.2">
      <c r="B782" s="9"/>
      <c r="F782" s="9"/>
    </row>
    <row r="783" spans="2:6" x14ac:dyDescent="0.2">
      <c r="B783" s="9"/>
      <c r="F783" s="9"/>
    </row>
    <row r="784" spans="2:6" x14ac:dyDescent="0.2">
      <c r="B784" s="9"/>
      <c r="F784" s="9"/>
    </row>
    <row r="785" spans="2:6" x14ac:dyDescent="0.2">
      <c r="B785" s="9"/>
      <c r="F785" s="9"/>
    </row>
    <row r="786" spans="2:6" x14ac:dyDescent="0.2">
      <c r="B786" s="9"/>
      <c r="F786" s="9"/>
    </row>
    <row r="787" spans="2:6" x14ac:dyDescent="0.2">
      <c r="B787" s="9"/>
      <c r="F787" s="9"/>
    </row>
    <row r="788" spans="2:6" x14ac:dyDescent="0.2">
      <c r="B788" s="9"/>
      <c r="F788" s="9"/>
    </row>
    <row r="789" spans="2:6" x14ac:dyDescent="0.2">
      <c r="B789" s="9"/>
      <c r="F789" s="9"/>
    </row>
    <row r="790" spans="2:6" x14ac:dyDescent="0.2">
      <c r="B790" s="9"/>
      <c r="F790" s="9"/>
    </row>
    <row r="791" spans="2:6" x14ac:dyDescent="0.2">
      <c r="B791" s="9"/>
      <c r="F791" s="9"/>
    </row>
    <row r="792" spans="2:6" x14ac:dyDescent="0.2">
      <c r="B792" s="9"/>
      <c r="F792" s="9"/>
    </row>
    <row r="793" spans="2:6" x14ac:dyDescent="0.2">
      <c r="B793" s="9"/>
      <c r="F793" s="9"/>
    </row>
    <row r="794" spans="2:6" x14ac:dyDescent="0.2">
      <c r="B794" s="9"/>
      <c r="F794" s="9"/>
    </row>
    <row r="795" spans="2:6" x14ac:dyDescent="0.2">
      <c r="B795" s="9"/>
      <c r="F795" s="9"/>
    </row>
    <row r="796" spans="2:6" x14ac:dyDescent="0.2">
      <c r="B796" s="9"/>
      <c r="F796" s="9"/>
    </row>
    <row r="797" spans="2:6" x14ac:dyDescent="0.2">
      <c r="B797" s="9"/>
      <c r="F797" s="9"/>
    </row>
    <row r="798" spans="2:6" x14ac:dyDescent="0.2">
      <c r="B798" s="9"/>
      <c r="F798" s="9"/>
    </row>
    <row r="799" spans="2:6" x14ac:dyDescent="0.2">
      <c r="B799" s="9"/>
      <c r="F799" s="9"/>
    </row>
    <row r="800" spans="2:6" x14ac:dyDescent="0.2">
      <c r="B800" s="9"/>
      <c r="F800" s="9"/>
    </row>
    <row r="801" spans="2:6" x14ac:dyDescent="0.2">
      <c r="B801" s="9"/>
      <c r="F801" s="9"/>
    </row>
    <row r="802" spans="2:6" x14ac:dyDescent="0.2">
      <c r="B802" s="9"/>
      <c r="F802" s="9"/>
    </row>
    <row r="803" spans="2:6" x14ac:dyDescent="0.2">
      <c r="B803" s="9"/>
      <c r="F803" s="9"/>
    </row>
    <row r="804" spans="2:6" x14ac:dyDescent="0.2">
      <c r="B804" s="9"/>
      <c r="F804" s="9"/>
    </row>
    <row r="805" spans="2:6" x14ac:dyDescent="0.2">
      <c r="B805" s="9"/>
      <c r="F805" s="9"/>
    </row>
    <row r="806" spans="2:6" x14ac:dyDescent="0.2">
      <c r="B806" s="9"/>
      <c r="F806" s="9"/>
    </row>
    <row r="807" spans="2:6" x14ac:dyDescent="0.2">
      <c r="B807" s="9"/>
      <c r="F807" s="9"/>
    </row>
    <row r="808" spans="2:6" x14ac:dyDescent="0.2">
      <c r="B808" s="9"/>
      <c r="F808" s="9"/>
    </row>
    <row r="809" spans="2:6" x14ac:dyDescent="0.2">
      <c r="B809" s="9"/>
      <c r="F809" s="9"/>
    </row>
    <row r="810" spans="2:6" x14ac:dyDescent="0.2">
      <c r="B810" s="9"/>
      <c r="F810" s="9"/>
    </row>
    <row r="811" spans="2:6" x14ac:dyDescent="0.2">
      <c r="B811" s="9"/>
      <c r="F811" s="9"/>
    </row>
    <row r="812" spans="2:6" x14ac:dyDescent="0.2">
      <c r="B812" s="9"/>
      <c r="F812" s="9"/>
    </row>
    <row r="813" spans="2:6" x14ac:dyDescent="0.2">
      <c r="B813" s="9"/>
      <c r="F813" s="9"/>
    </row>
    <row r="814" spans="2:6" x14ac:dyDescent="0.2">
      <c r="B814" s="9"/>
      <c r="F814" s="9"/>
    </row>
    <row r="815" spans="2:6" x14ac:dyDescent="0.2">
      <c r="B815" s="9"/>
      <c r="F815" s="9"/>
    </row>
    <row r="816" spans="2:6" x14ac:dyDescent="0.2">
      <c r="B816" s="9"/>
      <c r="F816" s="9"/>
    </row>
    <row r="817" spans="2:6" x14ac:dyDescent="0.2">
      <c r="B817" s="9"/>
      <c r="F817" s="9"/>
    </row>
    <row r="818" spans="2:6" x14ac:dyDescent="0.2">
      <c r="B818" s="9"/>
      <c r="F818" s="9"/>
    </row>
    <row r="819" spans="2:6" x14ac:dyDescent="0.2">
      <c r="B819" s="9"/>
      <c r="F819" s="9"/>
    </row>
    <row r="820" spans="2:6" x14ac:dyDescent="0.2">
      <c r="B820" s="9"/>
      <c r="F820" s="9"/>
    </row>
    <row r="821" spans="2:6" x14ac:dyDescent="0.2">
      <c r="B821" s="9"/>
      <c r="F821" s="9"/>
    </row>
    <row r="822" spans="2:6" x14ac:dyDescent="0.2">
      <c r="B822" s="9"/>
      <c r="F822" s="9"/>
    </row>
    <row r="823" spans="2:6" x14ac:dyDescent="0.2">
      <c r="B823" s="9"/>
      <c r="F823" s="9"/>
    </row>
    <row r="824" spans="2:6" x14ac:dyDescent="0.2">
      <c r="B824" s="9"/>
      <c r="F824" s="9"/>
    </row>
    <row r="825" spans="2:6" x14ac:dyDescent="0.2">
      <c r="B825" s="9"/>
      <c r="F825" s="9"/>
    </row>
    <row r="826" spans="2:6" x14ac:dyDescent="0.2">
      <c r="B826" s="9"/>
      <c r="F826" s="9"/>
    </row>
    <row r="827" spans="2:6" x14ac:dyDescent="0.2">
      <c r="B827" s="9"/>
      <c r="F827" s="9"/>
    </row>
    <row r="828" spans="2:6" x14ac:dyDescent="0.2">
      <c r="B828" s="9"/>
      <c r="F828" s="9"/>
    </row>
    <row r="829" spans="2:6" x14ac:dyDescent="0.2">
      <c r="B829" s="9"/>
      <c r="F829" s="9"/>
    </row>
    <row r="830" spans="2:6" x14ac:dyDescent="0.2">
      <c r="B830" s="9"/>
      <c r="F830" s="9"/>
    </row>
    <row r="831" spans="2:6" x14ac:dyDescent="0.2">
      <c r="B831" s="9"/>
      <c r="F831" s="9"/>
    </row>
    <row r="832" spans="2:6" x14ac:dyDescent="0.2">
      <c r="B832" s="9"/>
      <c r="F832" s="9"/>
    </row>
    <row r="833" spans="2:6" x14ac:dyDescent="0.2">
      <c r="B833" s="9"/>
      <c r="F833" s="9"/>
    </row>
    <row r="834" spans="2:6" x14ac:dyDescent="0.2">
      <c r="B834" s="9"/>
      <c r="F834" s="9"/>
    </row>
    <row r="835" spans="2:6" x14ac:dyDescent="0.2">
      <c r="B835" s="9"/>
      <c r="F835" s="9"/>
    </row>
    <row r="836" spans="2:6" x14ac:dyDescent="0.2">
      <c r="B836" s="9"/>
      <c r="F836" s="9"/>
    </row>
    <row r="837" spans="2:6" x14ac:dyDescent="0.2">
      <c r="B837" s="9"/>
      <c r="F837" s="9"/>
    </row>
    <row r="838" spans="2:6" x14ac:dyDescent="0.2">
      <c r="B838" s="9"/>
      <c r="F838" s="9"/>
    </row>
    <row r="839" spans="2:6" x14ac:dyDescent="0.2">
      <c r="B839" s="9"/>
      <c r="F839" s="9"/>
    </row>
    <row r="840" spans="2:6" x14ac:dyDescent="0.2">
      <c r="B840" s="9"/>
      <c r="F840" s="9"/>
    </row>
    <row r="841" spans="2:6" x14ac:dyDescent="0.2">
      <c r="B841" s="9"/>
      <c r="F841" s="9"/>
    </row>
    <row r="842" spans="2:6" x14ac:dyDescent="0.2">
      <c r="B842" s="9"/>
      <c r="F842" s="9"/>
    </row>
    <row r="843" spans="2:6" x14ac:dyDescent="0.2">
      <c r="B843" s="9"/>
      <c r="F843" s="9"/>
    </row>
    <row r="844" spans="2:6" x14ac:dyDescent="0.2">
      <c r="B844" s="9"/>
      <c r="F844" s="9"/>
    </row>
    <row r="845" spans="2:6" x14ac:dyDescent="0.2">
      <c r="B845" s="9"/>
      <c r="F845" s="9"/>
    </row>
    <row r="846" spans="2:6" x14ac:dyDescent="0.2">
      <c r="B846" s="9"/>
      <c r="F846" s="9"/>
    </row>
    <row r="847" spans="2:6" x14ac:dyDescent="0.2">
      <c r="B847" s="9"/>
      <c r="F847" s="9"/>
    </row>
    <row r="848" spans="2:6" x14ac:dyDescent="0.2">
      <c r="B848" s="9"/>
      <c r="F848" s="9"/>
    </row>
    <row r="849" spans="2:6" x14ac:dyDescent="0.2">
      <c r="B849" s="9"/>
      <c r="F849" s="9"/>
    </row>
    <row r="850" spans="2:6" x14ac:dyDescent="0.2">
      <c r="B850" s="9"/>
      <c r="F850" s="9"/>
    </row>
    <row r="851" spans="2:6" x14ac:dyDescent="0.2">
      <c r="B851" s="9"/>
      <c r="F851" s="9"/>
    </row>
    <row r="852" spans="2:6" x14ac:dyDescent="0.2">
      <c r="B852" s="9"/>
      <c r="F852" s="9"/>
    </row>
    <row r="853" spans="2:6" x14ac:dyDescent="0.2">
      <c r="B853" s="9"/>
      <c r="F853" s="9"/>
    </row>
    <row r="854" spans="2:6" x14ac:dyDescent="0.2">
      <c r="B854" s="9"/>
      <c r="F854" s="9"/>
    </row>
    <row r="855" spans="2:6" x14ac:dyDescent="0.2">
      <c r="B855" s="9"/>
      <c r="F855" s="9"/>
    </row>
    <row r="856" spans="2:6" x14ac:dyDescent="0.2">
      <c r="B856" s="9"/>
      <c r="F856" s="9"/>
    </row>
    <row r="857" spans="2:6" x14ac:dyDescent="0.2">
      <c r="B857" s="9"/>
      <c r="F857" s="9"/>
    </row>
    <row r="858" spans="2:6" x14ac:dyDescent="0.2">
      <c r="B858" s="9"/>
      <c r="F858" s="9"/>
    </row>
    <row r="859" spans="2:6" x14ac:dyDescent="0.2">
      <c r="B859" s="9"/>
      <c r="F859" s="9"/>
    </row>
    <row r="860" spans="2:6" x14ac:dyDescent="0.2">
      <c r="B860" s="9"/>
      <c r="F860" s="9"/>
    </row>
    <row r="861" spans="2:6" x14ac:dyDescent="0.2">
      <c r="B861" s="9"/>
      <c r="F861" s="9"/>
    </row>
    <row r="862" spans="2:6" x14ac:dyDescent="0.2">
      <c r="B862" s="9"/>
      <c r="F862" s="9"/>
    </row>
    <row r="863" spans="2:6" x14ac:dyDescent="0.2">
      <c r="B863" s="9"/>
      <c r="F863" s="9"/>
    </row>
    <row r="864" spans="2:6" x14ac:dyDescent="0.2">
      <c r="B864" s="9"/>
      <c r="F864" s="9"/>
    </row>
    <row r="865" spans="2:6" x14ac:dyDescent="0.2">
      <c r="B865" s="9"/>
      <c r="F865" s="9"/>
    </row>
    <row r="866" spans="2:6" x14ac:dyDescent="0.2">
      <c r="B866" s="9"/>
      <c r="F866" s="9"/>
    </row>
    <row r="867" spans="2:6" x14ac:dyDescent="0.2">
      <c r="B867" s="9"/>
      <c r="F867" s="9"/>
    </row>
    <row r="868" spans="2:6" x14ac:dyDescent="0.2">
      <c r="B868" s="9"/>
      <c r="F868" s="9"/>
    </row>
    <row r="869" spans="2:6" x14ac:dyDescent="0.2">
      <c r="B869" s="9"/>
      <c r="F869" s="9"/>
    </row>
    <row r="870" spans="2:6" x14ac:dyDescent="0.2">
      <c r="B870" s="9"/>
      <c r="F870" s="9"/>
    </row>
    <row r="871" spans="2:6" x14ac:dyDescent="0.2">
      <c r="B871" s="9"/>
      <c r="F871" s="9"/>
    </row>
    <row r="872" spans="2:6" x14ac:dyDescent="0.2">
      <c r="B872" s="9"/>
      <c r="F872" s="9"/>
    </row>
    <row r="873" spans="2:6" x14ac:dyDescent="0.2">
      <c r="B873" s="9"/>
      <c r="F873" s="9"/>
    </row>
    <row r="874" spans="2:6" x14ac:dyDescent="0.2">
      <c r="B874" s="9"/>
      <c r="F874" s="9"/>
    </row>
    <row r="875" spans="2:6" x14ac:dyDescent="0.2">
      <c r="B875" s="9"/>
      <c r="F875" s="9"/>
    </row>
    <row r="876" spans="2:6" x14ac:dyDescent="0.2">
      <c r="B876" s="9"/>
      <c r="F876" s="9"/>
    </row>
    <row r="877" spans="2:6" x14ac:dyDescent="0.2">
      <c r="B877" s="9"/>
      <c r="F877" s="9"/>
    </row>
    <row r="878" spans="2:6" x14ac:dyDescent="0.2">
      <c r="B878" s="9"/>
      <c r="F878" s="9"/>
    </row>
    <row r="879" spans="2:6" x14ac:dyDescent="0.2">
      <c r="B879" s="9"/>
      <c r="F879" s="9"/>
    </row>
    <row r="880" spans="2:6" x14ac:dyDescent="0.2">
      <c r="B880" s="9"/>
      <c r="F880" s="9"/>
    </row>
    <row r="881" spans="2:6" x14ac:dyDescent="0.2">
      <c r="B881" s="9"/>
      <c r="F881" s="9"/>
    </row>
    <row r="882" spans="2:6" x14ac:dyDescent="0.2">
      <c r="B882" s="9"/>
      <c r="F882" s="9"/>
    </row>
    <row r="883" spans="2:6" x14ac:dyDescent="0.2">
      <c r="B883" s="9"/>
      <c r="F883" s="9"/>
    </row>
    <row r="884" spans="2:6" x14ac:dyDescent="0.2">
      <c r="B884" s="9"/>
      <c r="F884" s="9"/>
    </row>
    <row r="885" spans="2:6" x14ac:dyDescent="0.2">
      <c r="B885" s="9"/>
      <c r="F885" s="9"/>
    </row>
    <row r="886" spans="2:6" x14ac:dyDescent="0.2">
      <c r="B886" s="9"/>
      <c r="F886" s="9"/>
    </row>
    <row r="887" spans="2:6" x14ac:dyDescent="0.2">
      <c r="B887" s="9"/>
      <c r="F887" s="9"/>
    </row>
    <row r="888" spans="2:6" x14ac:dyDescent="0.2">
      <c r="B888" s="9"/>
      <c r="F888" s="9"/>
    </row>
    <row r="889" spans="2:6" x14ac:dyDescent="0.2">
      <c r="B889" s="9"/>
      <c r="F889" s="9"/>
    </row>
    <row r="890" spans="2:6" x14ac:dyDescent="0.2">
      <c r="B890" s="9"/>
      <c r="F890" s="9"/>
    </row>
    <row r="891" spans="2:6" x14ac:dyDescent="0.2">
      <c r="B891" s="9"/>
      <c r="F891" s="9"/>
    </row>
    <row r="892" spans="2:6" x14ac:dyDescent="0.2">
      <c r="B892" s="9"/>
      <c r="F892" s="9"/>
    </row>
    <row r="893" spans="2:6" x14ac:dyDescent="0.2">
      <c r="B893" s="9"/>
      <c r="F893" s="9"/>
    </row>
    <row r="894" spans="2:6" x14ac:dyDescent="0.2">
      <c r="B894" s="9"/>
      <c r="F894" s="9"/>
    </row>
    <row r="895" spans="2:6" x14ac:dyDescent="0.2">
      <c r="B895" s="9"/>
      <c r="F895" s="9"/>
    </row>
    <row r="896" spans="2:6" x14ac:dyDescent="0.2">
      <c r="B896" s="9"/>
      <c r="F896" s="9"/>
    </row>
    <row r="897" spans="2:6" x14ac:dyDescent="0.2">
      <c r="B897" s="9"/>
      <c r="F897" s="9"/>
    </row>
    <row r="898" spans="2:6" x14ac:dyDescent="0.2">
      <c r="B898" s="9"/>
      <c r="F898" s="9"/>
    </row>
    <row r="899" spans="2:6" x14ac:dyDescent="0.2">
      <c r="B899" s="9"/>
      <c r="F899" s="9"/>
    </row>
    <row r="900" spans="2:6" x14ac:dyDescent="0.2">
      <c r="B900" s="9"/>
      <c r="F900" s="9"/>
    </row>
    <row r="901" spans="2:6" x14ac:dyDescent="0.2">
      <c r="B901" s="9"/>
      <c r="F901" s="9"/>
    </row>
    <row r="902" spans="2:6" x14ac:dyDescent="0.2">
      <c r="B902" s="9"/>
      <c r="F902" s="9"/>
    </row>
    <row r="903" spans="2:6" x14ac:dyDescent="0.2">
      <c r="B903" s="9"/>
      <c r="F903" s="9"/>
    </row>
    <row r="904" spans="2:6" x14ac:dyDescent="0.2">
      <c r="B904" s="9"/>
      <c r="F904" s="9"/>
    </row>
    <row r="905" spans="2:6" x14ac:dyDescent="0.2">
      <c r="B905" s="9"/>
      <c r="F905" s="9"/>
    </row>
    <row r="906" spans="2:6" x14ac:dyDescent="0.2">
      <c r="B906" s="9"/>
      <c r="F906" s="9"/>
    </row>
    <row r="907" spans="2:6" x14ac:dyDescent="0.2">
      <c r="B907" s="9"/>
      <c r="F907" s="9"/>
    </row>
    <row r="908" spans="2:6" x14ac:dyDescent="0.2">
      <c r="B908" s="9"/>
      <c r="F908" s="9"/>
    </row>
    <row r="909" spans="2:6" x14ac:dyDescent="0.2">
      <c r="B909" s="9"/>
      <c r="F909" s="9"/>
    </row>
    <row r="910" spans="2:6" x14ac:dyDescent="0.2">
      <c r="B910" s="9"/>
      <c r="F910" s="9"/>
    </row>
    <row r="911" spans="2:6" x14ac:dyDescent="0.2">
      <c r="B911" s="9"/>
      <c r="F911" s="9"/>
    </row>
    <row r="912" spans="2:6" x14ac:dyDescent="0.2">
      <c r="B912" s="9"/>
      <c r="F912" s="9"/>
    </row>
    <row r="913" spans="2:6" x14ac:dyDescent="0.2">
      <c r="B913" s="9"/>
      <c r="F913" s="9"/>
    </row>
    <row r="914" spans="2:6" x14ac:dyDescent="0.2">
      <c r="B914" s="9"/>
      <c r="F914" s="9"/>
    </row>
    <row r="915" spans="2:6" x14ac:dyDescent="0.2">
      <c r="B915" s="9"/>
      <c r="F915" s="9"/>
    </row>
    <row r="916" spans="2:6" x14ac:dyDescent="0.2">
      <c r="B916" s="9"/>
      <c r="F916" s="9"/>
    </row>
    <row r="917" spans="2:6" x14ac:dyDescent="0.2">
      <c r="B917" s="9"/>
      <c r="F917" s="9"/>
    </row>
    <row r="918" spans="2:6" x14ac:dyDescent="0.2">
      <c r="B918" s="9"/>
      <c r="F918" s="9"/>
    </row>
    <row r="919" spans="2:6" x14ac:dyDescent="0.2">
      <c r="B919" s="9"/>
      <c r="F919" s="9"/>
    </row>
    <row r="920" spans="2:6" x14ac:dyDescent="0.2">
      <c r="B920" s="9"/>
      <c r="F920" s="9"/>
    </row>
    <row r="921" spans="2:6" x14ac:dyDescent="0.2">
      <c r="B921" s="9"/>
      <c r="F921" s="9"/>
    </row>
    <row r="922" spans="2:6" x14ac:dyDescent="0.2">
      <c r="B922" s="9"/>
      <c r="F922" s="9"/>
    </row>
    <row r="923" spans="2:6" x14ac:dyDescent="0.2">
      <c r="B923" s="9"/>
      <c r="F923" s="9"/>
    </row>
    <row r="924" spans="2:6" x14ac:dyDescent="0.2">
      <c r="B924" s="9"/>
      <c r="F924" s="9"/>
    </row>
    <row r="925" spans="2:6" x14ac:dyDescent="0.2">
      <c r="B925" s="9"/>
      <c r="F925" s="9"/>
    </row>
    <row r="926" spans="2:6" x14ac:dyDescent="0.2">
      <c r="B926" s="9"/>
      <c r="F926" s="9"/>
    </row>
    <row r="927" spans="2:6" x14ac:dyDescent="0.2">
      <c r="B927" s="9"/>
      <c r="F927" s="9"/>
    </row>
    <row r="928" spans="2:6" x14ac:dyDescent="0.2">
      <c r="B928" s="9"/>
      <c r="F928" s="9"/>
    </row>
    <row r="929" spans="2:6" x14ac:dyDescent="0.2">
      <c r="B929" s="9"/>
      <c r="F929" s="9"/>
    </row>
    <row r="930" spans="2:6" x14ac:dyDescent="0.2">
      <c r="B930" s="9"/>
      <c r="F930" s="9"/>
    </row>
    <row r="931" spans="2:6" x14ac:dyDescent="0.2">
      <c r="B931" s="9"/>
      <c r="F931" s="9"/>
    </row>
    <row r="932" spans="2:6" x14ac:dyDescent="0.2">
      <c r="B932" s="9"/>
      <c r="F932" s="9"/>
    </row>
    <row r="933" spans="2:6" x14ac:dyDescent="0.2">
      <c r="B933" s="9"/>
      <c r="F933" s="9"/>
    </row>
    <row r="934" spans="2:6" x14ac:dyDescent="0.2">
      <c r="B934" s="9"/>
      <c r="F934" s="9"/>
    </row>
    <row r="935" spans="2:6" x14ac:dyDescent="0.2">
      <c r="B935" s="9"/>
      <c r="F935" s="9"/>
    </row>
    <row r="936" spans="2:6" x14ac:dyDescent="0.2">
      <c r="B936" s="9"/>
      <c r="F936" s="9"/>
    </row>
    <row r="937" spans="2:6" x14ac:dyDescent="0.2">
      <c r="B937" s="9"/>
      <c r="F937" s="9"/>
    </row>
    <row r="938" spans="2:6" x14ac:dyDescent="0.2">
      <c r="B938" s="9"/>
      <c r="F938" s="9"/>
    </row>
    <row r="939" spans="2:6" x14ac:dyDescent="0.2">
      <c r="B939" s="9"/>
      <c r="F939" s="9"/>
    </row>
    <row r="940" spans="2:6" x14ac:dyDescent="0.2">
      <c r="B940" s="9"/>
      <c r="F940" s="9"/>
    </row>
    <row r="941" spans="2:6" x14ac:dyDescent="0.2">
      <c r="B941" s="9"/>
      <c r="F941" s="9"/>
    </row>
    <row r="942" spans="2:6" x14ac:dyDescent="0.2">
      <c r="B942" s="9"/>
      <c r="F942" s="9"/>
    </row>
    <row r="943" spans="2:6" x14ac:dyDescent="0.2">
      <c r="B943" s="9"/>
      <c r="F943" s="9"/>
    </row>
    <row r="944" spans="2:6" x14ac:dyDescent="0.2">
      <c r="B944" s="9"/>
      <c r="F944" s="9"/>
    </row>
    <row r="945" spans="2:6" x14ac:dyDescent="0.2">
      <c r="B945" s="9"/>
      <c r="F945" s="9"/>
    </row>
    <row r="946" spans="2:6" x14ac:dyDescent="0.2">
      <c r="B946" s="9"/>
      <c r="F946" s="9"/>
    </row>
    <row r="947" spans="2:6" x14ac:dyDescent="0.2">
      <c r="B947" s="9"/>
      <c r="F947" s="9"/>
    </row>
    <row r="948" spans="2:6" x14ac:dyDescent="0.2">
      <c r="B948" s="9"/>
      <c r="F948" s="9"/>
    </row>
    <row r="949" spans="2:6" x14ac:dyDescent="0.2">
      <c r="B949" s="9"/>
      <c r="F949" s="9"/>
    </row>
    <row r="950" spans="2:6" x14ac:dyDescent="0.2">
      <c r="B950" s="9"/>
      <c r="F950" s="9"/>
    </row>
    <row r="951" spans="2:6" x14ac:dyDescent="0.2">
      <c r="B951" s="9"/>
      <c r="F951" s="9"/>
    </row>
    <row r="952" spans="2:6" x14ac:dyDescent="0.2">
      <c r="B952" s="9"/>
      <c r="F952" s="9"/>
    </row>
    <row r="953" spans="2:6" x14ac:dyDescent="0.2">
      <c r="B953" s="9"/>
      <c r="F953" s="9"/>
    </row>
    <row r="954" spans="2:6" x14ac:dyDescent="0.2">
      <c r="B954" s="9"/>
      <c r="F954" s="9"/>
    </row>
    <row r="955" spans="2:6" x14ac:dyDescent="0.2">
      <c r="B955" s="9"/>
      <c r="F955" s="9"/>
    </row>
    <row r="956" spans="2:6" x14ac:dyDescent="0.2">
      <c r="B956" s="9"/>
      <c r="F956" s="9"/>
    </row>
    <row r="957" spans="2:6" x14ac:dyDescent="0.2">
      <c r="B957" s="9"/>
      <c r="F957" s="9"/>
    </row>
    <row r="958" spans="2:6" x14ac:dyDescent="0.2">
      <c r="B958" s="9"/>
      <c r="F958" s="9"/>
    </row>
    <row r="959" spans="2:6" x14ac:dyDescent="0.2">
      <c r="B959" s="9"/>
      <c r="F959" s="9"/>
    </row>
    <row r="960" spans="2:6" x14ac:dyDescent="0.2">
      <c r="B960" s="9"/>
      <c r="F960" s="9"/>
    </row>
    <row r="961" spans="2:6" x14ac:dyDescent="0.2">
      <c r="B961" s="9"/>
      <c r="F961" s="9"/>
    </row>
    <row r="962" spans="2:6" x14ac:dyDescent="0.2">
      <c r="B962" s="9"/>
      <c r="F962" s="9"/>
    </row>
    <row r="963" spans="2:6" x14ac:dyDescent="0.2">
      <c r="B963" s="9"/>
      <c r="F963" s="9"/>
    </row>
    <row r="964" spans="2:6" x14ac:dyDescent="0.2">
      <c r="B964" s="9"/>
      <c r="F964" s="9"/>
    </row>
    <row r="965" spans="2:6" x14ac:dyDescent="0.2">
      <c r="B965" s="9"/>
      <c r="F965" s="9"/>
    </row>
    <row r="966" spans="2:6" x14ac:dyDescent="0.2">
      <c r="B966" s="9"/>
      <c r="F966" s="9"/>
    </row>
    <row r="967" spans="2:6" x14ac:dyDescent="0.2">
      <c r="B967" s="9"/>
      <c r="F967" s="9"/>
    </row>
    <row r="968" spans="2:6" x14ac:dyDescent="0.2">
      <c r="B968" s="9"/>
      <c r="F968" s="9"/>
    </row>
    <row r="969" spans="2:6" x14ac:dyDescent="0.2">
      <c r="B969" s="9"/>
      <c r="F969" s="9"/>
    </row>
    <row r="970" spans="2:6" x14ac:dyDescent="0.2">
      <c r="B970" s="9"/>
      <c r="F970" s="9"/>
    </row>
    <row r="971" spans="2:6" x14ac:dyDescent="0.2">
      <c r="B971" s="9"/>
      <c r="F971" s="9"/>
    </row>
    <row r="972" spans="2:6" x14ac:dyDescent="0.2">
      <c r="B972" s="9"/>
      <c r="F972" s="9"/>
    </row>
    <row r="973" spans="2:6" x14ac:dyDescent="0.2">
      <c r="B973" s="9"/>
      <c r="F973" s="9"/>
    </row>
    <row r="974" spans="2:6" x14ac:dyDescent="0.2">
      <c r="B974" s="9"/>
      <c r="F974" s="9"/>
    </row>
    <row r="975" spans="2:6" x14ac:dyDescent="0.2">
      <c r="B975" s="9"/>
      <c r="F975" s="9"/>
    </row>
    <row r="976" spans="2:6" x14ac:dyDescent="0.2">
      <c r="B976" s="9"/>
      <c r="F976" s="9"/>
    </row>
    <row r="977" spans="2:6" x14ac:dyDescent="0.2">
      <c r="B977" s="9"/>
      <c r="F977" s="9"/>
    </row>
    <row r="978" spans="2:6" x14ac:dyDescent="0.2">
      <c r="B978" s="9"/>
      <c r="F978" s="9"/>
    </row>
    <row r="979" spans="2:6" x14ac:dyDescent="0.2">
      <c r="B979" s="9"/>
      <c r="F979" s="9"/>
    </row>
    <row r="980" spans="2:6" x14ac:dyDescent="0.2">
      <c r="B980" s="9"/>
      <c r="F980" s="9"/>
    </row>
    <row r="981" spans="2:6" x14ac:dyDescent="0.2">
      <c r="B981" s="9"/>
      <c r="F981" s="9"/>
    </row>
    <row r="982" spans="2:6" x14ac:dyDescent="0.2">
      <c r="B982" s="9"/>
      <c r="F982" s="9"/>
    </row>
    <row r="983" spans="2:6" x14ac:dyDescent="0.2">
      <c r="B983" s="9"/>
      <c r="F983" s="9"/>
    </row>
    <row r="984" spans="2:6" x14ac:dyDescent="0.2">
      <c r="B984" s="9"/>
      <c r="F984" s="9"/>
    </row>
    <row r="985" spans="2:6" x14ac:dyDescent="0.2">
      <c r="B985" s="9"/>
      <c r="F985" s="9"/>
    </row>
    <row r="986" spans="2:6" x14ac:dyDescent="0.2">
      <c r="B986" s="9"/>
      <c r="F986" s="9"/>
    </row>
    <row r="987" spans="2:6" x14ac:dyDescent="0.2">
      <c r="B987" s="9"/>
      <c r="F987" s="9"/>
    </row>
    <row r="988" spans="2:6" x14ac:dyDescent="0.2">
      <c r="B988" s="9"/>
      <c r="F988" s="9"/>
    </row>
    <row r="989" spans="2:6" x14ac:dyDescent="0.2">
      <c r="B989" s="9"/>
      <c r="F989" s="9"/>
    </row>
    <row r="990" spans="2:6" x14ac:dyDescent="0.2">
      <c r="B990" s="9"/>
      <c r="F990" s="9"/>
    </row>
    <row r="991" spans="2:6" x14ac:dyDescent="0.2">
      <c r="B991" s="9"/>
      <c r="F991" s="9"/>
    </row>
    <row r="992" spans="2:6" x14ac:dyDescent="0.2">
      <c r="B992" s="9"/>
      <c r="F992" s="9"/>
    </row>
    <row r="993" spans="2:6" x14ac:dyDescent="0.2">
      <c r="B993" s="9"/>
      <c r="F993" s="9"/>
    </row>
    <row r="994" spans="2:6" x14ac:dyDescent="0.2">
      <c r="B994" s="9"/>
      <c r="F994" s="9"/>
    </row>
    <row r="995" spans="2:6" x14ac:dyDescent="0.2">
      <c r="B995" s="9"/>
      <c r="F995" s="9"/>
    </row>
    <row r="996" spans="2:6" x14ac:dyDescent="0.2">
      <c r="B996" s="9"/>
      <c r="F996" s="9"/>
    </row>
    <row r="997" spans="2:6" x14ac:dyDescent="0.2">
      <c r="B997" s="9"/>
      <c r="F997" s="9"/>
    </row>
    <row r="998" spans="2:6" x14ac:dyDescent="0.2">
      <c r="B998" s="9"/>
      <c r="F998" s="9"/>
    </row>
    <row r="999" spans="2:6" x14ac:dyDescent="0.2">
      <c r="B999" s="9"/>
      <c r="F999" s="9"/>
    </row>
    <row r="1000" spans="2:6" x14ac:dyDescent="0.2">
      <c r="B1000" s="9"/>
      <c r="F1000" s="9"/>
    </row>
    <row r="1001" spans="2:6" x14ac:dyDescent="0.2">
      <c r="B1001" s="9"/>
      <c r="F1001" s="9"/>
    </row>
    <row r="1002" spans="2:6" x14ac:dyDescent="0.2">
      <c r="B1002" s="9"/>
      <c r="F1002" s="9"/>
    </row>
    <row r="1003" spans="2:6" x14ac:dyDescent="0.2">
      <c r="B1003" s="9"/>
      <c r="F1003" s="9"/>
    </row>
    <row r="1004" spans="2:6" x14ac:dyDescent="0.2">
      <c r="B1004" s="9"/>
      <c r="F1004" s="9"/>
    </row>
    <row r="1005" spans="2:6" x14ac:dyDescent="0.2">
      <c r="B1005" s="9"/>
      <c r="F1005" s="9"/>
    </row>
    <row r="1006" spans="2:6" x14ac:dyDescent="0.2">
      <c r="B1006" s="9"/>
      <c r="F1006" s="9"/>
    </row>
    <row r="1007" spans="2:6" x14ac:dyDescent="0.2">
      <c r="B1007" s="9"/>
      <c r="F1007" s="9"/>
    </row>
    <row r="1008" spans="2:6" x14ac:dyDescent="0.2">
      <c r="B1008" s="9"/>
      <c r="F1008" s="9"/>
    </row>
    <row r="1009" spans="2:6" x14ac:dyDescent="0.2">
      <c r="B1009" s="9"/>
      <c r="F1009" s="9"/>
    </row>
    <row r="1010" spans="2:6" x14ac:dyDescent="0.2">
      <c r="B1010" s="9"/>
      <c r="F1010" s="9"/>
    </row>
    <row r="1011" spans="2:6" x14ac:dyDescent="0.2">
      <c r="B1011" s="9"/>
      <c r="F1011" s="9"/>
    </row>
    <row r="1012" spans="2:6" x14ac:dyDescent="0.2">
      <c r="B1012" s="9"/>
      <c r="F1012" s="9"/>
    </row>
    <row r="1013" spans="2:6" x14ac:dyDescent="0.2">
      <c r="B1013" s="9"/>
      <c r="F1013" s="9"/>
    </row>
    <row r="1014" spans="2:6" x14ac:dyDescent="0.2">
      <c r="B1014" s="9"/>
      <c r="F1014" s="9"/>
    </row>
    <row r="1015" spans="2:6" x14ac:dyDescent="0.2">
      <c r="B1015" s="9"/>
      <c r="F1015" s="9"/>
    </row>
    <row r="1016" spans="2:6" x14ac:dyDescent="0.2">
      <c r="B1016" s="9"/>
      <c r="F1016" s="9"/>
    </row>
    <row r="1017" spans="2:6" x14ac:dyDescent="0.2">
      <c r="B1017" s="9"/>
      <c r="F1017" s="9"/>
    </row>
    <row r="1018" spans="2:6" x14ac:dyDescent="0.2">
      <c r="B1018" s="9"/>
      <c r="F1018" s="9"/>
    </row>
    <row r="1019" spans="2:6" x14ac:dyDescent="0.2">
      <c r="B1019" s="9"/>
      <c r="F1019" s="9"/>
    </row>
    <row r="1020" spans="2:6" x14ac:dyDescent="0.2">
      <c r="B1020" s="9"/>
      <c r="F1020" s="9"/>
    </row>
    <row r="1021" spans="2:6" x14ac:dyDescent="0.2">
      <c r="B1021" s="9"/>
      <c r="F1021" s="9"/>
    </row>
    <row r="1022" spans="2:6" x14ac:dyDescent="0.2">
      <c r="B1022" s="9"/>
      <c r="F1022" s="9"/>
    </row>
    <row r="1023" spans="2:6" x14ac:dyDescent="0.2">
      <c r="B1023" s="9"/>
      <c r="F1023" s="9"/>
    </row>
    <row r="1024" spans="2:6" x14ac:dyDescent="0.2">
      <c r="B1024" s="9"/>
      <c r="F1024" s="9"/>
    </row>
    <row r="1025" spans="2:6" x14ac:dyDescent="0.2">
      <c r="B1025" s="9"/>
      <c r="F1025" s="9"/>
    </row>
    <row r="1026" spans="2:6" x14ac:dyDescent="0.2">
      <c r="B1026" s="9"/>
      <c r="F1026" s="9"/>
    </row>
    <row r="1027" spans="2:6" x14ac:dyDescent="0.2">
      <c r="B1027" s="9"/>
      <c r="F1027" s="9"/>
    </row>
    <row r="1028" spans="2:6" x14ac:dyDescent="0.2">
      <c r="B1028" s="9"/>
      <c r="F1028" s="9"/>
    </row>
    <row r="1029" spans="2:6" x14ac:dyDescent="0.2">
      <c r="B1029" s="9"/>
      <c r="F1029" s="9"/>
    </row>
    <row r="1030" spans="2:6" x14ac:dyDescent="0.2">
      <c r="B1030" s="9"/>
      <c r="F1030" s="9"/>
    </row>
    <row r="1031" spans="2:6" x14ac:dyDescent="0.2">
      <c r="B1031" s="9"/>
      <c r="F1031" s="9"/>
    </row>
    <row r="1032" spans="2:6" x14ac:dyDescent="0.2">
      <c r="B1032" s="9"/>
      <c r="F1032" s="9"/>
    </row>
    <row r="1033" spans="2:6" x14ac:dyDescent="0.2">
      <c r="B1033" s="9"/>
      <c r="F1033" s="9"/>
    </row>
    <row r="1034" spans="2:6" x14ac:dyDescent="0.2">
      <c r="B1034" s="9"/>
      <c r="F1034" s="9"/>
    </row>
    <row r="1035" spans="2:6" x14ac:dyDescent="0.2">
      <c r="B1035" s="9"/>
      <c r="F1035" s="9"/>
    </row>
    <row r="1036" spans="2:6" x14ac:dyDescent="0.2">
      <c r="B1036" s="9"/>
      <c r="F1036" s="9"/>
    </row>
    <row r="1037" spans="2:6" x14ac:dyDescent="0.2">
      <c r="B1037" s="9"/>
      <c r="F1037" s="9"/>
    </row>
    <row r="1038" spans="2:6" x14ac:dyDescent="0.2">
      <c r="B1038" s="9"/>
      <c r="F1038" s="9"/>
    </row>
    <row r="1039" spans="2:6" x14ac:dyDescent="0.2">
      <c r="B1039" s="9"/>
      <c r="F1039" s="9"/>
    </row>
    <row r="1040" spans="2:6" x14ac:dyDescent="0.2">
      <c r="B1040" s="9"/>
      <c r="F1040" s="9"/>
    </row>
    <row r="1041" spans="2:6" x14ac:dyDescent="0.2">
      <c r="B1041" s="9"/>
      <c r="F1041" s="9"/>
    </row>
    <row r="1042" spans="2:6" x14ac:dyDescent="0.2">
      <c r="B1042" s="9"/>
      <c r="F1042" s="9"/>
    </row>
    <row r="1043" spans="2:6" x14ac:dyDescent="0.2">
      <c r="B1043" s="9"/>
      <c r="F1043" s="9"/>
    </row>
    <row r="1044" spans="2:6" x14ac:dyDescent="0.2">
      <c r="B1044" s="9"/>
      <c r="F1044" s="9"/>
    </row>
    <row r="1045" spans="2:6" x14ac:dyDescent="0.2">
      <c r="B1045" s="9"/>
      <c r="F1045" s="9"/>
    </row>
    <row r="1046" spans="2:6" x14ac:dyDescent="0.2">
      <c r="B1046" s="9"/>
      <c r="F1046" s="9"/>
    </row>
    <row r="1047" spans="2:6" x14ac:dyDescent="0.2">
      <c r="B1047" s="9"/>
      <c r="F1047" s="9"/>
    </row>
    <row r="1048" spans="2:6" x14ac:dyDescent="0.2">
      <c r="B1048" s="9"/>
      <c r="F1048" s="9"/>
    </row>
    <row r="1049" spans="2:6" x14ac:dyDescent="0.2">
      <c r="B1049" s="9"/>
      <c r="F1049" s="9"/>
    </row>
    <row r="1050" spans="2:6" x14ac:dyDescent="0.2">
      <c r="B1050" s="9"/>
      <c r="F1050" s="9"/>
    </row>
    <row r="1051" spans="2:6" x14ac:dyDescent="0.2">
      <c r="B1051" s="9"/>
      <c r="F1051" s="9"/>
    </row>
    <row r="1052" spans="2:6" x14ac:dyDescent="0.2">
      <c r="B1052" s="9"/>
      <c r="F1052" s="9"/>
    </row>
    <row r="1053" spans="2:6" x14ac:dyDescent="0.2">
      <c r="B1053" s="9"/>
      <c r="F1053" s="9"/>
    </row>
    <row r="1054" spans="2:6" x14ac:dyDescent="0.2">
      <c r="B1054" s="9"/>
      <c r="F1054" s="9"/>
    </row>
    <row r="1055" spans="2:6" x14ac:dyDescent="0.2">
      <c r="B1055" s="9"/>
      <c r="F1055" s="9"/>
    </row>
    <row r="1056" spans="2:6" x14ac:dyDescent="0.2">
      <c r="B1056" s="9"/>
      <c r="F1056" s="9"/>
    </row>
    <row r="1057" spans="2:6" x14ac:dyDescent="0.2">
      <c r="B1057" s="9"/>
      <c r="F1057" s="9"/>
    </row>
    <row r="1058" spans="2:6" x14ac:dyDescent="0.2">
      <c r="B1058" s="9"/>
      <c r="F1058" s="9"/>
    </row>
    <row r="1059" spans="2:6" x14ac:dyDescent="0.2">
      <c r="B1059" s="9"/>
      <c r="F1059" s="9"/>
    </row>
    <row r="1060" spans="2:6" x14ac:dyDescent="0.2">
      <c r="B1060" s="9"/>
      <c r="F1060" s="9"/>
    </row>
    <row r="1061" spans="2:6" x14ac:dyDescent="0.2">
      <c r="B1061" s="9"/>
      <c r="F1061" s="9"/>
    </row>
    <row r="1062" spans="2:6" x14ac:dyDescent="0.2">
      <c r="B1062" s="9"/>
      <c r="F1062" s="9"/>
    </row>
    <row r="1063" spans="2:6" x14ac:dyDescent="0.2">
      <c r="B1063" s="9"/>
      <c r="F1063" s="9"/>
    </row>
    <row r="1064" spans="2:6" x14ac:dyDescent="0.2">
      <c r="B1064" s="9"/>
      <c r="F1064" s="9"/>
    </row>
    <row r="1065" spans="2:6" x14ac:dyDescent="0.2">
      <c r="B1065" s="9"/>
      <c r="F1065" s="9"/>
    </row>
    <row r="1066" spans="2:6" x14ac:dyDescent="0.2">
      <c r="B1066" s="9"/>
      <c r="F1066" s="9"/>
    </row>
    <row r="1067" spans="2:6" x14ac:dyDescent="0.2">
      <c r="B1067" s="9"/>
      <c r="F1067" s="9"/>
    </row>
    <row r="1068" spans="2:6" x14ac:dyDescent="0.2">
      <c r="B1068" s="9"/>
      <c r="F1068" s="9"/>
    </row>
    <row r="1069" spans="2:6" x14ac:dyDescent="0.2">
      <c r="B1069" s="9"/>
      <c r="F1069" s="9"/>
    </row>
    <row r="1070" spans="2:6" x14ac:dyDescent="0.2">
      <c r="B1070" s="9"/>
      <c r="F1070" s="9"/>
    </row>
    <row r="1071" spans="2:6" x14ac:dyDescent="0.2">
      <c r="B1071" s="9"/>
      <c r="F1071" s="9"/>
    </row>
    <row r="1072" spans="2:6" x14ac:dyDescent="0.2">
      <c r="B1072" s="9"/>
      <c r="F1072" s="9"/>
    </row>
    <row r="1073" spans="2:6" x14ac:dyDescent="0.2">
      <c r="B1073" s="9"/>
      <c r="F1073" s="9"/>
    </row>
    <row r="1074" spans="2:6" x14ac:dyDescent="0.2">
      <c r="B1074" s="9"/>
      <c r="F1074" s="9"/>
    </row>
    <row r="1075" spans="2:6" x14ac:dyDescent="0.2">
      <c r="B1075" s="9"/>
      <c r="F1075" s="9"/>
    </row>
    <row r="1076" spans="2:6" x14ac:dyDescent="0.2">
      <c r="B1076" s="9"/>
      <c r="F1076" s="9"/>
    </row>
    <row r="1077" spans="2:6" x14ac:dyDescent="0.2">
      <c r="B1077" s="9"/>
      <c r="F1077" s="9"/>
    </row>
    <row r="1078" spans="2:6" x14ac:dyDescent="0.2">
      <c r="B1078" s="9"/>
      <c r="F1078" s="9"/>
    </row>
    <row r="1079" spans="2:6" x14ac:dyDescent="0.2">
      <c r="B1079" s="9"/>
      <c r="F1079" s="9"/>
    </row>
    <row r="1080" spans="2:6" x14ac:dyDescent="0.2">
      <c r="B1080" s="9"/>
      <c r="F1080" s="9"/>
    </row>
    <row r="1081" spans="2:6" x14ac:dyDescent="0.2">
      <c r="B1081" s="9"/>
      <c r="F1081" s="9"/>
    </row>
    <row r="1082" spans="2:6" x14ac:dyDescent="0.2">
      <c r="B1082" s="9"/>
      <c r="F1082" s="9"/>
    </row>
    <row r="1083" spans="2:6" x14ac:dyDescent="0.2">
      <c r="B1083" s="9"/>
      <c r="F1083" s="9"/>
    </row>
    <row r="1084" spans="2:6" x14ac:dyDescent="0.2">
      <c r="B1084" s="9"/>
      <c r="F1084" s="9"/>
    </row>
    <row r="1085" spans="2:6" x14ac:dyDescent="0.2">
      <c r="B1085" s="9"/>
      <c r="F1085" s="9"/>
    </row>
    <row r="1086" spans="2:6" x14ac:dyDescent="0.2">
      <c r="B1086" s="9"/>
      <c r="F1086" s="9"/>
    </row>
    <row r="1087" spans="2:6" x14ac:dyDescent="0.2">
      <c r="B1087" s="9"/>
      <c r="F1087" s="9"/>
    </row>
    <row r="1088" spans="2:6" x14ac:dyDescent="0.2">
      <c r="B1088" s="9"/>
      <c r="F1088" s="9"/>
    </row>
    <row r="1089" spans="2:6" x14ac:dyDescent="0.2">
      <c r="B1089" s="9"/>
      <c r="F1089" s="9"/>
    </row>
    <row r="1090" spans="2:6" x14ac:dyDescent="0.2">
      <c r="B1090" s="9"/>
      <c r="F1090" s="9"/>
    </row>
    <row r="1091" spans="2:6" x14ac:dyDescent="0.2">
      <c r="B1091" s="9"/>
      <c r="F1091" s="9"/>
    </row>
    <row r="1092" spans="2:6" x14ac:dyDescent="0.2">
      <c r="B1092" s="9"/>
      <c r="F1092" s="9"/>
    </row>
    <row r="1093" spans="2:6" x14ac:dyDescent="0.2">
      <c r="B1093" s="9"/>
      <c r="F1093" s="9"/>
    </row>
    <row r="1094" spans="2:6" x14ac:dyDescent="0.2">
      <c r="B1094" s="9"/>
      <c r="F1094" s="9"/>
    </row>
    <row r="1095" spans="2:6" x14ac:dyDescent="0.2">
      <c r="B1095" s="9"/>
      <c r="F1095" s="9"/>
    </row>
    <row r="1096" spans="2:6" x14ac:dyDescent="0.2">
      <c r="B1096" s="9"/>
      <c r="F1096" s="9"/>
    </row>
    <row r="1097" spans="2:6" x14ac:dyDescent="0.2">
      <c r="B1097" s="9"/>
      <c r="F1097" s="9"/>
    </row>
    <row r="1098" spans="2:6" x14ac:dyDescent="0.2">
      <c r="B1098" s="9"/>
      <c r="F1098" s="9"/>
    </row>
    <row r="1099" spans="2:6" x14ac:dyDescent="0.2">
      <c r="B1099" s="9"/>
      <c r="F1099" s="9"/>
    </row>
    <row r="1100" spans="2:6" x14ac:dyDescent="0.2">
      <c r="B1100" s="9"/>
      <c r="F1100" s="9"/>
    </row>
    <row r="1101" spans="2:6" x14ac:dyDescent="0.2">
      <c r="B1101" s="9"/>
      <c r="F1101" s="9"/>
    </row>
    <row r="1102" spans="2:6" x14ac:dyDescent="0.2">
      <c r="B1102" s="9"/>
      <c r="F1102" s="9"/>
    </row>
    <row r="1103" spans="2:6" x14ac:dyDescent="0.2">
      <c r="B1103" s="9"/>
      <c r="F1103" s="9"/>
    </row>
    <row r="1104" spans="2:6" x14ac:dyDescent="0.2">
      <c r="B1104" s="9"/>
      <c r="F1104" s="9"/>
    </row>
    <row r="1105" spans="2:6" x14ac:dyDescent="0.2">
      <c r="B1105" s="9"/>
      <c r="F1105" s="9"/>
    </row>
    <row r="1106" spans="2:6" x14ac:dyDescent="0.2">
      <c r="B1106" s="9"/>
      <c r="F1106" s="9"/>
    </row>
    <row r="1107" spans="2:6" x14ac:dyDescent="0.2">
      <c r="B1107" s="9"/>
      <c r="F1107" s="9"/>
    </row>
    <row r="1108" spans="2:6" x14ac:dyDescent="0.2">
      <c r="B1108" s="9"/>
      <c r="F1108" s="9"/>
    </row>
    <row r="1109" spans="2:6" x14ac:dyDescent="0.2">
      <c r="B1109" s="9"/>
      <c r="F1109" s="9"/>
    </row>
    <row r="1110" spans="2:6" x14ac:dyDescent="0.2">
      <c r="B1110" s="9"/>
      <c r="F1110" s="9"/>
    </row>
    <row r="1111" spans="2:6" x14ac:dyDescent="0.2">
      <c r="B1111" s="9"/>
      <c r="F1111" s="9"/>
    </row>
    <row r="1112" spans="2:6" x14ac:dyDescent="0.2">
      <c r="B1112" s="9"/>
      <c r="F1112" s="9"/>
    </row>
    <row r="1113" spans="2:6" x14ac:dyDescent="0.2">
      <c r="B1113" s="9"/>
      <c r="F1113" s="9"/>
    </row>
    <row r="1114" spans="2:6" x14ac:dyDescent="0.2">
      <c r="B1114" s="9"/>
      <c r="F1114" s="9"/>
    </row>
    <row r="1115" spans="2:6" x14ac:dyDescent="0.2">
      <c r="B1115" s="9"/>
      <c r="F1115" s="9"/>
    </row>
    <row r="1116" spans="2:6" x14ac:dyDescent="0.2">
      <c r="B1116" s="9"/>
      <c r="F1116" s="9"/>
    </row>
    <row r="1117" spans="2:6" x14ac:dyDescent="0.2">
      <c r="B1117" s="9"/>
      <c r="F1117" s="9"/>
    </row>
    <row r="1118" spans="2:6" x14ac:dyDescent="0.2">
      <c r="B1118" s="9"/>
      <c r="F1118" s="9"/>
    </row>
    <row r="1119" spans="2:6" x14ac:dyDescent="0.2">
      <c r="B1119" s="9"/>
      <c r="F1119" s="9"/>
    </row>
    <row r="1120" spans="2:6" x14ac:dyDescent="0.2">
      <c r="B1120" s="9"/>
      <c r="F1120" s="9"/>
    </row>
    <row r="1121" spans="2:6" x14ac:dyDescent="0.2">
      <c r="B1121" s="9"/>
      <c r="F1121" s="9"/>
    </row>
    <row r="1122" spans="2:6" x14ac:dyDescent="0.2">
      <c r="B1122" s="9"/>
      <c r="F1122" s="9"/>
    </row>
    <row r="1123" spans="2:6" x14ac:dyDescent="0.2">
      <c r="B1123" s="9"/>
      <c r="F1123" s="9"/>
    </row>
    <row r="1124" spans="2:6" x14ac:dyDescent="0.2">
      <c r="B1124" s="9"/>
      <c r="F1124" s="9"/>
    </row>
    <row r="1125" spans="2:6" x14ac:dyDescent="0.2">
      <c r="B1125" s="9"/>
      <c r="F1125" s="9"/>
    </row>
    <row r="1126" spans="2:6" x14ac:dyDescent="0.2">
      <c r="B1126" s="9"/>
      <c r="F1126" s="9"/>
    </row>
    <row r="1127" spans="2:6" x14ac:dyDescent="0.2">
      <c r="B1127" s="9"/>
      <c r="F1127" s="9"/>
    </row>
    <row r="1128" spans="2:6" x14ac:dyDescent="0.2">
      <c r="B1128" s="9"/>
      <c r="F1128" s="9"/>
    </row>
    <row r="1129" spans="2:6" x14ac:dyDescent="0.2">
      <c r="B1129" s="9"/>
      <c r="F1129" s="9"/>
    </row>
    <row r="1130" spans="2:6" x14ac:dyDescent="0.2">
      <c r="B1130" s="9"/>
      <c r="F1130" s="9"/>
    </row>
    <row r="1131" spans="2:6" x14ac:dyDescent="0.2">
      <c r="B1131" s="9"/>
      <c r="F1131" s="9"/>
    </row>
    <row r="1132" spans="2:6" x14ac:dyDescent="0.2">
      <c r="B1132" s="9"/>
      <c r="F1132" s="9"/>
    </row>
    <row r="1133" spans="2:6" x14ac:dyDescent="0.2">
      <c r="B1133" s="9"/>
      <c r="F1133" s="9"/>
    </row>
    <row r="1134" spans="2:6" x14ac:dyDescent="0.2">
      <c r="B1134" s="9"/>
      <c r="F1134" s="9"/>
    </row>
    <row r="1135" spans="2:6" x14ac:dyDescent="0.2">
      <c r="B1135" s="9"/>
      <c r="F1135" s="9"/>
    </row>
    <row r="1136" spans="2:6" x14ac:dyDescent="0.2">
      <c r="B1136" s="9"/>
      <c r="F1136" s="9"/>
    </row>
    <row r="1137" spans="2:6" x14ac:dyDescent="0.2">
      <c r="B1137" s="9"/>
      <c r="F1137" s="9"/>
    </row>
    <row r="1138" spans="2:6" x14ac:dyDescent="0.2">
      <c r="B1138" s="9"/>
      <c r="F1138" s="9"/>
    </row>
    <row r="1139" spans="2:6" x14ac:dyDescent="0.2">
      <c r="B1139" s="9"/>
      <c r="F1139" s="9"/>
    </row>
  </sheetData>
  <phoneticPr fontId="8" type="noConversion"/>
  <hyperlinks>
    <hyperlink ref="A3" r:id="rId1" xr:uid="{00000000-0004-0000-0100-000000000000}"/>
    <hyperlink ref="P83" r:id="rId2" display="http://www.konkoly.hu/cgi-bin/IBVS?2185" xr:uid="{00000000-0004-0000-0100-000001000000}"/>
    <hyperlink ref="P113" r:id="rId3" display="http://www.konkoly.hu/cgi-bin/IBVS?2865" xr:uid="{00000000-0004-0000-0100-000002000000}"/>
    <hyperlink ref="P154" r:id="rId4" display="http://www.konkoly.hu/cgi-bin/IBVS?6007" xr:uid="{00000000-0004-0000-0100-000003000000}"/>
    <hyperlink ref="P155" r:id="rId5" display="http://www.konkoly.hu/cgi-bin/IBVS?6007" xr:uid="{00000000-0004-0000-0100-000004000000}"/>
    <hyperlink ref="P157" r:id="rId6" display="http://www.konkoly.hu/cgi-bin/IBVS?6007" xr:uid="{00000000-0004-0000-0100-000005000000}"/>
    <hyperlink ref="P158" r:id="rId7" display="http://www.konkoly.hu/cgi-bin/IBVS?6007" xr:uid="{00000000-0004-0000-0100-000006000000}"/>
    <hyperlink ref="P160" r:id="rId8" display="http://www.konkoly.hu/cgi-bin/IBVS?6007" xr:uid="{00000000-0004-0000-0100-000007000000}"/>
    <hyperlink ref="P161" r:id="rId9" display="http://www.konkoly.hu/cgi-bin/IBVS?6007" xr:uid="{00000000-0004-0000-0100-000008000000}"/>
    <hyperlink ref="P162" r:id="rId10" display="http://www.konkoly.hu/cgi-bin/IBVS?5676" xr:uid="{00000000-0004-0000-0100-000009000000}"/>
    <hyperlink ref="P163" r:id="rId11" display="http://var.astro.cz/oejv/issues/oejv0003.pdf" xr:uid="{00000000-0004-0000-0100-00000A000000}"/>
    <hyperlink ref="P164" r:id="rId12" display="http://www.konkoly.hu/cgi-bin/IBVS?6007" xr:uid="{00000000-0004-0000-0100-00000B000000}"/>
    <hyperlink ref="P165" r:id="rId13" display="http://www.konkoly.hu/cgi-bin/IBVS?6007" xr:uid="{00000000-0004-0000-0100-00000C000000}"/>
    <hyperlink ref="P166" r:id="rId14" display="http://var.astro.cz/oejv/issues/oejv0003.pdf" xr:uid="{00000000-0004-0000-0100-00000D000000}"/>
    <hyperlink ref="P208" r:id="rId15" display="http://vsolj.cetus-net.org/no45.pdf" xr:uid="{00000000-0004-0000-0100-00000E000000}"/>
    <hyperlink ref="P209" r:id="rId16" display="http://vsolj.cetus-net.org/no45.pdf" xr:uid="{00000000-0004-0000-0100-00000F000000}"/>
    <hyperlink ref="P167" r:id="rId17" display="http://www.konkoly.hu/cgi-bin/IBVS?6007" xr:uid="{00000000-0004-0000-0100-000010000000}"/>
    <hyperlink ref="P168" r:id="rId18" display="http://www.konkoly.hu/cgi-bin/IBVS?6007" xr:uid="{00000000-0004-0000-0100-000011000000}"/>
    <hyperlink ref="P212" r:id="rId19" display="http://vsolj.cetus-net.org/no46.pdf" xr:uid="{00000000-0004-0000-0100-000012000000}"/>
    <hyperlink ref="P169" r:id="rId20" display="http://www.aavso.org/sites/default/files/jaavso/v36n2/171.pdf" xr:uid="{00000000-0004-0000-0100-000013000000}"/>
    <hyperlink ref="P170" r:id="rId21" display="http://www.aavso.org/sites/default/files/jaavso/v36n2/186.pdf" xr:uid="{00000000-0004-0000-0100-000014000000}"/>
    <hyperlink ref="P171" r:id="rId22" display="http://www.konkoly.hu/cgi-bin/IBVS?6007" xr:uid="{00000000-0004-0000-0100-000015000000}"/>
    <hyperlink ref="P172" r:id="rId23" display="http://www.konkoly.hu/cgi-bin/IBVS?6007" xr:uid="{00000000-0004-0000-0100-000016000000}"/>
    <hyperlink ref="P173" r:id="rId24" display="http://www.aavso.org/sites/default/files/jaavso/v37n1/44.pdf" xr:uid="{00000000-0004-0000-0100-000017000000}"/>
    <hyperlink ref="P174" r:id="rId25" display="http://www.konkoly.hu/cgi-bin/IBVS?6007" xr:uid="{00000000-0004-0000-0100-000018000000}"/>
    <hyperlink ref="P175" r:id="rId26" display="http://www.konkoly.hu/cgi-bin/IBVS?6007" xr:uid="{00000000-0004-0000-0100-000019000000}"/>
    <hyperlink ref="P177" r:id="rId27" display="http://www.konkoly.hu/cgi-bin/IBVS?5958" xr:uid="{00000000-0004-0000-0100-00001A000000}"/>
    <hyperlink ref="P178" r:id="rId28" display="http://www.konkoly.hu/cgi-bin/IBVS?5958" xr:uid="{00000000-0004-0000-0100-00001B000000}"/>
    <hyperlink ref="P179" r:id="rId29" display="http://www.konkoly.hu/cgi-bin/IBVS?5960" xr:uid="{00000000-0004-0000-0100-00001C000000}"/>
    <hyperlink ref="P180" r:id="rId30" display="http://www.konkoly.hu/cgi-bin/IBVS?5958" xr:uid="{00000000-0004-0000-0100-00001D000000}"/>
    <hyperlink ref="P181" r:id="rId31" display="http://www.konkoly.hu/cgi-bin/IBVS?5958" xr:uid="{00000000-0004-0000-0100-00001E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2024-01-11T05:40:38Z</dcterms:modified>
</cp:coreProperties>
</file>