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D:\Users\Robert &amp; Bonnie\Documents\Documents\Robert\Astronomy\Variable research\Variables\Bob Nelson\Master workbooks for stars\2023 updates active file\"/>
    </mc:Choice>
  </mc:AlternateContent>
  <xr:revisionPtr revIDLastSave="0" documentId="13_ncr:1_{6054DE58-CC18-45D4-8E1B-6059AA78243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ctive" sheetId="1" r:id="rId1"/>
    <sheet name="BAV" sheetId="2" r:id="rId2"/>
  </sheets>
  <calcPr calcId="181029"/>
</workbook>
</file>

<file path=xl/calcChain.xml><?xml version="1.0" encoding="utf-8"?>
<calcChain xmlns="http://schemas.openxmlformats.org/spreadsheetml/2006/main">
  <c r="E215" i="1" l="1"/>
  <c r="F215" i="1" s="1"/>
  <c r="Q215" i="1"/>
  <c r="Q214" i="1"/>
  <c r="Q216" i="1"/>
  <c r="E217" i="1"/>
  <c r="F217" i="1" s="1"/>
  <c r="Q217" i="1"/>
  <c r="Q218" i="1"/>
  <c r="E219" i="1"/>
  <c r="F219" i="1" s="1"/>
  <c r="Q219" i="1"/>
  <c r="Q220" i="1"/>
  <c r="Q212" i="1"/>
  <c r="E213" i="1"/>
  <c r="F213" i="1" s="1"/>
  <c r="G213" i="1" s="1"/>
  <c r="Q213" i="1"/>
  <c r="Q211" i="1"/>
  <c r="C7" i="1"/>
  <c r="E214" i="1" s="1"/>
  <c r="F214" i="1" s="1"/>
  <c r="E211" i="1"/>
  <c r="F211" i="1" s="1"/>
  <c r="G211" i="1" s="1"/>
  <c r="C8" i="1"/>
  <c r="E178" i="1" s="1"/>
  <c r="F178" i="1" s="1"/>
  <c r="E183" i="1"/>
  <c r="F183" i="1" s="1"/>
  <c r="G183" i="1" s="1"/>
  <c r="E186" i="1"/>
  <c r="F186" i="1" s="1"/>
  <c r="G186" i="1" s="1"/>
  <c r="E187" i="1"/>
  <c r="F187" i="1" s="1"/>
  <c r="E189" i="1"/>
  <c r="F189" i="1" s="1"/>
  <c r="E174" i="1"/>
  <c r="F174" i="1"/>
  <c r="E175" i="1"/>
  <c r="F175" i="1" s="1"/>
  <c r="I175" i="1" s="1"/>
  <c r="E177" i="1"/>
  <c r="F177" i="1"/>
  <c r="E21" i="1"/>
  <c r="F21" i="1" s="1"/>
  <c r="E24" i="1"/>
  <c r="F24" i="1" s="1"/>
  <c r="E25" i="1"/>
  <c r="F25" i="1" s="1"/>
  <c r="E30" i="1"/>
  <c r="F30" i="1"/>
  <c r="I30" i="1" s="1"/>
  <c r="E31" i="1"/>
  <c r="F31" i="1"/>
  <c r="E32" i="1"/>
  <c r="F32" i="1" s="1"/>
  <c r="I32" i="1" s="1"/>
  <c r="E33" i="1"/>
  <c r="F33" i="1"/>
  <c r="G33" i="1" s="1"/>
  <c r="E34" i="1"/>
  <c r="F34" i="1"/>
  <c r="G34" i="1" s="1"/>
  <c r="E35" i="1"/>
  <c r="F35" i="1"/>
  <c r="E36" i="1"/>
  <c r="F36" i="1" s="1"/>
  <c r="E37" i="1"/>
  <c r="F37" i="1" s="1"/>
  <c r="E38" i="1"/>
  <c r="F38" i="1" s="1"/>
  <c r="E39" i="1"/>
  <c r="F39" i="1"/>
  <c r="G39" i="1" s="1"/>
  <c r="E40" i="1"/>
  <c r="F40" i="1"/>
  <c r="G40" i="1" s="1"/>
  <c r="E41" i="1"/>
  <c r="F41" i="1" s="1"/>
  <c r="E42" i="1"/>
  <c r="F42" i="1" s="1"/>
  <c r="E43" i="1"/>
  <c r="F43" i="1" s="1"/>
  <c r="E44" i="1"/>
  <c r="F44" i="1" s="1"/>
  <c r="E45" i="1"/>
  <c r="F45" i="1"/>
  <c r="E46" i="1"/>
  <c r="F46" i="1" s="1"/>
  <c r="E47" i="1"/>
  <c r="F47" i="1"/>
  <c r="G47" i="1" s="1"/>
  <c r="E48" i="1"/>
  <c r="F48" i="1"/>
  <c r="G48" i="1" s="1"/>
  <c r="E49" i="1"/>
  <c r="F49" i="1"/>
  <c r="G49" i="1" s="1"/>
  <c r="E50" i="1"/>
  <c r="F50" i="1"/>
  <c r="E51" i="1"/>
  <c r="F51" i="1" s="1"/>
  <c r="E52" i="1"/>
  <c r="F52" i="1" s="1"/>
  <c r="E53" i="1"/>
  <c r="F53" i="1" s="1"/>
  <c r="E54" i="1"/>
  <c r="F54" i="1"/>
  <c r="G54" i="1" s="1"/>
  <c r="E55" i="1"/>
  <c r="F55" i="1"/>
  <c r="E56" i="1"/>
  <c r="F56" i="1" s="1"/>
  <c r="E57" i="1"/>
  <c r="F57" i="1" s="1"/>
  <c r="E58" i="1"/>
  <c r="F58" i="1" s="1"/>
  <c r="G58" i="1" s="1"/>
  <c r="E59" i="1"/>
  <c r="F59" i="1"/>
  <c r="G59" i="1" s="1"/>
  <c r="E60" i="1"/>
  <c r="F60" i="1" s="1"/>
  <c r="E61" i="1"/>
  <c r="F61" i="1" s="1"/>
  <c r="E62" i="1"/>
  <c r="F62" i="1"/>
  <c r="G62" i="1" s="1"/>
  <c r="E63" i="1"/>
  <c r="F63" i="1"/>
  <c r="E64" i="1"/>
  <c r="F64" i="1" s="1"/>
  <c r="E65" i="1"/>
  <c r="F65" i="1"/>
  <c r="E66" i="1"/>
  <c r="F66" i="1" s="1"/>
  <c r="G66" i="1" s="1"/>
  <c r="E67" i="1"/>
  <c r="F67" i="1" s="1"/>
  <c r="E68" i="1"/>
  <c r="F68" i="1" s="1"/>
  <c r="E69" i="1"/>
  <c r="F69" i="1" s="1"/>
  <c r="E70" i="1"/>
  <c r="F70" i="1"/>
  <c r="E71" i="1"/>
  <c r="F71" i="1" s="1"/>
  <c r="E72" i="1"/>
  <c r="F72" i="1" s="1"/>
  <c r="E73" i="1"/>
  <c r="F73" i="1" s="1"/>
  <c r="E74" i="1"/>
  <c r="F74" i="1"/>
  <c r="E75" i="1"/>
  <c r="F75" i="1" s="1"/>
  <c r="E76" i="1"/>
  <c r="F76" i="1" s="1"/>
  <c r="E77" i="1"/>
  <c r="F77" i="1" s="1"/>
  <c r="E78" i="1"/>
  <c r="F78" i="1" s="1"/>
  <c r="E79" i="1"/>
  <c r="F79" i="1" s="1"/>
  <c r="E80" i="1"/>
  <c r="F80" i="1" s="1"/>
  <c r="E81" i="1"/>
  <c r="F81" i="1" s="1"/>
  <c r="E82" i="1"/>
  <c r="F82" i="1" s="1"/>
  <c r="G82" i="1" s="1"/>
  <c r="E83" i="1"/>
  <c r="F83" i="1"/>
  <c r="G83" i="1" s="1"/>
  <c r="E84" i="1"/>
  <c r="F84" i="1"/>
  <c r="G84" i="1" s="1"/>
  <c r="E85" i="1"/>
  <c r="F85" i="1"/>
  <c r="G85" i="1" s="1"/>
  <c r="E86" i="1"/>
  <c r="F86" i="1"/>
  <c r="E87" i="1"/>
  <c r="F87" i="1" s="1"/>
  <c r="E88" i="1"/>
  <c r="F88" i="1" s="1"/>
  <c r="E89" i="1"/>
  <c r="F89" i="1"/>
  <c r="G89" i="1"/>
  <c r="E90" i="1"/>
  <c r="F90" i="1"/>
  <c r="G90" i="1" s="1"/>
  <c r="E91" i="1"/>
  <c r="F91" i="1"/>
  <c r="G91" i="1" s="1"/>
  <c r="E92" i="1"/>
  <c r="F92" i="1"/>
  <c r="E93" i="1"/>
  <c r="F93" i="1" s="1"/>
  <c r="E94" i="1"/>
  <c r="F94" i="1" s="1"/>
  <c r="I94" i="1" s="1"/>
  <c r="E95" i="1"/>
  <c r="F95" i="1" s="1"/>
  <c r="E96" i="1"/>
  <c r="F96" i="1" s="1"/>
  <c r="E97" i="1"/>
  <c r="F97" i="1" s="1"/>
  <c r="E98" i="1"/>
  <c r="F98" i="1" s="1"/>
  <c r="E99" i="1"/>
  <c r="F99" i="1"/>
  <c r="E100" i="1"/>
  <c r="F100" i="1" s="1"/>
  <c r="G100" i="1" s="1"/>
  <c r="E101" i="1"/>
  <c r="F101" i="1" s="1"/>
  <c r="E102" i="1"/>
  <c r="F102" i="1" s="1"/>
  <c r="E103" i="1"/>
  <c r="F103" i="1"/>
  <c r="E104" i="1"/>
  <c r="F104" i="1" s="1"/>
  <c r="E105" i="1"/>
  <c r="F105" i="1" s="1"/>
  <c r="E106" i="1"/>
  <c r="F106" i="1" s="1"/>
  <c r="E107" i="1"/>
  <c r="F107" i="1" s="1"/>
  <c r="E108" i="1"/>
  <c r="F108" i="1" s="1"/>
  <c r="E109" i="1"/>
  <c r="F109" i="1" s="1"/>
  <c r="E110" i="1"/>
  <c r="F110" i="1" s="1"/>
  <c r="E111" i="1"/>
  <c r="F111" i="1"/>
  <c r="E112" i="1"/>
  <c r="F112" i="1" s="1"/>
  <c r="E113" i="1"/>
  <c r="F113" i="1" s="1"/>
  <c r="E114" i="1"/>
  <c r="F114" i="1"/>
  <c r="G114" i="1" s="1"/>
  <c r="E115" i="1"/>
  <c r="F115" i="1" s="1"/>
  <c r="E116" i="1"/>
  <c r="F116" i="1" s="1"/>
  <c r="E117" i="1"/>
  <c r="F117" i="1" s="1"/>
  <c r="G117" i="1" s="1"/>
  <c r="E118" i="1"/>
  <c r="F118" i="1" s="1"/>
  <c r="E119" i="1"/>
  <c r="F119" i="1" s="1"/>
  <c r="E120" i="1"/>
  <c r="F120" i="1" s="1"/>
  <c r="G120" i="1" s="1"/>
  <c r="E121" i="1"/>
  <c r="F121" i="1" s="1"/>
  <c r="E122" i="1"/>
  <c r="F122" i="1" s="1"/>
  <c r="G122" i="1" s="1"/>
  <c r="E123" i="1"/>
  <c r="F123" i="1" s="1"/>
  <c r="E124" i="1"/>
  <c r="F124" i="1" s="1"/>
  <c r="E125" i="1"/>
  <c r="F125" i="1" s="1"/>
  <c r="E126" i="1"/>
  <c r="F126" i="1" s="1"/>
  <c r="E127" i="1"/>
  <c r="F127" i="1"/>
  <c r="E128" i="1"/>
  <c r="F128" i="1"/>
  <c r="G128" i="1" s="1"/>
  <c r="E129" i="1"/>
  <c r="F129" i="1" s="1"/>
  <c r="E130" i="1"/>
  <c r="F130" i="1" s="1"/>
  <c r="E131" i="1"/>
  <c r="F131" i="1" s="1"/>
  <c r="E132" i="1"/>
  <c r="F132" i="1"/>
  <c r="E133" i="1"/>
  <c r="F133" i="1"/>
  <c r="E134" i="1"/>
  <c r="F134" i="1" s="1"/>
  <c r="E135" i="1"/>
  <c r="F135" i="1"/>
  <c r="E136" i="1"/>
  <c r="F136" i="1"/>
  <c r="G136" i="1"/>
  <c r="E137" i="1"/>
  <c r="F137" i="1"/>
  <c r="G137" i="1" s="1"/>
  <c r="E138" i="1"/>
  <c r="F138" i="1" s="1"/>
  <c r="E139" i="1"/>
  <c r="F139" i="1" s="1"/>
  <c r="E140" i="1"/>
  <c r="F140" i="1" s="1"/>
  <c r="E141" i="1"/>
  <c r="F141" i="1" s="1"/>
  <c r="E142" i="1"/>
  <c r="F142" i="1"/>
  <c r="E143" i="1"/>
  <c r="F143" i="1" s="1"/>
  <c r="E144" i="1"/>
  <c r="F144" i="1"/>
  <c r="E145" i="1"/>
  <c r="F145" i="1"/>
  <c r="G145" i="1" s="1"/>
  <c r="E146" i="1"/>
  <c r="F146" i="1" s="1"/>
  <c r="G146" i="1" s="1"/>
  <c r="E147" i="1"/>
  <c r="F147" i="1" s="1"/>
  <c r="E148" i="1"/>
  <c r="F148" i="1" s="1"/>
  <c r="E149" i="1"/>
  <c r="F149" i="1"/>
  <c r="G149" i="1"/>
  <c r="E150" i="1"/>
  <c r="F150" i="1"/>
  <c r="G150" i="1" s="1"/>
  <c r="E155" i="1"/>
  <c r="F155" i="1"/>
  <c r="E165" i="1"/>
  <c r="F165" i="1"/>
  <c r="I165" i="1" s="1"/>
  <c r="G165" i="1"/>
  <c r="E166" i="1"/>
  <c r="F166" i="1"/>
  <c r="I166" i="1" s="1"/>
  <c r="E167" i="1"/>
  <c r="F167" i="1"/>
  <c r="G167" i="1" s="1"/>
  <c r="E168" i="1"/>
  <c r="F168" i="1"/>
  <c r="G168" i="1" s="1"/>
  <c r="E169" i="1"/>
  <c r="F169" i="1" s="1"/>
  <c r="E170" i="1"/>
  <c r="F170" i="1" s="1"/>
  <c r="E171" i="1"/>
  <c r="F171" i="1" s="1"/>
  <c r="E172" i="1"/>
  <c r="F172" i="1" s="1"/>
  <c r="G172" i="1" s="1"/>
  <c r="E173" i="1"/>
  <c r="F173" i="1" s="1"/>
  <c r="E179" i="1"/>
  <c r="F179" i="1" s="1"/>
  <c r="E198" i="1"/>
  <c r="F198" i="1" s="1"/>
  <c r="E199" i="1"/>
  <c r="F199" i="1" s="1"/>
  <c r="E200" i="1"/>
  <c r="F200" i="1"/>
  <c r="G200" i="1" s="1"/>
  <c r="E201" i="1"/>
  <c r="F201" i="1" s="1"/>
  <c r="E203" i="1"/>
  <c r="F203" i="1" s="1"/>
  <c r="E210" i="1"/>
  <c r="F210" i="1" s="1"/>
  <c r="E190" i="1"/>
  <c r="F190" i="1" s="1"/>
  <c r="G190" i="1" s="1"/>
  <c r="E208" i="1"/>
  <c r="E44" i="2" s="1"/>
  <c r="E209" i="1"/>
  <c r="F209" i="1" s="1"/>
  <c r="E204" i="1"/>
  <c r="F204" i="1" s="1"/>
  <c r="G204" i="1" s="1"/>
  <c r="K204" i="1" s="1"/>
  <c r="E202" i="1"/>
  <c r="F202" i="1" s="1"/>
  <c r="G202" i="1" s="1"/>
  <c r="K202" i="1" s="1"/>
  <c r="E151" i="1"/>
  <c r="F151" i="1"/>
  <c r="G151" i="1" s="1"/>
  <c r="I151" i="1" s="1"/>
  <c r="E152" i="1"/>
  <c r="F152" i="1" s="1"/>
  <c r="G152" i="1" s="1"/>
  <c r="E153" i="1"/>
  <c r="F153" i="1" s="1"/>
  <c r="G153" i="1" s="1"/>
  <c r="E154" i="1"/>
  <c r="F154" i="1" s="1"/>
  <c r="G154" i="1" s="1"/>
  <c r="E156" i="1"/>
  <c r="F156" i="1"/>
  <c r="G156" i="1" s="1"/>
  <c r="I156" i="1" s="1"/>
  <c r="E157" i="1"/>
  <c r="F157" i="1"/>
  <c r="R157" i="1" s="1"/>
  <c r="E160" i="1"/>
  <c r="F160" i="1" s="1"/>
  <c r="G160" i="1" s="1"/>
  <c r="I160" i="1" s="1"/>
  <c r="E161" i="1"/>
  <c r="F161" i="1"/>
  <c r="G161" i="1" s="1"/>
  <c r="E162" i="1"/>
  <c r="E18" i="2" s="1"/>
  <c r="F162" i="1"/>
  <c r="G162" i="1" s="1"/>
  <c r="E163" i="1"/>
  <c r="F163" i="1" s="1"/>
  <c r="G163" i="1" s="1"/>
  <c r="I163" i="1" s="1"/>
  <c r="E164" i="1"/>
  <c r="F164" i="1" s="1"/>
  <c r="G164" i="1" s="1"/>
  <c r="I164" i="1" s="1"/>
  <c r="E191" i="1"/>
  <c r="F191" i="1" s="1"/>
  <c r="G191" i="1" s="1"/>
  <c r="E192" i="1"/>
  <c r="F192" i="1" s="1"/>
  <c r="G192" i="1" s="1"/>
  <c r="I192" i="1" s="1"/>
  <c r="E205" i="1"/>
  <c r="F205" i="1"/>
  <c r="G205" i="1" s="1"/>
  <c r="E206" i="1"/>
  <c r="F206" i="1" s="1"/>
  <c r="G206" i="1" s="1"/>
  <c r="K206" i="1" s="1"/>
  <c r="E207" i="1"/>
  <c r="F207" i="1" s="1"/>
  <c r="G207" i="1" s="1"/>
  <c r="E193" i="1"/>
  <c r="F193" i="1" s="1"/>
  <c r="E194" i="1"/>
  <c r="F194" i="1" s="1"/>
  <c r="E195" i="1"/>
  <c r="F195" i="1"/>
  <c r="E196" i="1"/>
  <c r="F196" i="1"/>
  <c r="E197" i="1"/>
  <c r="F197" i="1" s="1"/>
  <c r="R197" i="1" s="1"/>
  <c r="D9" i="1"/>
  <c r="C9" i="1"/>
  <c r="Q22" i="1"/>
  <c r="Q23" i="1"/>
  <c r="Q24" i="1"/>
  <c r="Q25" i="1"/>
  <c r="Q26" i="1"/>
  <c r="Q27" i="1"/>
  <c r="Q28" i="1"/>
  <c r="Q29" i="1"/>
  <c r="Q30" i="1"/>
  <c r="Q31" i="1"/>
  <c r="Q32" i="1"/>
  <c r="I33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I49" i="1"/>
  <c r="Q49" i="1"/>
  <c r="Q50" i="1"/>
  <c r="Q51" i="1"/>
  <c r="Q52" i="1"/>
  <c r="Q53" i="1"/>
  <c r="Q54" i="1"/>
  <c r="Q55" i="1"/>
  <c r="Q56" i="1"/>
  <c r="Q57" i="1"/>
  <c r="I58" i="1"/>
  <c r="Q58" i="1"/>
  <c r="Q59" i="1"/>
  <c r="Q60" i="1"/>
  <c r="Q61" i="1"/>
  <c r="Q62" i="1"/>
  <c r="Q63" i="1"/>
  <c r="Q64" i="1"/>
  <c r="Q65" i="1"/>
  <c r="I66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I84" i="1"/>
  <c r="Q84" i="1"/>
  <c r="I85" i="1"/>
  <c r="Q85" i="1"/>
  <c r="Q86" i="1"/>
  <c r="Q87" i="1"/>
  <c r="Q88" i="1"/>
  <c r="I89" i="1"/>
  <c r="Q89" i="1"/>
  <c r="I90" i="1"/>
  <c r="Q90" i="1"/>
  <c r="Q91" i="1"/>
  <c r="Q92" i="1"/>
  <c r="Q93" i="1"/>
  <c r="Q94" i="1"/>
  <c r="Q95" i="1"/>
  <c r="Q96" i="1"/>
  <c r="Q97" i="1"/>
  <c r="Q98" i="1"/>
  <c r="Q99" i="1"/>
  <c r="I100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I117" i="1"/>
  <c r="Q117" i="1"/>
  <c r="Q118" i="1"/>
  <c r="Q119" i="1"/>
  <c r="Q120" i="1"/>
  <c r="Q121" i="1"/>
  <c r="Q122" i="1"/>
  <c r="Q123" i="1"/>
  <c r="Q124" i="1"/>
  <c r="Q125" i="1"/>
  <c r="Q126" i="1"/>
  <c r="Q127" i="1"/>
  <c r="I128" i="1"/>
  <c r="Q128" i="1"/>
  <c r="Q129" i="1"/>
  <c r="Q130" i="1"/>
  <c r="Q131" i="1"/>
  <c r="Q132" i="1"/>
  <c r="Q133" i="1"/>
  <c r="Q134" i="1"/>
  <c r="Q135" i="1"/>
  <c r="Q136" i="1"/>
  <c r="I137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I149" i="1"/>
  <c r="Q149" i="1"/>
  <c r="I150" i="1"/>
  <c r="Q150" i="1"/>
  <c r="Q155" i="1"/>
  <c r="Q158" i="1"/>
  <c r="Q165" i="1"/>
  <c r="Q166" i="1"/>
  <c r="Q167" i="1"/>
  <c r="I168" i="1"/>
  <c r="Q168" i="1"/>
  <c r="Q169" i="1"/>
  <c r="Q170" i="1"/>
  <c r="Q171" i="1"/>
  <c r="I172" i="1"/>
  <c r="Q172" i="1"/>
  <c r="Q173" i="1"/>
  <c r="Q179" i="1"/>
  <c r="Q198" i="1"/>
  <c r="Q199" i="1"/>
  <c r="Q200" i="1"/>
  <c r="Q201" i="1"/>
  <c r="Q203" i="1"/>
  <c r="Q210" i="1"/>
  <c r="G193" i="2"/>
  <c r="C193" i="2" s="1"/>
  <c r="G45" i="2"/>
  <c r="C45" i="2" s="1"/>
  <c r="G44" i="2"/>
  <c r="C44" i="2" s="1"/>
  <c r="G192" i="2"/>
  <c r="C192" i="2" s="1"/>
  <c r="E192" i="2" s="1"/>
  <c r="G191" i="2"/>
  <c r="C191" i="2"/>
  <c r="E191" i="2" s="1"/>
  <c r="G190" i="2"/>
  <c r="C190" i="2"/>
  <c r="G189" i="2"/>
  <c r="C189" i="2"/>
  <c r="E189" i="2" s="1"/>
  <c r="G188" i="2"/>
  <c r="C188" i="2" s="1"/>
  <c r="G43" i="2"/>
  <c r="C43" i="2" s="1"/>
  <c r="G42" i="2"/>
  <c r="C42" i="2" s="1"/>
  <c r="E42" i="2" s="1"/>
  <c r="G41" i="2"/>
  <c r="C41" i="2" s="1"/>
  <c r="E41" i="2" s="1"/>
  <c r="G40" i="2"/>
  <c r="C40" i="2" s="1"/>
  <c r="G39" i="2"/>
  <c r="C39" i="2"/>
  <c r="E39" i="2" s="1"/>
  <c r="G38" i="2"/>
  <c r="C38" i="2"/>
  <c r="E38" i="2" s="1"/>
  <c r="G37" i="2"/>
  <c r="C37" i="2"/>
  <c r="G36" i="2"/>
  <c r="C36" i="2" s="1"/>
  <c r="G35" i="2"/>
  <c r="C35" i="2" s="1"/>
  <c r="E35" i="2" s="1"/>
  <c r="G34" i="2"/>
  <c r="C34" i="2" s="1"/>
  <c r="G33" i="2"/>
  <c r="C33" i="2" s="1"/>
  <c r="E33" i="2" s="1"/>
  <c r="G32" i="2"/>
  <c r="C32" i="2" s="1"/>
  <c r="E32" i="2"/>
  <c r="G31" i="2"/>
  <c r="C31" i="2"/>
  <c r="G30" i="2"/>
  <c r="C30" i="2"/>
  <c r="G29" i="2"/>
  <c r="C29" i="2" s="1"/>
  <c r="E29" i="2" s="1"/>
  <c r="G28" i="2"/>
  <c r="C28" i="2"/>
  <c r="G27" i="2"/>
  <c r="C27" i="2" s="1"/>
  <c r="G26" i="2"/>
  <c r="C26" i="2" s="1"/>
  <c r="G187" i="2"/>
  <c r="C187" i="2" s="1"/>
  <c r="G25" i="2"/>
  <c r="C25" i="2" s="1"/>
  <c r="E25" i="2"/>
  <c r="G24" i="2"/>
  <c r="C24" i="2" s="1"/>
  <c r="E24" i="2" s="1"/>
  <c r="G23" i="2"/>
  <c r="C23" i="2"/>
  <c r="G22" i="2"/>
  <c r="C22" i="2"/>
  <c r="G21" i="2"/>
  <c r="C21" i="2"/>
  <c r="E21" i="2" s="1"/>
  <c r="G186" i="2"/>
  <c r="C186" i="2" s="1"/>
  <c r="G185" i="2"/>
  <c r="C185" i="2" s="1"/>
  <c r="E185" i="2" s="1"/>
  <c r="G184" i="2"/>
  <c r="C184" i="2" s="1"/>
  <c r="G183" i="2"/>
  <c r="C183" i="2" s="1"/>
  <c r="G182" i="2"/>
  <c r="C182" i="2" s="1"/>
  <c r="G181" i="2"/>
  <c r="C181" i="2"/>
  <c r="E181" i="2" s="1"/>
  <c r="G180" i="2"/>
  <c r="C180" i="2"/>
  <c r="E180" i="2" s="1"/>
  <c r="G179" i="2"/>
  <c r="C179" i="2"/>
  <c r="E179" i="2" s="1"/>
  <c r="G178" i="2"/>
  <c r="C178" i="2" s="1"/>
  <c r="E178" i="2" s="1"/>
  <c r="G20" i="2"/>
  <c r="C20" i="2" s="1"/>
  <c r="G19" i="2"/>
  <c r="C19" i="2" s="1"/>
  <c r="G18" i="2"/>
  <c r="C18" i="2" s="1"/>
  <c r="G17" i="2"/>
  <c r="C17" i="2" s="1"/>
  <c r="E17" i="2" s="1"/>
  <c r="G16" i="2"/>
  <c r="C16" i="2"/>
  <c r="G15" i="2"/>
  <c r="C15" i="2"/>
  <c r="G177" i="2"/>
  <c r="C177" i="2" s="1"/>
  <c r="G14" i="2"/>
  <c r="C14" i="2" s="1"/>
  <c r="E14" i="2" s="1"/>
  <c r="G176" i="2"/>
  <c r="C176" i="2" s="1"/>
  <c r="E176" i="2"/>
  <c r="G13" i="2"/>
  <c r="C13" i="2" s="1"/>
  <c r="G12" i="2"/>
  <c r="C12" i="2"/>
  <c r="E12" i="2" s="1"/>
  <c r="G11" i="2"/>
  <c r="C11" i="2"/>
  <c r="E11" i="2" s="1"/>
  <c r="G175" i="2"/>
  <c r="C175" i="2"/>
  <c r="E175" i="2" s="1"/>
  <c r="G174" i="2"/>
  <c r="C174" i="2" s="1"/>
  <c r="E174" i="2" s="1"/>
  <c r="G173" i="2"/>
  <c r="C173" i="2" s="1"/>
  <c r="G172" i="2"/>
  <c r="C172" i="2" s="1"/>
  <c r="E172" i="2" s="1"/>
  <c r="G171" i="2"/>
  <c r="C171" i="2" s="1"/>
  <c r="E171" i="2" s="1"/>
  <c r="G170" i="2"/>
  <c r="C170" i="2" s="1"/>
  <c r="E170" i="2"/>
  <c r="G169" i="2"/>
  <c r="C169" i="2"/>
  <c r="E169" i="2" s="1"/>
  <c r="G168" i="2"/>
  <c r="C168" i="2"/>
  <c r="G167" i="2"/>
  <c r="C167" i="2"/>
  <c r="E167" i="2" s="1"/>
  <c r="G166" i="2"/>
  <c r="C166" i="2" s="1"/>
  <c r="E166" i="2" s="1"/>
  <c r="G165" i="2"/>
  <c r="C165" i="2" s="1"/>
  <c r="E165" i="2" s="1"/>
  <c r="G164" i="2"/>
  <c r="C164" i="2" s="1"/>
  <c r="E164" i="2"/>
  <c r="G163" i="2"/>
  <c r="C163" i="2" s="1"/>
  <c r="E163" i="2" s="1"/>
  <c r="G162" i="2"/>
  <c r="C162" i="2" s="1"/>
  <c r="E162" i="2" s="1"/>
  <c r="G161" i="2"/>
  <c r="C161" i="2"/>
  <c r="E161" i="2" s="1"/>
  <c r="G160" i="2"/>
  <c r="C160" i="2"/>
  <c r="E160" i="2" s="1"/>
  <c r="G159" i="2"/>
  <c r="C159" i="2"/>
  <c r="E159" i="2" s="1"/>
  <c r="G158" i="2"/>
  <c r="C158" i="2" s="1"/>
  <c r="E158" i="2" s="1"/>
  <c r="G157" i="2"/>
  <c r="C157" i="2" s="1"/>
  <c r="G156" i="2"/>
  <c r="C156" i="2" s="1"/>
  <c r="E156" i="2"/>
  <c r="G155" i="2"/>
  <c r="C155" i="2" s="1"/>
  <c r="E155" i="2"/>
  <c r="G154" i="2"/>
  <c r="C154" i="2" s="1"/>
  <c r="G153" i="2"/>
  <c r="C153" i="2"/>
  <c r="E153" i="2" s="1"/>
  <c r="G152" i="2"/>
  <c r="C152" i="2"/>
  <c r="E152" i="2" s="1"/>
  <c r="G151" i="2"/>
  <c r="C151" i="2"/>
  <c r="E151" i="2" s="1"/>
  <c r="G150" i="2"/>
  <c r="C150" i="2" s="1"/>
  <c r="E150" i="2" s="1"/>
  <c r="G149" i="2"/>
  <c r="C149" i="2" s="1"/>
  <c r="G148" i="2"/>
  <c r="C148" i="2" s="1"/>
  <c r="E148" i="2" s="1"/>
  <c r="G147" i="2"/>
  <c r="C147" i="2" s="1"/>
  <c r="G146" i="2"/>
  <c r="C146" i="2" s="1"/>
  <c r="G145" i="2"/>
  <c r="C145" i="2"/>
  <c r="E145" i="2" s="1"/>
  <c r="G144" i="2"/>
  <c r="C144" i="2"/>
  <c r="E144" i="2" s="1"/>
  <c r="G143" i="2"/>
  <c r="C143" i="2"/>
  <c r="E143" i="2" s="1"/>
  <c r="G142" i="2"/>
  <c r="C142" i="2" s="1"/>
  <c r="E142" i="2" s="1"/>
  <c r="G141" i="2"/>
  <c r="C141" i="2" s="1"/>
  <c r="E141" i="2" s="1"/>
  <c r="G140" i="2"/>
  <c r="C140" i="2" s="1"/>
  <c r="G139" i="2"/>
  <c r="C139" i="2" s="1"/>
  <c r="E139" i="2" s="1"/>
  <c r="G138" i="2"/>
  <c r="C138" i="2" s="1"/>
  <c r="E138" i="2"/>
  <c r="G137" i="2"/>
  <c r="C137" i="2"/>
  <c r="G136" i="2"/>
  <c r="C136" i="2"/>
  <c r="E136" i="2" s="1"/>
  <c r="G135" i="2"/>
  <c r="C135" i="2"/>
  <c r="E135" i="2" s="1"/>
  <c r="G134" i="2"/>
  <c r="C134" i="2" s="1"/>
  <c r="E134" i="2" s="1"/>
  <c r="G133" i="2"/>
  <c r="C133" i="2" s="1"/>
  <c r="E133" i="2" s="1"/>
  <c r="G132" i="2"/>
  <c r="C132" i="2" s="1"/>
  <c r="E132" i="2"/>
  <c r="G131" i="2"/>
  <c r="C131" i="2" s="1"/>
  <c r="E131" i="2" s="1"/>
  <c r="G130" i="2"/>
  <c r="C130" i="2" s="1"/>
  <c r="E130" i="2" s="1"/>
  <c r="G129" i="2"/>
  <c r="C129" i="2"/>
  <c r="E129" i="2" s="1"/>
  <c r="G128" i="2"/>
  <c r="C128" i="2"/>
  <c r="E128" i="2" s="1"/>
  <c r="G127" i="2"/>
  <c r="C127" i="2"/>
  <c r="G126" i="2"/>
  <c r="C126" i="2" s="1"/>
  <c r="E126" i="2" s="1"/>
  <c r="G125" i="2"/>
  <c r="C125" i="2" s="1"/>
  <c r="E125" i="2" s="1"/>
  <c r="G124" i="2"/>
  <c r="C124" i="2" s="1"/>
  <c r="E124" i="2"/>
  <c r="G123" i="2"/>
  <c r="C123" i="2" s="1"/>
  <c r="E123" i="2"/>
  <c r="G122" i="2"/>
  <c r="C122" i="2" s="1"/>
  <c r="G121" i="2"/>
  <c r="C121" i="2"/>
  <c r="E121" i="2" s="1"/>
  <c r="G120" i="2"/>
  <c r="C120" i="2"/>
  <c r="E120" i="2" s="1"/>
  <c r="G119" i="2"/>
  <c r="C119" i="2"/>
  <c r="E119" i="2" s="1"/>
  <c r="G118" i="2"/>
  <c r="C118" i="2" s="1"/>
  <c r="G117" i="2"/>
  <c r="C117" i="2" s="1"/>
  <c r="E117" i="2" s="1"/>
  <c r="G116" i="2"/>
  <c r="C116" i="2" s="1"/>
  <c r="E116" i="2" s="1"/>
  <c r="G115" i="2"/>
  <c r="C115" i="2" s="1"/>
  <c r="E115" i="2"/>
  <c r="G114" i="2"/>
  <c r="C114" i="2" s="1"/>
  <c r="E114" i="2"/>
  <c r="G113" i="2"/>
  <c r="C113" i="2"/>
  <c r="E113" i="2" s="1"/>
  <c r="G112" i="2"/>
  <c r="C112" i="2"/>
  <c r="E112" i="2" s="1"/>
  <c r="G111" i="2"/>
  <c r="C111" i="2"/>
  <c r="E111" i="2" s="1"/>
  <c r="G110" i="2"/>
  <c r="C110" i="2" s="1"/>
  <c r="E110" i="2" s="1"/>
  <c r="G109" i="2"/>
  <c r="C109" i="2" s="1"/>
  <c r="E109" i="2" s="1"/>
  <c r="G108" i="2"/>
  <c r="C108" i="2" s="1"/>
  <c r="E108" i="2" s="1"/>
  <c r="G107" i="2"/>
  <c r="C107" i="2" s="1"/>
  <c r="G106" i="2"/>
  <c r="C106" i="2" s="1"/>
  <c r="E106" i="2"/>
  <c r="G105" i="2"/>
  <c r="C105" i="2"/>
  <c r="E105" i="2" s="1"/>
  <c r="G104" i="2"/>
  <c r="C104" i="2"/>
  <c r="E104" i="2" s="1"/>
  <c r="G103" i="2"/>
  <c r="C103" i="2"/>
  <c r="E103" i="2" s="1"/>
  <c r="G102" i="2"/>
  <c r="C102" i="2" s="1"/>
  <c r="G101" i="2"/>
  <c r="C101" i="2"/>
  <c r="E101" i="2" s="1"/>
  <c r="G100" i="2"/>
  <c r="C100" i="2" s="1"/>
  <c r="E100" i="2" s="1"/>
  <c r="G99" i="2"/>
  <c r="C99" i="2" s="1"/>
  <c r="G98" i="2"/>
  <c r="C98" i="2"/>
  <c r="E98" i="2" s="1"/>
  <c r="G97" i="2"/>
  <c r="C97" i="2"/>
  <c r="E97" i="2" s="1"/>
  <c r="G96" i="2"/>
  <c r="C96" i="2" s="1"/>
  <c r="G95" i="2"/>
  <c r="C95" i="2" s="1"/>
  <c r="E95" i="2" s="1"/>
  <c r="G94" i="2"/>
  <c r="C94" i="2"/>
  <c r="E94" i="2" s="1"/>
  <c r="G93" i="2"/>
  <c r="C93" i="2"/>
  <c r="G92" i="2"/>
  <c r="C92" i="2"/>
  <c r="E92" i="2" s="1"/>
  <c r="G91" i="2"/>
  <c r="C91" i="2" s="1"/>
  <c r="E91" i="2" s="1"/>
  <c r="G90" i="2"/>
  <c r="C90" i="2"/>
  <c r="E90" i="2" s="1"/>
  <c r="G89" i="2"/>
  <c r="C89" i="2" s="1"/>
  <c r="E89" i="2" s="1"/>
  <c r="G88" i="2"/>
  <c r="C88" i="2" s="1"/>
  <c r="E88" i="2" s="1"/>
  <c r="G87" i="2"/>
  <c r="C87" i="2"/>
  <c r="E87" i="2"/>
  <c r="G86" i="2"/>
  <c r="C86" i="2" s="1"/>
  <c r="E86" i="2" s="1"/>
  <c r="G85" i="2"/>
  <c r="C85" i="2" s="1"/>
  <c r="E85" i="2" s="1"/>
  <c r="G84" i="2"/>
  <c r="C84" i="2"/>
  <c r="E84" i="2"/>
  <c r="G83" i="2"/>
  <c r="C83" i="2" s="1"/>
  <c r="E83" i="2" s="1"/>
  <c r="G82" i="2"/>
  <c r="C82" i="2"/>
  <c r="E82" i="2" s="1"/>
  <c r="G81" i="2"/>
  <c r="C81" i="2"/>
  <c r="E81" i="2"/>
  <c r="G80" i="2"/>
  <c r="C80" i="2" s="1"/>
  <c r="E80" i="2" s="1"/>
  <c r="G79" i="2"/>
  <c r="C79" i="2" s="1"/>
  <c r="E79" i="2" s="1"/>
  <c r="G78" i="2"/>
  <c r="C78" i="2"/>
  <c r="E78" i="2" s="1"/>
  <c r="G77" i="2"/>
  <c r="C77" i="2"/>
  <c r="E77" i="2" s="1"/>
  <c r="G76" i="2"/>
  <c r="C76" i="2"/>
  <c r="G75" i="2"/>
  <c r="C75" i="2" s="1"/>
  <c r="E75" i="2" s="1"/>
  <c r="G74" i="2"/>
  <c r="C74" i="2" s="1"/>
  <c r="E74" i="2" s="1"/>
  <c r="G73" i="2"/>
  <c r="C73" i="2"/>
  <c r="E73" i="2"/>
  <c r="G72" i="2"/>
  <c r="C72" i="2" s="1"/>
  <c r="E72" i="2" s="1"/>
  <c r="G71" i="2"/>
  <c r="C71" i="2" s="1"/>
  <c r="E71" i="2" s="1"/>
  <c r="G70" i="2"/>
  <c r="C70" i="2"/>
  <c r="E70" i="2" s="1"/>
  <c r="G69" i="2"/>
  <c r="C69" i="2"/>
  <c r="E69" i="2" s="1"/>
  <c r="G68" i="2"/>
  <c r="C68" i="2"/>
  <c r="G67" i="2"/>
  <c r="C67" i="2" s="1"/>
  <c r="E67" i="2" s="1"/>
  <c r="G66" i="2"/>
  <c r="C66" i="2" s="1"/>
  <c r="E66" i="2" s="1"/>
  <c r="G65" i="2"/>
  <c r="C65" i="2"/>
  <c r="E65" i="2"/>
  <c r="G64" i="2"/>
  <c r="C64" i="2" s="1"/>
  <c r="E64" i="2" s="1"/>
  <c r="G63" i="2"/>
  <c r="C63" i="2" s="1"/>
  <c r="E63" i="2" s="1"/>
  <c r="G62" i="2"/>
  <c r="C62" i="2"/>
  <c r="E62" i="2" s="1"/>
  <c r="G61" i="2"/>
  <c r="C61" i="2"/>
  <c r="E61" i="2" s="1"/>
  <c r="G60" i="2"/>
  <c r="C60" i="2"/>
  <c r="E60" i="2"/>
  <c r="G59" i="2"/>
  <c r="C59" i="2" s="1"/>
  <c r="E59" i="2" s="1"/>
  <c r="G58" i="2"/>
  <c r="C58" i="2" s="1"/>
  <c r="E58" i="2" s="1"/>
  <c r="G57" i="2"/>
  <c r="C57" i="2"/>
  <c r="E57" i="2"/>
  <c r="G56" i="2"/>
  <c r="C56" i="2" s="1"/>
  <c r="E56" i="2" s="1"/>
  <c r="G55" i="2"/>
  <c r="C55" i="2" s="1"/>
  <c r="E55" i="2" s="1"/>
  <c r="G54" i="2"/>
  <c r="C54" i="2"/>
  <c r="G53" i="2"/>
  <c r="C53" i="2"/>
  <c r="G52" i="2"/>
  <c r="C52" i="2"/>
  <c r="G51" i="2"/>
  <c r="C51" i="2" s="1"/>
  <c r="G50" i="2"/>
  <c r="C50" i="2" s="1"/>
  <c r="E50" i="2" s="1"/>
  <c r="G49" i="2"/>
  <c r="C49" i="2"/>
  <c r="E49" i="2"/>
  <c r="G48" i="2"/>
  <c r="C48" i="2" s="1"/>
  <c r="G47" i="2"/>
  <c r="C47" i="2" s="1"/>
  <c r="G46" i="2"/>
  <c r="C46" i="2"/>
  <c r="E46" i="2" s="1"/>
  <c r="A191" i="2"/>
  <c r="H191" i="2"/>
  <c r="B191" i="2" s="1"/>
  <c r="D191" i="2"/>
  <c r="A192" i="2"/>
  <c r="H192" i="2"/>
  <c r="B192" i="2"/>
  <c r="D192" i="2"/>
  <c r="A44" i="2"/>
  <c r="H44" i="2"/>
  <c r="B44" i="2" s="1"/>
  <c r="D44" i="2"/>
  <c r="A45" i="2"/>
  <c r="H45" i="2"/>
  <c r="B45" i="2"/>
  <c r="D45" i="2"/>
  <c r="A193" i="2"/>
  <c r="H193" i="2"/>
  <c r="B193" i="2" s="1"/>
  <c r="D193" i="2"/>
  <c r="H190" i="2"/>
  <c r="B190" i="2"/>
  <c r="D190" i="2"/>
  <c r="A190" i="2"/>
  <c r="H189" i="2"/>
  <c r="B189" i="2"/>
  <c r="D189" i="2"/>
  <c r="A189" i="2"/>
  <c r="H188" i="2"/>
  <c r="B188" i="2"/>
  <c r="D188" i="2"/>
  <c r="A188" i="2"/>
  <c r="H43" i="2"/>
  <c r="D43" i="2"/>
  <c r="B43" i="2"/>
  <c r="A43" i="2"/>
  <c r="H42" i="2"/>
  <c r="B42" i="2"/>
  <c r="D42" i="2"/>
  <c r="A42" i="2"/>
  <c r="H41" i="2"/>
  <c r="B41" i="2"/>
  <c r="D41" i="2"/>
  <c r="A41" i="2"/>
  <c r="H40" i="2"/>
  <c r="B40" i="2"/>
  <c r="D40" i="2"/>
  <c r="A40" i="2"/>
  <c r="H39" i="2"/>
  <c r="B39" i="2"/>
  <c r="D39" i="2"/>
  <c r="A39" i="2"/>
  <c r="H38" i="2"/>
  <c r="B38" i="2"/>
  <c r="D38" i="2"/>
  <c r="A38" i="2"/>
  <c r="H37" i="2"/>
  <c r="D37" i="2"/>
  <c r="B37" i="2"/>
  <c r="A37" i="2"/>
  <c r="H36" i="2"/>
  <c r="B36" i="2"/>
  <c r="D36" i="2"/>
  <c r="A36" i="2"/>
  <c r="H35" i="2"/>
  <c r="D35" i="2"/>
  <c r="B35" i="2"/>
  <c r="A35" i="2"/>
  <c r="H34" i="2"/>
  <c r="B34" i="2"/>
  <c r="D34" i="2"/>
  <c r="A34" i="2"/>
  <c r="H33" i="2"/>
  <c r="D33" i="2"/>
  <c r="B33" i="2"/>
  <c r="A33" i="2"/>
  <c r="H32" i="2"/>
  <c r="B32" i="2"/>
  <c r="D32" i="2"/>
  <c r="A32" i="2"/>
  <c r="H31" i="2"/>
  <c r="B31" i="2"/>
  <c r="D31" i="2"/>
  <c r="A31" i="2"/>
  <c r="H30" i="2"/>
  <c r="B30" i="2"/>
  <c r="D30" i="2"/>
  <c r="A30" i="2"/>
  <c r="H29" i="2"/>
  <c r="B29" i="2"/>
  <c r="D29" i="2"/>
  <c r="A29" i="2"/>
  <c r="H28" i="2"/>
  <c r="B28" i="2"/>
  <c r="D28" i="2"/>
  <c r="A28" i="2"/>
  <c r="H27" i="2"/>
  <c r="D27" i="2"/>
  <c r="B27" i="2"/>
  <c r="A27" i="2"/>
  <c r="H26" i="2"/>
  <c r="B26" i="2"/>
  <c r="D26" i="2"/>
  <c r="A26" i="2"/>
  <c r="H187" i="2"/>
  <c r="B187" i="2"/>
  <c r="D187" i="2"/>
  <c r="A187" i="2"/>
  <c r="H25" i="2"/>
  <c r="B25" i="2"/>
  <c r="D25" i="2"/>
  <c r="A25" i="2"/>
  <c r="H24" i="2"/>
  <c r="B24" i="2"/>
  <c r="D24" i="2"/>
  <c r="A24" i="2"/>
  <c r="H23" i="2"/>
  <c r="B23" i="2"/>
  <c r="D23" i="2"/>
  <c r="A23" i="2"/>
  <c r="H22" i="2"/>
  <c r="D22" i="2"/>
  <c r="B22" i="2"/>
  <c r="A22" i="2"/>
  <c r="H21" i="2"/>
  <c r="B21" i="2"/>
  <c r="D21" i="2"/>
  <c r="A21" i="2"/>
  <c r="H186" i="2"/>
  <c r="D186" i="2"/>
  <c r="B186" i="2"/>
  <c r="A186" i="2"/>
  <c r="H185" i="2"/>
  <c r="B185" i="2"/>
  <c r="D185" i="2"/>
  <c r="A185" i="2"/>
  <c r="H184" i="2"/>
  <c r="D184" i="2"/>
  <c r="B184" i="2"/>
  <c r="A184" i="2"/>
  <c r="H183" i="2"/>
  <c r="B183" i="2"/>
  <c r="D183" i="2"/>
  <c r="A183" i="2"/>
  <c r="H182" i="2"/>
  <c r="D182" i="2"/>
  <c r="B182" i="2"/>
  <c r="A182" i="2"/>
  <c r="H181" i="2"/>
  <c r="B181" i="2"/>
  <c r="D181" i="2"/>
  <c r="A181" i="2"/>
  <c r="H180" i="2"/>
  <c r="D180" i="2"/>
  <c r="B180" i="2"/>
  <c r="A180" i="2"/>
  <c r="H179" i="2"/>
  <c r="B179" i="2"/>
  <c r="D179" i="2"/>
  <c r="A179" i="2"/>
  <c r="H178" i="2"/>
  <c r="D178" i="2"/>
  <c r="B178" i="2"/>
  <c r="A178" i="2"/>
  <c r="H20" i="2"/>
  <c r="B20" i="2"/>
  <c r="D20" i="2"/>
  <c r="A20" i="2"/>
  <c r="H19" i="2"/>
  <c r="D19" i="2"/>
  <c r="B19" i="2"/>
  <c r="A19" i="2"/>
  <c r="H18" i="2"/>
  <c r="B18" i="2"/>
  <c r="D18" i="2"/>
  <c r="A18" i="2"/>
  <c r="H17" i="2"/>
  <c r="D17" i="2"/>
  <c r="B17" i="2"/>
  <c r="A17" i="2"/>
  <c r="H16" i="2"/>
  <c r="B16" i="2"/>
  <c r="D16" i="2"/>
  <c r="A16" i="2"/>
  <c r="H15" i="2"/>
  <c r="D15" i="2"/>
  <c r="B15" i="2"/>
  <c r="A15" i="2"/>
  <c r="H177" i="2"/>
  <c r="B177" i="2"/>
  <c r="D177" i="2"/>
  <c r="A177" i="2"/>
  <c r="H14" i="2"/>
  <c r="D14" i="2"/>
  <c r="B14" i="2"/>
  <c r="A14" i="2"/>
  <c r="H176" i="2"/>
  <c r="B176" i="2"/>
  <c r="D176" i="2"/>
  <c r="A176" i="2"/>
  <c r="H13" i="2"/>
  <c r="D13" i="2"/>
  <c r="B13" i="2"/>
  <c r="A13" i="2"/>
  <c r="H12" i="2"/>
  <c r="B12" i="2"/>
  <c r="D12" i="2"/>
  <c r="A12" i="2"/>
  <c r="H11" i="2"/>
  <c r="D11" i="2"/>
  <c r="B11" i="2"/>
  <c r="A11" i="2"/>
  <c r="H175" i="2"/>
  <c r="B175" i="2"/>
  <c r="D175" i="2"/>
  <c r="A175" i="2"/>
  <c r="H174" i="2"/>
  <c r="D174" i="2"/>
  <c r="B174" i="2"/>
  <c r="A174" i="2"/>
  <c r="H173" i="2"/>
  <c r="B173" i="2"/>
  <c r="D173" i="2"/>
  <c r="A173" i="2"/>
  <c r="H172" i="2"/>
  <c r="D172" i="2"/>
  <c r="B172" i="2"/>
  <c r="A172" i="2"/>
  <c r="H171" i="2"/>
  <c r="B171" i="2"/>
  <c r="D171" i="2"/>
  <c r="A171" i="2"/>
  <c r="H170" i="2"/>
  <c r="D170" i="2"/>
  <c r="B170" i="2"/>
  <c r="A170" i="2"/>
  <c r="H169" i="2"/>
  <c r="B169" i="2"/>
  <c r="D169" i="2"/>
  <c r="A169" i="2"/>
  <c r="H168" i="2"/>
  <c r="D168" i="2"/>
  <c r="B168" i="2"/>
  <c r="A168" i="2"/>
  <c r="H167" i="2"/>
  <c r="B167" i="2"/>
  <c r="D167" i="2"/>
  <c r="A167" i="2"/>
  <c r="H166" i="2"/>
  <c r="D166" i="2"/>
  <c r="B166" i="2"/>
  <c r="A166" i="2"/>
  <c r="H165" i="2"/>
  <c r="B165" i="2"/>
  <c r="D165" i="2"/>
  <c r="A165" i="2"/>
  <c r="H164" i="2"/>
  <c r="D164" i="2"/>
  <c r="B164" i="2"/>
  <c r="A164" i="2"/>
  <c r="H163" i="2"/>
  <c r="B163" i="2"/>
  <c r="D163" i="2"/>
  <c r="A163" i="2"/>
  <c r="H162" i="2"/>
  <c r="D162" i="2"/>
  <c r="B162" i="2"/>
  <c r="A162" i="2"/>
  <c r="H161" i="2"/>
  <c r="B161" i="2"/>
  <c r="D161" i="2"/>
  <c r="A161" i="2"/>
  <c r="H160" i="2"/>
  <c r="D160" i="2"/>
  <c r="B160" i="2"/>
  <c r="A160" i="2"/>
  <c r="H159" i="2"/>
  <c r="B159" i="2"/>
  <c r="D159" i="2"/>
  <c r="A159" i="2"/>
  <c r="H158" i="2"/>
  <c r="D158" i="2"/>
  <c r="B158" i="2"/>
  <c r="A158" i="2"/>
  <c r="H157" i="2"/>
  <c r="B157" i="2"/>
  <c r="D157" i="2"/>
  <c r="A157" i="2"/>
  <c r="H156" i="2"/>
  <c r="D156" i="2"/>
  <c r="B156" i="2"/>
  <c r="A156" i="2"/>
  <c r="H155" i="2"/>
  <c r="B155" i="2"/>
  <c r="D155" i="2"/>
  <c r="A155" i="2"/>
  <c r="H154" i="2"/>
  <c r="D154" i="2"/>
  <c r="B154" i="2"/>
  <c r="A154" i="2"/>
  <c r="H153" i="2"/>
  <c r="B153" i="2"/>
  <c r="D153" i="2"/>
  <c r="A153" i="2"/>
  <c r="H152" i="2"/>
  <c r="D152" i="2"/>
  <c r="B152" i="2"/>
  <c r="A152" i="2"/>
  <c r="H151" i="2"/>
  <c r="B151" i="2"/>
  <c r="D151" i="2"/>
  <c r="A151" i="2"/>
  <c r="H150" i="2"/>
  <c r="D150" i="2"/>
  <c r="B150" i="2"/>
  <c r="A150" i="2"/>
  <c r="H149" i="2"/>
  <c r="B149" i="2"/>
  <c r="D149" i="2"/>
  <c r="A149" i="2"/>
  <c r="H148" i="2"/>
  <c r="D148" i="2"/>
  <c r="B148" i="2"/>
  <c r="A148" i="2"/>
  <c r="H147" i="2"/>
  <c r="B147" i="2"/>
  <c r="D147" i="2"/>
  <c r="A147" i="2"/>
  <c r="H146" i="2"/>
  <c r="D146" i="2"/>
  <c r="B146" i="2"/>
  <c r="A146" i="2"/>
  <c r="H145" i="2"/>
  <c r="B145" i="2"/>
  <c r="D145" i="2"/>
  <c r="A145" i="2"/>
  <c r="H144" i="2"/>
  <c r="D144" i="2"/>
  <c r="B144" i="2"/>
  <c r="A144" i="2"/>
  <c r="H143" i="2"/>
  <c r="B143" i="2"/>
  <c r="D143" i="2"/>
  <c r="A143" i="2"/>
  <c r="H142" i="2"/>
  <c r="D142" i="2"/>
  <c r="B142" i="2"/>
  <c r="A142" i="2"/>
  <c r="H141" i="2"/>
  <c r="B141" i="2"/>
  <c r="D141" i="2"/>
  <c r="A141" i="2"/>
  <c r="H140" i="2"/>
  <c r="D140" i="2"/>
  <c r="B140" i="2"/>
  <c r="A140" i="2"/>
  <c r="H139" i="2"/>
  <c r="B139" i="2"/>
  <c r="D139" i="2"/>
  <c r="A139" i="2"/>
  <c r="H138" i="2"/>
  <c r="D138" i="2"/>
  <c r="B138" i="2"/>
  <c r="A138" i="2"/>
  <c r="H137" i="2"/>
  <c r="B137" i="2"/>
  <c r="D137" i="2"/>
  <c r="A137" i="2"/>
  <c r="H136" i="2"/>
  <c r="D136" i="2"/>
  <c r="B136" i="2"/>
  <c r="A136" i="2"/>
  <c r="H135" i="2"/>
  <c r="B135" i="2"/>
  <c r="D135" i="2"/>
  <c r="A135" i="2"/>
  <c r="H134" i="2"/>
  <c r="D134" i="2"/>
  <c r="B134" i="2"/>
  <c r="A134" i="2"/>
  <c r="H133" i="2"/>
  <c r="B133" i="2"/>
  <c r="D133" i="2"/>
  <c r="A133" i="2"/>
  <c r="H132" i="2"/>
  <c r="D132" i="2"/>
  <c r="B132" i="2"/>
  <c r="A132" i="2"/>
  <c r="H131" i="2"/>
  <c r="B131" i="2"/>
  <c r="D131" i="2"/>
  <c r="A131" i="2"/>
  <c r="H130" i="2"/>
  <c r="D130" i="2"/>
  <c r="B130" i="2"/>
  <c r="A130" i="2"/>
  <c r="H129" i="2"/>
  <c r="B129" i="2"/>
  <c r="D129" i="2"/>
  <c r="A129" i="2"/>
  <c r="H128" i="2"/>
  <c r="D128" i="2"/>
  <c r="B128" i="2"/>
  <c r="A128" i="2"/>
  <c r="H127" i="2"/>
  <c r="B127" i="2"/>
  <c r="D127" i="2"/>
  <c r="A127" i="2"/>
  <c r="H126" i="2"/>
  <c r="D126" i="2"/>
  <c r="B126" i="2"/>
  <c r="A126" i="2"/>
  <c r="H125" i="2"/>
  <c r="B125" i="2"/>
  <c r="D125" i="2"/>
  <c r="A125" i="2"/>
  <c r="H124" i="2"/>
  <c r="D124" i="2"/>
  <c r="B124" i="2"/>
  <c r="A124" i="2"/>
  <c r="H123" i="2"/>
  <c r="B123" i="2"/>
  <c r="D123" i="2"/>
  <c r="A123" i="2"/>
  <c r="H122" i="2"/>
  <c r="D122" i="2"/>
  <c r="B122" i="2"/>
  <c r="A122" i="2"/>
  <c r="H121" i="2"/>
  <c r="B121" i="2"/>
  <c r="D121" i="2"/>
  <c r="A121" i="2"/>
  <c r="H120" i="2"/>
  <c r="D120" i="2"/>
  <c r="B120" i="2"/>
  <c r="A120" i="2"/>
  <c r="H119" i="2"/>
  <c r="B119" i="2"/>
  <c r="D119" i="2"/>
  <c r="A119" i="2"/>
  <c r="H118" i="2"/>
  <c r="D118" i="2"/>
  <c r="B118" i="2"/>
  <c r="A118" i="2"/>
  <c r="H117" i="2"/>
  <c r="F117" i="2"/>
  <c r="D117" i="2"/>
  <c r="B117" i="2"/>
  <c r="A117" i="2"/>
  <c r="H116" i="2"/>
  <c r="B116" i="2" s="1"/>
  <c r="F116" i="2"/>
  <c r="D116" i="2" s="1"/>
  <c r="A116" i="2"/>
  <c r="H115" i="2"/>
  <c r="B115" i="2" s="1"/>
  <c r="F115" i="2"/>
  <c r="D115" i="2" s="1"/>
  <c r="A115" i="2"/>
  <c r="H114" i="2"/>
  <c r="B114" i="2"/>
  <c r="F114" i="2"/>
  <c r="D114" i="2"/>
  <c r="A114" i="2"/>
  <c r="H113" i="2"/>
  <c r="F113" i="2"/>
  <c r="D113" i="2" s="1"/>
  <c r="B113" i="2"/>
  <c r="A113" i="2"/>
  <c r="H112" i="2"/>
  <c r="D112" i="2"/>
  <c r="B112" i="2"/>
  <c r="A112" i="2"/>
  <c r="H111" i="2"/>
  <c r="B111" i="2" s="1"/>
  <c r="D111" i="2"/>
  <c r="A111" i="2"/>
  <c r="H110" i="2"/>
  <c r="D110" i="2"/>
  <c r="B110" i="2"/>
  <c r="A110" i="2"/>
  <c r="H109" i="2"/>
  <c r="B109" i="2" s="1"/>
  <c r="D109" i="2"/>
  <c r="A109" i="2"/>
  <c r="H108" i="2"/>
  <c r="D108" i="2"/>
  <c r="B108" i="2"/>
  <c r="A108" i="2"/>
  <c r="H107" i="2"/>
  <c r="B107" i="2" s="1"/>
  <c r="D107" i="2"/>
  <c r="A107" i="2"/>
  <c r="H106" i="2"/>
  <c r="D106" i="2"/>
  <c r="B106" i="2"/>
  <c r="A106" i="2"/>
  <c r="H105" i="2"/>
  <c r="B105" i="2" s="1"/>
  <c r="D105" i="2"/>
  <c r="A105" i="2"/>
  <c r="H104" i="2"/>
  <c r="D104" i="2"/>
  <c r="B104" i="2"/>
  <c r="A104" i="2"/>
  <c r="H103" i="2"/>
  <c r="B103" i="2" s="1"/>
  <c r="D103" i="2"/>
  <c r="A103" i="2"/>
  <c r="H102" i="2"/>
  <c r="D102" i="2"/>
  <c r="B102" i="2"/>
  <c r="A102" i="2"/>
  <c r="H101" i="2"/>
  <c r="B101" i="2" s="1"/>
  <c r="D101" i="2"/>
  <c r="A101" i="2"/>
  <c r="H100" i="2"/>
  <c r="D100" i="2"/>
  <c r="B100" i="2"/>
  <c r="A100" i="2"/>
  <c r="H99" i="2"/>
  <c r="B99" i="2" s="1"/>
  <c r="D99" i="2"/>
  <c r="A99" i="2"/>
  <c r="H98" i="2"/>
  <c r="D98" i="2"/>
  <c r="B98" i="2"/>
  <c r="A98" i="2"/>
  <c r="H97" i="2"/>
  <c r="B97" i="2" s="1"/>
  <c r="D97" i="2"/>
  <c r="A97" i="2"/>
  <c r="H96" i="2"/>
  <c r="D96" i="2"/>
  <c r="B96" i="2"/>
  <c r="A96" i="2"/>
  <c r="H95" i="2"/>
  <c r="B95" i="2" s="1"/>
  <c r="D95" i="2"/>
  <c r="A95" i="2"/>
  <c r="H94" i="2"/>
  <c r="D94" i="2"/>
  <c r="B94" i="2"/>
  <c r="A94" i="2"/>
  <c r="H93" i="2"/>
  <c r="B93" i="2" s="1"/>
  <c r="D93" i="2"/>
  <c r="A93" i="2"/>
  <c r="H92" i="2"/>
  <c r="D92" i="2"/>
  <c r="B92" i="2"/>
  <c r="A92" i="2"/>
  <c r="H91" i="2"/>
  <c r="B91" i="2" s="1"/>
  <c r="D91" i="2"/>
  <c r="A91" i="2"/>
  <c r="H90" i="2"/>
  <c r="D90" i="2"/>
  <c r="B90" i="2"/>
  <c r="A90" i="2"/>
  <c r="H89" i="2"/>
  <c r="B89" i="2" s="1"/>
  <c r="D89" i="2"/>
  <c r="A89" i="2"/>
  <c r="H88" i="2"/>
  <c r="D88" i="2"/>
  <c r="B88" i="2"/>
  <c r="A88" i="2"/>
  <c r="H87" i="2"/>
  <c r="B87" i="2" s="1"/>
  <c r="D87" i="2"/>
  <c r="A87" i="2"/>
  <c r="H86" i="2"/>
  <c r="D86" i="2"/>
  <c r="B86" i="2"/>
  <c r="A86" i="2"/>
  <c r="H85" i="2"/>
  <c r="B85" i="2" s="1"/>
  <c r="D85" i="2"/>
  <c r="A85" i="2"/>
  <c r="H84" i="2"/>
  <c r="D84" i="2"/>
  <c r="B84" i="2"/>
  <c r="A84" i="2"/>
  <c r="H83" i="2"/>
  <c r="B83" i="2" s="1"/>
  <c r="D83" i="2"/>
  <c r="A83" i="2"/>
  <c r="H82" i="2"/>
  <c r="D82" i="2"/>
  <c r="B82" i="2"/>
  <c r="A82" i="2"/>
  <c r="H81" i="2"/>
  <c r="B81" i="2" s="1"/>
  <c r="D81" i="2"/>
  <c r="A81" i="2"/>
  <c r="H80" i="2"/>
  <c r="D80" i="2"/>
  <c r="B80" i="2"/>
  <c r="A80" i="2"/>
  <c r="H79" i="2"/>
  <c r="B79" i="2" s="1"/>
  <c r="D79" i="2"/>
  <c r="A79" i="2"/>
  <c r="H78" i="2"/>
  <c r="D78" i="2"/>
  <c r="B78" i="2"/>
  <c r="A78" i="2"/>
  <c r="H77" i="2"/>
  <c r="B77" i="2" s="1"/>
  <c r="D77" i="2"/>
  <c r="A77" i="2"/>
  <c r="H76" i="2"/>
  <c r="D76" i="2"/>
  <c r="B76" i="2"/>
  <c r="A76" i="2"/>
  <c r="H75" i="2"/>
  <c r="B75" i="2" s="1"/>
  <c r="D75" i="2"/>
  <c r="A75" i="2"/>
  <c r="H74" i="2"/>
  <c r="D74" i="2"/>
  <c r="B74" i="2"/>
  <c r="A74" i="2"/>
  <c r="H73" i="2"/>
  <c r="B73" i="2" s="1"/>
  <c r="D73" i="2"/>
  <c r="A73" i="2"/>
  <c r="H72" i="2"/>
  <c r="D72" i="2"/>
  <c r="B72" i="2"/>
  <c r="A72" i="2"/>
  <c r="H71" i="2"/>
  <c r="B71" i="2" s="1"/>
  <c r="D71" i="2"/>
  <c r="A71" i="2"/>
  <c r="H70" i="2"/>
  <c r="D70" i="2"/>
  <c r="B70" i="2"/>
  <c r="A70" i="2"/>
  <c r="H69" i="2"/>
  <c r="B69" i="2" s="1"/>
  <c r="D69" i="2"/>
  <c r="A69" i="2"/>
  <c r="H68" i="2"/>
  <c r="D68" i="2"/>
  <c r="B68" i="2"/>
  <c r="A68" i="2"/>
  <c r="H67" i="2"/>
  <c r="B67" i="2" s="1"/>
  <c r="D67" i="2"/>
  <c r="A67" i="2"/>
  <c r="H66" i="2"/>
  <c r="D66" i="2"/>
  <c r="B66" i="2"/>
  <c r="A66" i="2"/>
  <c r="H65" i="2"/>
  <c r="B65" i="2" s="1"/>
  <c r="D65" i="2"/>
  <c r="A65" i="2"/>
  <c r="H64" i="2"/>
  <c r="D64" i="2"/>
  <c r="B64" i="2"/>
  <c r="A64" i="2"/>
  <c r="H63" i="2"/>
  <c r="B63" i="2" s="1"/>
  <c r="D63" i="2"/>
  <c r="A63" i="2"/>
  <c r="H62" i="2"/>
  <c r="D62" i="2"/>
  <c r="B62" i="2"/>
  <c r="A62" i="2"/>
  <c r="H61" i="2"/>
  <c r="B61" i="2" s="1"/>
  <c r="D61" i="2"/>
  <c r="A61" i="2"/>
  <c r="H60" i="2"/>
  <c r="D60" i="2"/>
  <c r="B60" i="2"/>
  <c r="A60" i="2"/>
  <c r="H59" i="2"/>
  <c r="B59" i="2" s="1"/>
  <c r="D59" i="2"/>
  <c r="A59" i="2"/>
  <c r="H58" i="2"/>
  <c r="D58" i="2"/>
  <c r="B58" i="2"/>
  <c r="A58" i="2"/>
  <c r="H57" i="2"/>
  <c r="B57" i="2" s="1"/>
  <c r="D57" i="2"/>
  <c r="A57" i="2"/>
  <c r="H56" i="2"/>
  <c r="D56" i="2"/>
  <c r="B56" i="2"/>
  <c r="A56" i="2"/>
  <c r="H55" i="2"/>
  <c r="B55" i="2" s="1"/>
  <c r="D55" i="2"/>
  <c r="A55" i="2"/>
  <c r="H54" i="2"/>
  <c r="D54" i="2"/>
  <c r="B54" i="2"/>
  <c r="A54" i="2"/>
  <c r="H53" i="2"/>
  <c r="B53" i="2" s="1"/>
  <c r="D53" i="2"/>
  <c r="A53" i="2"/>
  <c r="H52" i="2"/>
  <c r="D52" i="2"/>
  <c r="B52" i="2"/>
  <c r="A52" i="2"/>
  <c r="H51" i="2"/>
  <c r="B51" i="2" s="1"/>
  <c r="D51" i="2"/>
  <c r="A51" i="2"/>
  <c r="H50" i="2"/>
  <c r="D50" i="2"/>
  <c r="B50" i="2"/>
  <c r="A50" i="2"/>
  <c r="H49" i="2"/>
  <c r="B49" i="2" s="1"/>
  <c r="D49" i="2"/>
  <c r="A49" i="2"/>
  <c r="H48" i="2"/>
  <c r="D48" i="2"/>
  <c r="B48" i="2"/>
  <c r="A48" i="2"/>
  <c r="H47" i="2"/>
  <c r="B47" i="2" s="1"/>
  <c r="D47" i="2"/>
  <c r="A47" i="2"/>
  <c r="H46" i="2"/>
  <c r="D46" i="2"/>
  <c r="B46" i="2"/>
  <c r="A46" i="2"/>
  <c r="Q208" i="1"/>
  <c r="Q209" i="1"/>
  <c r="K205" i="1"/>
  <c r="R193" i="1"/>
  <c r="R194" i="1"/>
  <c r="R195" i="1"/>
  <c r="R196" i="1"/>
  <c r="Q205" i="1"/>
  <c r="Q206" i="1"/>
  <c r="K207" i="1"/>
  <c r="Q207" i="1"/>
  <c r="Q202" i="1"/>
  <c r="Q204" i="1"/>
  <c r="F16" i="1"/>
  <c r="F17" i="1" s="1"/>
  <c r="C17" i="1"/>
  <c r="I152" i="1"/>
  <c r="Q152" i="1"/>
  <c r="I153" i="1"/>
  <c r="Q153" i="1"/>
  <c r="I154" i="1"/>
  <c r="Q154" i="1"/>
  <c r="Q156" i="1"/>
  <c r="Q157" i="1"/>
  <c r="Q159" i="1"/>
  <c r="Q160" i="1"/>
  <c r="I161" i="1"/>
  <c r="Q161" i="1"/>
  <c r="I162" i="1"/>
  <c r="Q162" i="1"/>
  <c r="Q163" i="1"/>
  <c r="Q164" i="1"/>
  <c r="I191" i="1"/>
  <c r="Q191" i="1"/>
  <c r="Q192" i="1"/>
  <c r="Q193" i="1"/>
  <c r="Q194" i="1"/>
  <c r="Q195" i="1"/>
  <c r="Q196" i="1"/>
  <c r="Q197" i="1"/>
  <c r="Q151" i="1"/>
  <c r="Q174" i="1"/>
  <c r="Q175" i="1"/>
  <c r="Q176" i="1"/>
  <c r="Q177" i="1"/>
  <c r="Q178" i="1"/>
  <c r="Q180" i="1"/>
  <c r="Q181" i="1"/>
  <c r="Q182" i="1"/>
  <c r="Q183" i="1"/>
  <c r="Q184" i="1"/>
  <c r="Q185" i="1"/>
  <c r="Q186" i="1"/>
  <c r="Q187" i="1"/>
  <c r="Q188" i="1"/>
  <c r="Q189" i="1"/>
  <c r="Q190" i="1"/>
  <c r="H190" i="1"/>
  <c r="G111" i="1"/>
  <c r="I111" i="1"/>
  <c r="G65" i="1"/>
  <c r="I65" i="1"/>
  <c r="I114" i="1"/>
  <c r="G74" i="1"/>
  <c r="I74" i="1"/>
  <c r="G189" i="1"/>
  <c r="I189" i="1"/>
  <c r="I120" i="1"/>
  <c r="G155" i="1"/>
  <c r="I155" i="1"/>
  <c r="G134" i="1"/>
  <c r="I134" i="1"/>
  <c r="G105" i="1"/>
  <c r="I105" i="1"/>
  <c r="G70" i="1"/>
  <c r="I70" i="1"/>
  <c r="G50" i="1"/>
  <c r="I50" i="1"/>
  <c r="E99" i="2"/>
  <c r="G31" i="1"/>
  <c r="I31" i="1"/>
  <c r="I136" i="1"/>
  <c r="G103" i="1"/>
  <c r="I103" i="1"/>
  <c r="G86" i="1"/>
  <c r="I86" i="1"/>
  <c r="G119" i="1"/>
  <c r="I119" i="1"/>
  <c r="G55" i="1"/>
  <c r="I55" i="1"/>
  <c r="G38" i="1"/>
  <c r="I38" i="1"/>
  <c r="G166" i="1"/>
  <c r="G127" i="1"/>
  <c r="I127" i="1"/>
  <c r="G63" i="1"/>
  <c r="I63" i="1"/>
  <c r="G46" i="1"/>
  <c r="I46" i="1"/>
  <c r="G135" i="1"/>
  <c r="I135" i="1"/>
  <c r="I167" i="1"/>
  <c r="G143" i="1"/>
  <c r="I143" i="1"/>
  <c r="G79" i="1"/>
  <c r="I79" i="1"/>
  <c r="I177" i="1"/>
  <c r="G177" i="1"/>
  <c r="E159" i="1"/>
  <c r="E15" i="2" s="1"/>
  <c r="F159" i="1"/>
  <c r="G159" i="1"/>
  <c r="I159" i="1" s="1"/>
  <c r="E182" i="1"/>
  <c r="E28" i="2" s="1"/>
  <c r="I186" i="1"/>
  <c r="E184" i="1"/>
  <c r="F184" i="1" s="1"/>
  <c r="I183" i="1"/>
  <c r="E181" i="1"/>
  <c r="F181" i="1" s="1"/>
  <c r="E158" i="1"/>
  <c r="F158" i="1" s="1"/>
  <c r="G158" i="1" s="1"/>
  <c r="I158" i="1" s="1"/>
  <c r="E30" i="2"/>
  <c r="G209" i="1" l="1"/>
  <c r="K209" i="1"/>
  <c r="G112" i="1"/>
  <c r="I112" i="1"/>
  <c r="G52" i="1"/>
  <c r="I52" i="1"/>
  <c r="G41" i="1"/>
  <c r="I41" i="1"/>
  <c r="G198" i="1"/>
  <c r="I198" i="1"/>
  <c r="I69" i="1"/>
  <c r="G69" i="1"/>
  <c r="G179" i="1"/>
  <c r="I179" i="1"/>
  <c r="G141" i="1"/>
  <c r="I141" i="1"/>
  <c r="G131" i="1"/>
  <c r="I131" i="1"/>
  <c r="G125" i="1"/>
  <c r="I125" i="1"/>
  <c r="G97" i="1"/>
  <c r="I97" i="1"/>
  <c r="I68" i="1"/>
  <c r="G68" i="1"/>
  <c r="G56" i="1"/>
  <c r="I56" i="1"/>
  <c r="G126" i="1"/>
  <c r="I126" i="1"/>
  <c r="G87" i="1"/>
  <c r="I87" i="1"/>
  <c r="I51" i="1"/>
  <c r="G51" i="1"/>
  <c r="I184" i="1"/>
  <c r="G184" i="1"/>
  <c r="G173" i="1"/>
  <c r="I173" i="1"/>
  <c r="G140" i="1"/>
  <c r="I140" i="1"/>
  <c r="G130" i="1"/>
  <c r="I130" i="1"/>
  <c r="I124" i="1"/>
  <c r="G124" i="1"/>
  <c r="I110" i="1"/>
  <c r="G110" i="1"/>
  <c r="G96" i="1"/>
  <c r="I96" i="1"/>
  <c r="I139" i="1"/>
  <c r="G139" i="1"/>
  <c r="I123" i="1"/>
  <c r="G123" i="1"/>
  <c r="I95" i="1"/>
  <c r="G95" i="1"/>
  <c r="G129" i="1"/>
  <c r="I129" i="1"/>
  <c r="G109" i="1"/>
  <c r="I109" i="1"/>
  <c r="G61" i="1"/>
  <c r="I61" i="1"/>
  <c r="G138" i="1"/>
  <c r="I138" i="1"/>
  <c r="G60" i="1"/>
  <c r="I60" i="1"/>
  <c r="G21" i="1"/>
  <c r="I21" i="1"/>
  <c r="G78" i="1"/>
  <c r="I78" i="1"/>
  <c r="I71" i="1"/>
  <c r="G71" i="1"/>
  <c r="G43" i="1"/>
  <c r="I43" i="1"/>
  <c r="G113" i="1"/>
  <c r="I113" i="1"/>
  <c r="G77" i="1"/>
  <c r="I77" i="1"/>
  <c r="I42" i="1"/>
  <c r="G42" i="1"/>
  <c r="G36" i="1"/>
  <c r="I36" i="1"/>
  <c r="E76" i="2"/>
  <c r="E19" i="2"/>
  <c r="E187" i="2"/>
  <c r="K211" i="1"/>
  <c r="G30" i="1"/>
  <c r="E140" i="2"/>
  <c r="E182" i="2"/>
  <c r="E22" i="2"/>
  <c r="F208" i="1"/>
  <c r="I39" i="1"/>
  <c r="I47" i="1"/>
  <c r="E68" i="2"/>
  <c r="E146" i="2"/>
  <c r="E27" i="2"/>
  <c r="E96" i="2"/>
  <c r="E157" i="2"/>
  <c r="E168" i="2"/>
  <c r="E173" i="2"/>
  <c r="E13" i="2"/>
  <c r="E16" i="2"/>
  <c r="E183" i="2"/>
  <c r="E188" i="2"/>
  <c r="K200" i="1"/>
  <c r="I83" i="1"/>
  <c r="I59" i="1"/>
  <c r="I48" i="1"/>
  <c r="E127" i="2"/>
  <c r="E137" i="2"/>
  <c r="I54" i="1"/>
  <c r="E45" i="2"/>
  <c r="I82" i="1"/>
  <c r="I62" i="1"/>
  <c r="E102" i="2"/>
  <c r="E122" i="2"/>
  <c r="F182" i="1"/>
  <c r="E93" i="2"/>
  <c r="E107" i="2"/>
  <c r="E118" i="2"/>
  <c r="E149" i="2"/>
  <c r="E154" i="2"/>
  <c r="E186" i="2"/>
  <c r="E40" i="2"/>
  <c r="E190" i="2"/>
  <c r="I91" i="1"/>
  <c r="I40" i="1"/>
  <c r="I34" i="1"/>
  <c r="G215" i="1"/>
  <c r="L215" i="1"/>
  <c r="I181" i="1"/>
  <c r="G181" i="1"/>
  <c r="E53" i="2"/>
  <c r="E43" i="2"/>
  <c r="I122" i="1"/>
  <c r="G210" i="1"/>
  <c r="K210" i="1"/>
  <c r="I171" i="1"/>
  <c r="G171" i="1"/>
  <c r="G116" i="1"/>
  <c r="I116" i="1"/>
  <c r="G104" i="1"/>
  <c r="I104" i="1"/>
  <c r="I98" i="1"/>
  <c r="G98" i="1"/>
  <c r="I73" i="1"/>
  <c r="G73" i="1"/>
  <c r="G64" i="1"/>
  <c r="I64" i="1"/>
  <c r="I44" i="1"/>
  <c r="G44" i="1"/>
  <c r="G32" i="1"/>
  <c r="I178" i="1"/>
  <c r="G178" i="1"/>
  <c r="K203" i="1"/>
  <c r="G203" i="1"/>
  <c r="G201" i="1"/>
  <c r="K201" i="1"/>
  <c r="I115" i="1"/>
  <c r="G115" i="1"/>
  <c r="G93" i="1"/>
  <c r="I93" i="1"/>
  <c r="G24" i="1"/>
  <c r="I24" i="1"/>
  <c r="I174" i="1"/>
  <c r="G174" i="1"/>
  <c r="E147" i="2"/>
  <c r="I144" i="1"/>
  <c r="G144" i="1"/>
  <c r="G132" i="1"/>
  <c r="I132" i="1"/>
  <c r="I121" i="1"/>
  <c r="G121" i="1"/>
  <c r="G102" i="1"/>
  <c r="I102" i="1"/>
  <c r="I35" i="1"/>
  <c r="G35" i="1"/>
  <c r="E20" i="2"/>
  <c r="G169" i="1"/>
  <c r="I169" i="1"/>
  <c r="E177" i="2"/>
  <c r="G175" i="1"/>
  <c r="E36" i="2"/>
  <c r="I146" i="1"/>
  <c r="G108" i="1"/>
  <c r="I108" i="1"/>
  <c r="I101" i="1"/>
  <c r="G101" i="1"/>
  <c r="I92" i="1"/>
  <c r="G92" i="1"/>
  <c r="I81" i="1"/>
  <c r="G81" i="1"/>
  <c r="G76" i="1"/>
  <c r="I76" i="1"/>
  <c r="G67" i="1"/>
  <c r="I67" i="1"/>
  <c r="G133" i="1"/>
  <c r="I133" i="1"/>
  <c r="G72" i="1"/>
  <c r="I72" i="1"/>
  <c r="E37" i="2"/>
  <c r="E193" i="2"/>
  <c r="K199" i="1"/>
  <c r="G199" i="1"/>
  <c r="I107" i="1"/>
  <c r="G107" i="1"/>
  <c r="G80" i="1"/>
  <c r="I80" i="1"/>
  <c r="I75" i="1"/>
  <c r="G75" i="1"/>
  <c r="I53" i="1"/>
  <c r="G53" i="1"/>
  <c r="I187" i="1"/>
  <c r="G187" i="1"/>
  <c r="I25" i="1"/>
  <c r="G25" i="1"/>
  <c r="G94" i="1"/>
  <c r="E184" i="2"/>
  <c r="I148" i="1"/>
  <c r="G148" i="1"/>
  <c r="G142" i="1"/>
  <c r="I142" i="1"/>
  <c r="G118" i="1"/>
  <c r="I118" i="1"/>
  <c r="I106" i="1"/>
  <c r="G106" i="1"/>
  <c r="G99" i="1"/>
  <c r="I99" i="1"/>
  <c r="G88" i="1"/>
  <c r="I88" i="1"/>
  <c r="I57" i="1"/>
  <c r="G57" i="1"/>
  <c r="G45" i="1"/>
  <c r="I45" i="1"/>
  <c r="G37" i="1"/>
  <c r="I37" i="1"/>
  <c r="I170" i="1"/>
  <c r="G170" i="1"/>
  <c r="I145" i="1"/>
  <c r="G147" i="1"/>
  <c r="I147" i="1"/>
  <c r="E218" i="1"/>
  <c r="F218" i="1" s="1"/>
  <c r="G218" i="1" s="1"/>
  <c r="E27" i="1"/>
  <c r="E212" i="1"/>
  <c r="F212" i="1" s="1"/>
  <c r="G212" i="1" s="1"/>
  <c r="E29" i="1"/>
  <c r="F29" i="1" s="1"/>
  <c r="E180" i="1"/>
  <c r="F180" i="1" s="1"/>
  <c r="E176" i="1"/>
  <c r="F176" i="1" s="1"/>
  <c r="E220" i="1"/>
  <c r="F220" i="1" s="1"/>
  <c r="L220" i="1" s="1"/>
  <c r="E26" i="1"/>
  <c r="F26" i="1" s="1"/>
  <c r="E23" i="1"/>
  <c r="F23" i="1" s="1"/>
  <c r="E188" i="1"/>
  <c r="F188" i="1" s="1"/>
  <c r="E185" i="1"/>
  <c r="F185" i="1" s="1"/>
  <c r="E216" i="1"/>
  <c r="F216" i="1" s="1"/>
  <c r="G216" i="1" s="1"/>
  <c r="E28" i="1"/>
  <c r="F28" i="1" s="1"/>
  <c r="E22" i="1"/>
  <c r="F22" i="1" s="1"/>
  <c r="G217" i="1"/>
  <c r="L217" i="1"/>
  <c r="G220" i="1"/>
  <c r="L216" i="1"/>
  <c r="G219" i="1"/>
  <c r="L219" i="1"/>
  <c r="G214" i="1"/>
  <c r="L214" i="1"/>
  <c r="K212" i="1"/>
  <c r="K213" i="1"/>
  <c r="K208" i="1" l="1"/>
  <c r="G208" i="1"/>
  <c r="L218" i="1"/>
  <c r="E34" i="2"/>
  <c r="E54" i="2"/>
  <c r="G182" i="1"/>
  <c r="I182" i="1"/>
  <c r="E23" i="2"/>
  <c r="E47" i="2"/>
  <c r="I180" i="1"/>
  <c r="G180" i="1"/>
  <c r="E48" i="2"/>
  <c r="I26" i="1"/>
  <c r="G26" i="1"/>
  <c r="G22" i="1"/>
  <c r="I22" i="1"/>
  <c r="I29" i="1"/>
  <c r="G29" i="1"/>
  <c r="E31" i="2"/>
  <c r="G28" i="1"/>
  <c r="I28" i="1"/>
  <c r="G185" i="1"/>
  <c r="I185" i="1"/>
  <c r="E26" i="2"/>
  <c r="G23" i="1"/>
  <c r="I23" i="1"/>
  <c r="I176" i="1"/>
  <c r="G176" i="1"/>
  <c r="G188" i="1"/>
  <c r="I188" i="1"/>
  <c r="F27" i="1"/>
  <c r="E52" i="2"/>
  <c r="E51" i="2"/>
  <c r="C12" i="1"/>
  <c r="C11" i="1"/>
  <c r="C16" i="1" l="1"/>
  <c r="D18" i="1" s="1"/>
  <c r="O213" i="1"/>
  <c r="O50" i="1"/>
  <c r="O57" i="1"/>
  <c r="O56" i="1"/>
  <c r="O135" i="1"/>
  <c r="O110" i="1"/>
  <c r="O180" i="1"/>
  <c r="O202" i="1"/>
  <c r="O83" i="1"/>
  <c r="O49" i="1"/>
  <c r="O146" i="1"/>
  <c r="O204" i="1"/>
  <c r="O48" i="1"/>
  <c r="O168" i="1"/>
  <c r="O26" i="1"/>
  <c r="O41" i="1"/>
  <c r="O210" i="1"/>
  <c r="O108" i="1"/>
  <c r="O94" i="1"/>
  <c r="O190" i="1"/>
  <c r="O73" i="1"/>
  <c r="O156" i="1"/>
  <c r="O121" i="1"/>
  <c r="O113" i="1"/>
  <c r="O76" i="1"/>
  <c r="O144" i="1"/>
  <c r="O211" i="1"/>
  <c r="O212" i="1"/>
  <c r="O37" i="1"/>
  <c r="O157" i="1"/>
  <c r="O53" i="1"/>
  <c r="O151" i="1"/>
  <c r="O198" i="1"/>
  <c r="O125" i="1"/>
  <c r="O66" i="1"/>
  <c r="O29" i="1"/>
  <c r="O196" i="1"/>
  <c r="O162" i="1"/>
  <c r="O40" i="1"/>
  <c r="O122" i="1"/>
  <c r="O139" i="1"/>
  <c r="O140" i="1"/>
  <c r="O25" i="1"/>
  <c r="O65" i="1"/>
  <c r="O169" i="1"/>
  <c r="O187" i="1"/>
  <c r="O123" i="1"/>
  <c r="O24" i="1"/>
  <c r="O191" i="1"/>
  <c r="O36" i="1"/>
  <c r="O209" i="1"/>
  <c r="O103" i="1"/>
  <c r="O97" i="1"/>
  <c r="O174" i="1"/>
  <c r="O217" i="1"/>
  <c r="O47" i="1"/>
  <c r="O206" i="1"/>
  <c r="O165" i="1"/>
  <c r="O61" i="1"/>
  <c r="O147" i="1"/>
  <c r="O88" i="1"/>
  <c r="O166" i="1"/>
  <c r="O89" i="1"/>
  <c r="O177" i="1"/>
  <c r="O137" i="1"/>
  <c r="O131" i="1"/>
  <c r="O93" i="1"/>
  <c r="O136" i="1"/>
  <c r="O60" i="1"/>
  <c r="O173" i="1"/>
  <c r="O102" i="1"/>
  <c r="O154" i="1"/>
  <c r="O163" i="1"/>
  <c r="O118" i="1"/>
  <c r="O62" i="1"/>
  <c r="O133" i="1"/>
  <c r="O107" i="1"/>
  <c r="O38" i="1"/>
  <c r="O164" i="1"/>
  <c r="O149" i="1"/>
  <c r="O176" i="1"/>
  <c r="O167" i="1"/>
  <c r="O28" i="1"/>
  <c r="O67" i="1"/>
  <c r="O130" i="1"/>
  <c r="O55" i="1"/>
  <c r="O112" i="1"/>
  <c r="O74" i="1"/>
  <c r="O158" i="1"/>
  <c r="O208" i="1"/>
  <c r="O192" i="1"/>
  <c r="O155" i="1"/>
  <c r="O63" i="1"/>
  <c r="O218" i="1"/>
  <c r="O98" i="1"/>
  <c r="O178" i="1"/>
  <c r="O34" i="1"/>
  <c r="O78" i="1"/>
  <c r="O160" i="1"/>
  <c r="O71" i="1"/>
  <c r="O152" i="1"/>
  <c r="O186" i="1"/>
  <c r="O194" i="1"/>
  <c r="O58" i="1"/>
  <c r="O201" i="1"/>
  <c r="O96" i="1"/>
  <c r="O77" i="1"/>
  <c r="O104" i="1"/>
  <c r="O216" i="1"/>
  <c r="O134" i="1"/>
  <c r="O148" i="1"/>
  <c r="O32" i="1"/>
  <c r="O172" i="1"/>
  <c r="O197" i="1"/>
  <c r="O23" i="1"/>
  <c r="O86" i="1"/>
  <c r="O79" i="1"/>
  <c r="O21" i="1"/>
  <c r="O175" i="1"/>
  <c r="O171" i="1"/>
  <c r="O205" i="1"/>
  <c r="O199" i="1"/>
  <c r="O143" i="1"/>
  <c r="O120" i="1"/>
  <c r="O64" i="1"/>
  <c r="O124" i="1"/>
  <c r="O95" i="1"/>
  <c r="O80" i="1"/>
  <c r="O59" i="1"/>
  <c r="O43" i="1"/>
  <c r="O138" i="1"/>
  <c r="O181" i="1"/>
  <c r="O100" i="1"/>
  <c r="O42" i="1"/>
  <c r="O207" i="1"/>
  <c r="O128" i="1"/>
  <c r="O220" i="1"/>
  <c r="O68" i="1"/>
  <c r="O22" i="1"/>
  <c r="O106" i="1"/>
  <c r="O119" i="1"/>
  <c r="O183" i="1"/>
  <c r="O35" i="1"/>
  <c r="O195" i="1"/>
  <c r="O170" i="1"/>
  <c r="O182" i="1"/>
  <c r="O145" i="1"/>
  <c r="O141" i="1"/>
  <c r="O92" i="1"/>
  <c r="O117" i="1"/>
  <c r="O51" i="1"/>
  <c r="O54" i="1"/>
  <c r="O161" i="1"/>
  <c r="O129" i="1"/>
  <c r="O185" i="1"/>
  <c r="O114" i="1"/>
  <c r="O90" i="1"/>
  <c r="O99" i="1"/>
  <c r="O52" i="1"/>
  <c r="O214" i="1"/>
  <c r="O31" i="1"/>
  <c r="O111" i="1"/>
  <c r="O39" i="1"/>
  <c r="O215" i="1"/>
  <c r="O219" i="1"/>
  <c r="O200" i="1"/>
  <c r="O179" i="1"/>
  <c r="O33" i="1"/>
  <c r="O132" i="1"/>
  <c r="O115" i="1"/>
  <c r="O70" i="1"/>
  <c r="O184" i="1"/>
  <c r="O142" i="1"/>
  <c r="O30" i="1"/>
  <c r="O87" i="1"/>
  <c r="O91" i="1"/>
  <c r="O193" i="1"/>
  <c r="O72" i="1"/>
  <c r="O101" i="1"/>
  <c r="O105" i="1"/>
  <c r="O44" i="1"/>
  <c r="O69" i="1"/>
  <c r="O81" i="1"/>
  <c r="O45" i="1"/>
  <c r="O84" i="1"/>
  <c r="O75" i="1"/>
  <c r="O46" i="1"/>
  <c r="O109" i="1"/>
  <c r="O127" i="1"/>
  <c r="O188" i="1"/>
  <c r="O159" i="1"/>
  <c r="O203" i="1"/>
  <c r="O150" i="1"/>
  <c r="O85" i="1"/>
  <c r="O126" i="1"/>
  <c r="O82" i="1"/>
  <c r="O116" i="1"/>
  <c r="O153" i="1"/>
  <c r="O189" i="1"/>
  <c r="C15" i="1"/>
  <c r="F18" i="1" s="1"/>
  <c r="F19" i="1" s="1"/>
  <c r="G27" i="1"/>
  <c r="I27" i="1"/>
  <c r="O27" i="1"/>
  <c r="C18" i="1" l="1"/>
</calcChain>
</file>

<file path=xl/sharedStrings.xml><?xml version="1.0" encoding="utf-8"?>
<sst xmlns="http://schemas.openxmlformats.org/spreadsheetml/2006/main" count="1891" uniqueCount="593">
  <si>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</si>
  <si>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</si>
  <si>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</si>
  <si>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</si>
  <si>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</si>
  <si>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</si>
  <si>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</si>
  <si>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</si>
  <si>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</si>
  <si>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</si>
  <si>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</si>
  <si>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</si>
  <si>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</si>
  <si>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</si>
  <si>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</si>
  <si>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</si>
  <si>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</si>
  <si>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</si>
  <si>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</si>
  <si>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</si>
  <si>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</si>
  <si>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</si>
  <si>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</si>
  <si>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</si>
  <si>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</si>
  <si>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BBSAG Bull.4</t>
  </si>
  <si>
    <t>BBSAG Bull.5</t>
  </si>
  <si>
    <t>BBSAG Bull.6</t>
  </si>
  <si>
    <t>BBSAG Bull.7</t>
  </si>
  <si>
    <t>BBSAG Bull.11</t>
  </si>
  <si>
    <t>BBSAG Bull.12</t>
  </si>
  <si>
    <t>BBSAG Bull.16</t>
  </si>
  <si>
    <t>BBSAG Bull.17</t>
  </si>
  <si>
    <t>BBSAG Bull.18</t>
  </si>
  <si>
    <t>BBSAG Bull.19</t>
  </si>
  <si>
    <t>BBSAG Bull.23</t>
  </si>
  <si>
    <t>Srivsatava 1986</t>
  </si>
  <si>
    <t>I</t>
  </si>
  <si>
    <t>II</t>
  </si>
  <si>
    <t>Yuk!</t>
  </si>
  <si>
    <t># of data points:</t>
  </si>
  <si>
    <t>EA/KE:</t>
  </si>
  <si>
    <t>DX Aqr / gsc 6376-0787</t>
  </si>
  <si>
    <t>My time zone &gt;&gt;&gt;&gt;&gt;</t>
  </si>
  <si>
    <t>(PST=8, PDT=MDT=7, MDT=CST=6, etc.)</t>
  </si>
  <si>
    <t>Add cycle</t>
  </si>
  <si>
    <t>JD today</t>
  </si>
  <si>
    <t>Old Cycle</t>
  </si>
  <si>
    <t>New Cycle</t>
  </si>
  <si>
    <t>Next ToM</t>
  </si>
  <si>
    <t>Start of linear fit &gt;&gt;&gt;&gt;&gt;&gt;&gt;&gt;&gt;&gt;&gt;&gt;&gt;&gt;&gt;&gt;&gt;&gt;&gt;&gt;&gt;</t>
  </si>
  <si>
    <t>OEJV 0137</t>
  </si>
  <si>
    <t>OEJV 0130</t>
  </si>
  <si>
    <t>VSS_2013-01-28</t>
  </si>
  <si>
    <t>BAD?</t>
  </si>
  <si>
    <t>IBVS 6114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</si>
  <si>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</si>
  <si>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</si>
  <si>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</si>
  <si>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</si>
  <si>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</si>
  <si>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</si>
  <si>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</si>
  <si>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</si>
  <si>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</si>
  <si>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</si>
  <si>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</si>
  <si>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2414862.767 </t>
  </si>
  <si>
    <t> 27.07.1899 06:24 </t>
  </si>
  <si>
    <t> 0.429 </t>
  </si>
  <si>
    <t>P </t>
  </si>
  <si>
    <t> M.Wälder </t>
  </si>
  <si>
    <t> VB 10.108 </t>
  </si>
  <si>
    <t>2415945.759 </t>
  </si>
  <si>
    <t> 15.07.1902 06:12 </t>
  </si>
  <si>
    <t> 0.439 </t>
  </si>
  <si>
    <t>2416015.710 </t>
  </si>
  <si>
    <t> 23.09.1902 05:02 </t>
  </si>
  <si>
    <t> 0.459 </t>
  </si>
  <si>
    <t>2416360.639 </t>
  </si>
  <si>
    <t> 03.09.1903 03:20 </t>
  </si>
  <si>
    <t>2416376.665 </t>
  </si>
  <si>
    <t> 19.09.1903 03:57 </t>
  </si>
  <si>
    <t> 0.420 </t>
  </si>
  <si>
    <t>2416667.743 </t>
  </si>
  <si>
    <t> 06.07.1904 05:49 </t>
  </si>
  <si>
    <t> 0.435 </t>
  </si>
  <si>
    <t>2417352.873 </t>
  </si>
  <si>
    <t> 22.05.1906 08:57 </t>
  </si>
  <si>
    <t> 0.432 </t>
  </si>
  <si>
    <t>2417802.709 </t>
  </si>
  <si>
    <t> 15.08.1907 05:00 </t>
  </si>
  <si>
    <t> 0.443 </t>
  </si>
  <si>
    <t>2417804.582 </t>
  </si>
  <si>
    <t> 17.08.1907 01:58 </t>
  </si>
  <si>
    <t> 0.426 </t>
  </si>
  <si>
    <t>2418199.627 </t>
  </si>
  <si>
    <t> 15.09.1908 03:02 </t>
  </si>
  <si>
    <t> 0.456 </t>
  </si>
  <si>
    <t>2418505.775 </t>
  </si>
  <si>
    <t> 18.07.1909 06:36 </t>
  </si>
  <si>
    <t> 0.421 </t>
  </si>
  <si>
    <t>2418883.755 </t>
  </si>
  <si>
    <t> 31.07.1910 06:07 </t>
  </si>
  <si>
    <t> 0.397 </t>
  </si>
  <si>
    <t>2419225.853 </t>
  </si>
  <si>
    <t> 08.07.1911 08:28 </t>
  </si>
  <si>
    <t> 0.401 </t>
  </si>
  <si>
    <t>2419607.715 </t>
  </si>
  <si>
    <t> 24.07.1912 05:09 </t>
  </si>
  <si>
    <t> 0.479 </t>
  </si>
  <si>
    <t>2419678.550 </t>
  </si>
  <si>
    <t> 03.10.1912 01:12 </t>
  </si>
  <si>
    <t> 0.438 </t>
  </si>
  <si>
    <t>2419693.645 </t>
  </si>
  <si>
    <t> 18.10.1912 03:28 </t>
  </si>
  <si>
    <t> 0.413 </t>
  </si>
  <si>
    <t>2420000.800 </t>
  </si>
  <si>
    <t> 21.08.1913 07:12 </t>
  </si>
  <si>
    <t>2420035.700 </t>
  </si>
  <si>
    <t> 25.09.1913 04:48 </t>
  </si>
  <si>
    <t> 0.374 </t>
  </si>
  <si>
    <t>2421121.589 </t>
  </si>
  <si>
    <t> 15.09.1916 02:08 </t>
  </si>
  <si>
    <t> 0.446 </t>
  </si>
  <si>
    <t>2421121.629 </t>
  </si>
  <si>
    <t> 15.09.1916 03:05 </t>
  </si>
  <si>
    <t> 0.486 </t>
  </si>
  <si>
    <t>2423013.505 </t>
  </si>
  <si>
    <t> 20.11.1921 00:07 </t>
  </si>
  <si>
    <t> 0.450 </t>
  </si>
  <si>
    <t>2423337.583 </t>
  </si>
  <si>
    <t> 10.10.1922 01:59 </t>
  </si>
  <si>
    <t> 0.390 </t>
  </si>
  <si>
    <t>2423699.624 </t>
  </si>
  <si>
    <t> 07.10.1923 02:58 </t>
  </si>
  <si>
    <t> 0.492 </t>
  </si>
  <si>
    <t>2423733.524 </t>
  </si>
  <si>
    <t> 10.11.1923 00:34 </t>
  </si>
  <si>
    <t> 0.371 </t>
  </si>
  <si>
    <t>2423969.831 </t>
  </si>
  <si>
    <t> 03.07.1924 07:56 </t>
  </si>
  <si>
    <t>2424798.631 </t>
  </si>
  <si>
    <t> 10.10.1926 03:08 </t>
  </si>
  <si>
    <t> 0.451 </t>
  </si>
  <si>
    <t>2425525.318 </t>
  </si>
  <si>
    <t> 05.10.1928 19:37 </t>
  </si>
  <si>
    <t> 0.425 </t>
  </si>
  <si>
    <t>2426624.373 </t>
  </si>
  <si>
    <t> 09.10.1931 20:57 </t>
  </si>
  <si>
    <t> 0.433 </t>
  </si>
  <si>
    <t>2427596.784 </t>
  </si>
  <si>
    <t> 08.06.1934 06:48 </t>
  </si>
  <si>
    <t> 0.428 </t>
  </si>
  <si>
    <t>2427666.746 </t>
  </si>
  <si>
    <t> 17.08.1934 05:54 </t>
  </si>
  <si>
    <t>2427686.581 </t>
  </si>
  <si>
    <t> 06.09.1934 01:56 </t>
  </si>
  <si>
    <t> 0.449 </t>
  </si>
  <si>
    <t>2427686.621 </t>
  </si>
  <si>
    <t> 06.09.1934 02:54 </t>
  </si>
  <si>
    <t> 0.489 </t>
  </si>
  <si>
    <t>2427689.414 </t>
  </si>
  <si>
    <t> 08.09.1934 21:56 </t>
  </si>
  <si>
    <t> 0.447 </t>
  </si>
  <si>
    <t>2427978.553 </t>
  </si>
  <si>
    <t> 25.06.1935 01:16 </t>
  </si>
  <si>
    <t>2427979.540 </t>
  </si>
  <si>
    <t> 26.06.1935 00:57 </t>
  </si>
  <si>
    <t> 0.455 </t>
  </si>
  <si>
    <t>2428393.482 </t>
  </si>
  <si>
    <t> 12.08.1936 23:34 </t>
  </si>
  <si>
    <t> 0.482 </t>
  </si>
  <si>
    <t>2428428.364 </t>
  </si>
  <si>
    <t> 16.09.1936 20:44 </t>
  </si>
  <si>
    <t> 0.399 </t>
  </si>
  <si>
    <t>2428447.373 </t>
  </si>
  <si>
    <t> 05.10.1936 20:57 </t>
  </si>
  <si>
    <t> 0.508 </t>
  </si>
  <si>
    <t>2428460.507 </t>
  </si>
  <si>
    <t> 19.10.1936 00:10 </t>
  </si>
  <si>
    <t> 0.411 </t>
  </si>
  <si>
    <t>2428754.451 </t>
  </si>
  <si>
    <t> 08.08.1937 22:49 </t>
  </si>
  <si>
    <t> 0.457 </t>
  </si>
  <si>
    <t>2428839.534 </t>
  </si>
  <si>
    <t> 02.11.1937 00:48 </t>
  </si>
  <si>
    <t>2429110.721 </t>
  </si>
  <si>
    <t> 31.07.1938 05:18 </t>
  </si>
  <si>
    <t> 0.458 </t>
  </si>
  <si>
    <t>2429144.719 </t>
  </si>
  <si>
    <t> 03.09.1938 05:15 </t>
  </si>
  <si>
    <t> 0.436 </t>
  </si>
  <si>
    <t>2429468.806 </t>
  </si>
  <si>
    <t> 24.07.1939 07:20 </t>
  </si>
  <si>
    <t> 0.384 </t>
  </si>
  <si>
    <t>2429487.781 </t>
  </si>
  <si>
    <t> 12.08.1939 06:44 </t>
  </si>
  <si>
    <t>2429494.419 </t>
  </si>
  <si>
    <t> 18.08.1939 22:03 </t>
  </si>
  <si>
    <t>2429525.599 </t>
  </si>
  <si>
    <t> 19.09.1939 02:22 </t>
  </si>
  <si>
    <t> 0.476 </t>
  </si>
  <si>
    <t>2429542.544 </t>
  </si>
  <si>
    <t> 06.10.1939 01:03 </t>
  </si>
  <si>
    <t>2429563.333 </t>
  </si>
  <si>
    <t> 26.10.1939 19:59 </t>
  </si>
  <si>
    <t> 0.410 </t>
  </si>
  <si>
    <t>2429591.326 </t>
  </si>
  <si>
    <t> 23.11.1939 19:49 </t>
  </si>
  <si>
    <t> 0.525 </t>
  </si>
  <si>
    <t>2429846.782 </t>
  </si>
  <si>
    <t> 05.08.1940 06:46 </t>
  </si>
  <si>
    <t> 0.356 </t>
  </si>
  <si>
    <t>2430231.481 </t>
  </si>
  <si>
    <t> 24.08.1941 23:32 </t>
  </si>
  <si>
    <t>2430234.329 </t>
  </si>
  <si>
    <t> 27.08.1941 19:53 </t>
  </si>
  <si>
    <t> 0.448 </t>
  </si>
  <si>
    <t>2430235.280 </t>
  </si>
  <si>
    <t> 28.08.1941 18:43 </t>
  </si>
  <si>
    <t> 0.454 </t>
  </si>
  <si>
    <t>2430281.576 </t>
  </si>
  <si>
    <t> 14.10.1941 01:49 </t>
  </si>
  <si>
    <t> 0.445 </t>
  </si>
  <si>
    <t>2430521.554 </t>
  </si>
  <si>
    <t> 11.06.1942 01:17 </t>
  </si>
  <si>
    <t>2430523.505 </t>
  </si>
  <si>
    <t> 13.06.1942 00:07 </t>
  </si>
  <si>
    <t>2430523.537 </t>
  </si>
  <si>
    <t> 13.06.1942 00:53 </t>
  </si>
  <si>
    <t> 0.483 </t>
  </si>
  <si>
    <t>2430553.777 </t>
  </si>
  <si>
    <t> 13.07.1942 06:38 </t>
  </si>
  <si>
    <t>2430554.645 </t>
  </si>
  <si>
    <t> 14.07.1942 03:28 </t>
  </si>
  <si>
    <t> 0.406 </t>
  </si>
  <si>
    <t>2430641.570 </t>
  </si>
  <si>
    <t> 09.10.1942 01:40 </t>
  </si>
  <si>
    <t>2430643.527 </t>
  </si>
  <si>
    <t> 11.10.1942 00:38 </t>
  </si>
  <si>
    <t>2430848.608 </t>
  </si>
  <si>
    <t> 04.05.1943 02:35 </t>
  </si>
  <si>
    <t> 0.471 </t>
  </si>
  <si>
    <t>2430848.641 </t>
  </si>
  <si>
    <t> 04.05.1943 03:23 </t>
  </si>
  <si>
    <t> 0.504 </t>
  </si>
  <si>
    <t>2430882.539 </t>
  </si>
  <si>
    <t> 07.06.1943 00:56 </t>
  </si>
  <si>
    <t> 0.381 </t>
  </si>
  <si>
    <t>2430883.504 </t>
  </si>
  <si>
    <t> 08.06.1943 00:05 </t>
  </si>
  <si>
    <t>2430883.536 </t>
  </si>
  <si>
    <t> 08.06.1943 00:51 </t>
  </si>
  <si>
    <t>2430883.570 </t>
  </si>
  <si>
    <t> 08.06.1943 01:40 </t>
  </si>
  <si>
    <t> 0.467 </t>
  </si>
  <si>
    <t>2430884.537 </t>
  </si>
  <si>
    <t> 09.06.1943 00:53 </t>
  </si>
  <si>
    <t>2430985.590 </t>
  </si>
  <si>
    <t> 18.09.1943 02:09 </t>
  </si>
  <si>
    <t>2431208.606 </t>
  </si>
  <si>
    <t> 28.04.1944 02:32 </t>
  </si>
  <si>
    <t>2431209.575 </t>
  </si>
  <si>
    <t> 29.04.1944 01:48 </t>
  </si>
  <si>
    <t> 0.444 </t>
  </si>
  <si>
    <t>2431230.504 </t>
  </si>
  <si>
    <t> 20.05.1944 00:05 </t>
  </si>
  <si>
    <t> 0.110 </t>
  </si>
  <si>
    <t>2431243.541 </t>
  </si>
  <si>
    <t> 02.06.1944 00:59 </t>
  </si>
  <si>
    <t> 0.389 </t>
  </si>
  <si>
    <t>2431243.575 </t>
  </si>
  <si>
    <t> 02.06.1944 01:48 </t>
  </si>
  <si>
    <t> 0.423 </t>
  </si>
  <si>
    <t>2431244.575 </t>
  </si>
  <si>
    <t> 03.06.1944 01:48 </t>
  </si>
  <si>
    <t> 0.478 </t>
  </si>
  <si>
    <t>2431261.512 </t>
  </si>
  <si>
    <t> 20.06.1944 00:17 </t>
  </si>
  <si>
    <t> 0.405 </t>
  </si>
  <si>
    <t>2431261.537 </t>
  </si>
  <si>
    <t> 20.06.1944 00:53 </t>
  </si>
  <si>
    <t> 0.430 </t>
  </si>
  <si>
    <t>2431262.470 </t>
  </si>
  <si>
    <t> 20.06.1944 23:16 </t>
  </si>
  <si>
    <t> 0.418 </t>
  </si>
  <si>
    <t>2431262.504 </t>
  </si>
  <si>
    <t> 21.06.1944 00:05 </t>
  </si>
  <si>
    <t> 0.452 </t>
  </si>
  <si>
    <t>2431297.443 </t>
  </si>
  <si>
    <t> 25.07.1944 22:37 </t>
  </si>
  <si>
    <t>2431298.373 </t>
  </si>
  <si>
    <t> 26.07.1944 20:57 </t>
  </si>
  <si>
    <t>2431298.415 </t>
  </si>
  <si>
    <t> 26.07.1944 21:57 </t>
  </si>
  <si>
    <t> 0.453 </t>
  </si>
  <si>
    <t>2431313.512 </t>
  </si>
  <si>
    <t> 11.08.1944 00:17 </t>
  </si>
  <si>
    <t>2431381.519 </t>
  </si>
  <si>
    <t> 18.10.1944 00:27 </t>
  </si>
  <si>
    <t> 0.396 </t>
  </si>
  <si>
    <t>2431587.588 </t>
  </si>
  <si>
    <t> 12.05.1945 02:06 </t>
  </si>
  <si>
    <t>2431622.533 </t>
  </si>
  <si>
    <t> 16.06.1945 00:47 </t>
  </si>
  <si>
    <t>2431622.567 </t>
  </si>
  <si>
    <t> 16.06.1945 01:36 </t>
  </si>
  <si>
    <t> 0.466 </t>
  </si>
  <si>
    <t>2431642.376 </t>
  </si>
  <si>
    <t> 05.07.1945 21:01 </t>
  </si>
  <si>
    <t>2431677.278 </t>
  </si>
  <si>
    <t> 09.08.1945 18:40 </t>
  </si>
  <si>
    <t> 0.366 </t>
  </si>
  <si>
    <t>2431707.601 </t>
  </si>
  <si>
    <t> 09.09.1945 02:25 </t>
  </si>
  <si>
    <t>2431713.273 </t>
  </si>
  <si>
    <t> 14.09.1945 18:33 </t>
  </si>
  <si>
    <t>2431765.259 </t>
  </si>
  <si>
    <t> 05.11.1945 18:12 </t>
  </si>
  <si>
    <t> 0.461 </t>
  </si>
  <si>
    <t>2431782.262 </t>
  </si>
  <si>
    <t> 22.11.1945 18:17 </t>
  </si>
  <si>
    <t>2431947.641 </t>
  </si>
  <si>
    <t> 07.05.1946 03:23 </t>
  </si>
  <si>
    <t>2431982.596 </t>
  </si>
  <si>
    <t> 11.06.1946 02:18 </t>
  </si>
  <si>
    <t>2432000.468 </t>
  </si>
  <si>
    <t> 28.06.1946 23:13 </t>
  </si>
  <si>
    <t> 0.363 </t>
  </si>
  <si>
    <t>2432000.501 </t>
  </si>
  <si>
    <t> 29.06.1946 00:01 </t>
  </si>
  <si>
    <t>2432004.372 </t>
  </si>
  <si>
    <t> 02.07.1946 20:55 </t>
  </si>
  <si>
    <t> 0.487 </t>
  </si>
  <si>
    <t>2432056.279 </t>
  </si>
  <si>
    <t> 23.08.1946 18:41 </t>
  </si>
  <si>
    <t>2432084.677 </t>
  </si>
  <si>
    <t> 21.09.1946 04:14 </t>
  </si>
  <si>
    <t>2432089.394 </t>
  </si>
  <si>
    <t> 25.09.1946 21:27 </t>
  </si>
  <si>
    <t>2432119.590 </t>
  </si>
  <si>
    <t> 26.10.1946 02:09 </t>
  </si>
  <si>
    <t>2432326.535 </t>
  </si>
  <si>
    <t> 21.05.1947 00:50 </t>
  </si>
  <si>
    <t>2432326.569 </t>
  </si>
  <si>
    <t> 21.05.1947 01:39 </t>
  </si>
  <si>
    <t>2432326.600 </t>
  </si>
  <si>
    <t> 21.05.1947 02:24 </t>
  </si>
  <si>
    <t>2432327.558 </t>
  </si>
  <si>
    <t> 22.05.1947 01:23 </t>
  </si>
  <si>
    <t>2432378.502 </t>
  </si>
  <si>
    <t> 12.07.1947 00:02 </t>
  </si>
  <si>
    <t> 0.392 </t>
  </si>
  <si>
    <t>2432391.737 </t>
  </si>
  <si>
    <t> 25.07.1947 05:41 </t>
  </si>
  <si>
    <t>2432408.311 </t>
  </si>
  <si>
    <t> 10.08.1947 19:27 </t>
  </si>
  <si>
    <t> 0.434 </t>
  </si>
  <si>
    <t>2432409.767 </t>
  </si>
  <si>
    <t> 12.08.1947 06:24 </t>
  </si>
  <si>
    <t> 0.472 </t>
  </si>
  <si>
    <t>2432417.318 </t>
  </si>
  <si>
    <t> 19.08.1947 19:37 </t>
  </si>
  <si>
    <t> 0.463 </t>
  </si>
  <si>
    <t>2432464.531 </t>
  </si>
  <si>
    <t> 06.10.1947 00:44 </t>
  </si>
  <si>
    <t>2432806.665 </t>
  </si>
  <si>
    <t> 12.09.1948 03:57 </t>
  </si>
  <si>
    <t>2433031.557 </t>
  </si>
  <si>
    <t> 25.04.1949 01:22 </t>
  </si>
  <si>
    <t>2433094.857 </t>
  </si>
  <si>
    <t> 27.06.1949 08:34 </t>
  </si>
  <si>
    <t>2433094.898 </t>
  </si>
  <si>
    <t> 27.06.1949 09:33 </t>
  </si>
  <si>
    <t> 0.470 </t>
  </si>
  <si>
    <t>2433120.390 </t>
  </si>
  <si>
    <t> 22.07.1949 21:21 </t>
  </si>
  <si>
    <t>2433128.856 </t>
  </si>
  <si>
    <t> 31.07.1949 08:32 </t>
  </si>
  <si>
    <t> 0.408 </t>
  </si>
  <si>
    <t>2433128.897 </t>
  </si>
  <si>
    <t> 31.07.1949 09:31 </t>
  </si>
  <si>
    <t>2433129.771 </t>
  </si>
  <si>
    <t> 01.08.1949 06:30 </t>
  </si>
  <si>
    <t> 0.378 </t>
  </si>
  <si>
    <t>2433129.812 </t>
  </si>
  <si>
    <t> 01.08.1949 07:29 </t>
  </si>
  <si>
    <t> 0.419 </t>
  </si>
  <si>
    <t>2433129.854 </t>
  </si>
  <si>
    <t> 01.08.1949 08:29 </t>
  </si>
  <si>
    <t>2433172.333 </t>
  </si>
  <si>
    <t> 12.09.1949 19:59 </t>
  </si>
  <si>
    <t> 0.415 </t>
  </si>
  <si>
    <t>2433480.399 </t>
  </si>
  <si>
    <t> 17.07.1950 21:34 </t>
  </si>
  <si>
    <t> 0.407 </t>
  </si>
  <si>
    <t>2433498.402 </t>
  </si>
  <si>
    <t> 04.08.1950 21:38 </t>
  </si>
  <si>
    <t>2433835.764 </t>
  </si>
  <si>
    <t> 08.07.1951 06:20 </t>
  </si>
  <si>
    <t>2433838.630 </t>
  </si>
  <si>
    <t> 11.07.1951 03:07 </t>
  </si>
  <si>
    <t>2433893.398 </t>
  </si>
  <si>
    <t> 03.09.1951 21:33 </t>
  </si>
  <si>
    <t>2433894.336 </t>
  </si>
  <si>
    <t> 04.09.1951 20:03 </t>
  </si>
  <si>
    <t>2436814.418 </t>
  </si>
  <si>
    <t> 02.09.1959 22:01 </t>
  </si>
  <si>
    <t> W.Strohmeier </t>
  </si>
  <si>
    <t>IBVS 164 </t>
  </si>
  <si>
    <t>2436850.330 </t>
  </si>
  <si>
    <t> 08.10.1959 19:55 </t>
  </si>
  <si>
    <t>2436868.306 </t>
  </si>
  <si>
    <t> 26.10.1959 19:20 </t>
  </si>
  <si>
    <t>2437174.435 </t>
  </si>
  <si>
    <t> 27.08.1960 22:26 </t>
  </si>
  <si>
    <t>2437203.355 </t>
  </si>
  <si>
    <t> 25.09.1960 20:31 </t>
  </si>
  <si>
    <t> 0.494 </t>
  </si>
  <si>
    <t>2438618.444 </t>
  </si>
  <si>
    <t> 10.08.1964 22:39 </t>
  </si>
  <si>
    <t>2438636.400 </t>
  </si>
  <si>
    <t> 28.08.1964 21:36 </t>
  </si>
  <si>
    <t>2438672.286 </t>
  </si>
  <si>
    <t> 03.10.1964 18:51 </t>
  </si>
  <si>
    <t>2438691.244 </t>
  </si>
  <si>
    <t> 22.10.1964 17:51 </t>
  </si>
  <si>
    <t> 0.464 </t>
  </si>
  <si>
    <t>2438692.250 </t>
  </si>
  <si>
    <t> 23.10.1964 18:00 </t>
  </si>
  <si>
    <t>2439023.337 </t>
  </si>
  <si>
    <t> 19.09.1965 20:05 </t>
  </si>
  <si>
    <t> 0.385 </t>
  </si>
  <si>
    <t>2439051.246 </t>
  </si>
  <si>
    <t> 17.10.1965 17:54 </t>
  </si>
  <si>
    <t> 0.417 </t>
  </si>
  <si>
    <t>2439358.412 </t>
  </si>
  <si>
    <t> 20.08.1966 21:53 </t>
  </si>
  <si>
    <t>2439376.374 </t>
  </si>
  <si>
    <t> 07.09.1966 20:58 </t>
  </si>
  <si>
    <t>2439385.334 </t>
  </si>
  <si>
    <t> 16.09.1966 20:00 </t>
  </si>
  <si>
    <t>2439404.293 </t>
  </si>
  <si>
    <t> 05.10.1966 19:01 </t>
  </si>
  <si>
    <t> 0.502 </t>
  </si>
  <si>
    <t>2439412.257 </t>
  </si>
  <si>
    <t> 13.10.1966 18:10 </t>
  </si>
  <si>
    <t>2440452.665 </t>
  </si>
  <si>
    <t> 19.08.1969 03:57 </t>
  </si>
  <si>
    <t>2440453.675 </t>
  </si>
  <si>
    <t> 20.08.1969 04:12 </t>
  </si>
  <si>
    <t>2440836.434 </t>
  </si>
  <si>
    <t> 06.09.1970 22:24 </t>
  </si>
  <si>
    <t> 0.480 </t>
  </si>
  <si>
    <t>2441511.160 </t>
  </si>
  <si>
    <t> 12.07.1972 15:50 </t>
  </si>
  <si>
    <t> 0.468 </t>
  </si>
  <si>
    <t>2441521.551 </t>
  </si>
  <si>
    <t> 23.07.1972 01:13 </t>
  </si>
  <si>
    <t>V </t>
  </si>
  <si>
    <t> K.Locher </t>
  </si>
  <si>
    <t> BBS 4 </t>
  </si>
  <si>
    <t>2441522.506 </t>
  </si>
  <si>
    <t> 24.07.1972 00:08 </t>
  </si>
  <si>
    <t> 0.474 </t>
  </si>
  <si>
    <t>2441558.404 </t>
  </si>
  <si>
    <t> 28.08.1972 21:41 </t>
  </si>
  <si>
    <t> BBS 5 </t>
  </si>
  <si>
    <t>2441594.301 </t>
  </si>
  <si>
    <t> 03.10.1972 19:13 </t>
  </si>
  <si>
    <t> BBS 6 </t>
  </si>
  <si>
    <t>2441595.279 </t>
  </si>
  <si>
    <t> 04.10.1972 18:41 </t>
  </si>
  <si>
    <t> 0.481 </t>
  </si>
  <si>
    <t>2441600.880 </t>
  </si>
  <si>
    <t> 10.10.1972 09:07 </t>
  </si>
  <si>
    <t> 0.412 </t>
  </si>
  <si>
    <t>2441664.253 </t>
  </si>
  <si>
    <t> 12.12.1972 18:04 </t>
  </si>
  <si>
    <t> 0.469 </t>
  </si>
  <si>
    <t> BBS 7 </t>
  </si>
  <si>
    <t>2441900.508 </t>
  </si>
  <si>
    <t> 06.08.1973 00:11 </t>
  </si>
  <si>
    <t> BBS 11 </t>
  </si>
  <si>
    <t>2441901.451 </t>
  </si>
  <si>
    <t> 06.08.1973 22:49 </t>
  </si>
  <si>
    <t>2441972.290 </t>
  </si>
  <si>
    <t> 16.10.1973 18:57 </t>
  </si>
  <si>
    <t> BBS 12 </t>
  </si>
  <si>
    <t>2442242.595 </t>
  </si>
  <si>
    <t> 14.07.1974 02:16 </t>
  </si>
  <si>
    <t> 0.465 </t>
  </si>
  <si>
    <t> BBS 16 </t>
  </si>
  <si>
    <t>2442296.446 </t>
  </si>
  <si>
    <t> 05.09.1974 22:42 </t>
  </si>
  <si>
    <t> R.Diethelm </t>
  </si>
  <si>
    <t> BBS 17 </t>
  </si>
  <si>
    <t>2442296.461 </t>
  </si>
  <si>
    <t> 05.09.1974 23:03 </t>
  </si>
  <si>
    <t>2442351.268 </t>
  </si>
  <si>
    <t> 30.10.1974 18:25 </t>
  </si>
  <si>
    <t> 0.462 </t>
  </si>
  <si>
    <t> BBS 18 </t>
  </si>
  <si>
    <t>2442385.251 </t>
  </si>
  <si>
    <t> 03.12.1974 18:01 </t>
  </si>
  <si>
    <t> 0.424 </t>
  </si>
  <si>
    <t> BBS 19 </t>
  </si>
  <si>
    <t>2442621.527 </t>
  </si>
  <si>
    <t> 28.07.1975 00:38 </t>
  </si>
  <si>
    <t> BBS 23 </t>
  </si>
  <si>
    <t>2442687.697 </t>
  </si>
  <si>
    <t> 02.10.1975 04:43 </t>
  </si>
  <si>
    <t>E </t>
  </si>
  <si>
    <t>?</t>
  </si>
  <si>
    <t> E.H.Olsen </t>
  </si>
  <si>
    <t>IBVS 1199 </t>
  </si>
  <si>
    <t>2443073.149 </t>
  </si>
  <si>
    <t> 21.10.1976 15:34 </t>
  </si>
  <si>
    <t> 0.354 </t>
  </si>
  <si>
    <t> Srivastava &amp; Sinha </t>
  </si>
  <si>
    <t> ASS 111.226 </t>
  </si>
  <si>
    <t>2444139.159 </t>
  </si>
  <si>
    <t> 22.09.1979 15:48 </t>
  </si>
  <si>
    <t> -0.080 </t>
  </si>
  <si>
    <t>2444177.217 </t>
  </si>
  <si>
    <t> 30.10.1979 17:12 </t>
  </si>
  <si>
    <t> 0.178 </t>
  </si>
  <si>
    <t>2444531.159 </t>
  </si>
  <si>
    <t> 18.10.1980 15:48 </t>
  </si>
  <si>
    <t> 0.213 </t>
  </si>
  <si>
    <t>2444899.236 </t>
  </si>
  <si>
    <t> 21.10.1981 17:39 </t>
  </si>
  <si>
    <t> 0.208 </t>
  </si>
  <si>
    <t> R.K.Srivastava </t>
  </si>
  <si>
    <t> ASS 113.334 </t>
  </si>
  <si>
    <t>2444936.119 </t>
  </si>
  <si>
    <t> 27.11.1981 14:51 </t>
  </si>
  <si>
    <t> 0.236 </t>
  </si>
  <si>
    <t>2444944.130 </t>
  </si>
  <si>
    <t> 05.12.1981 15:07 </t>
  </si>
  <si>
    <t> 0.214 </t>
  </si>
  <si>
    <t>2446643.546 </t>
  </si>
  <si>
    <t> 01.08.1986 01:06 </t>
  </si>
  <si>
    <t> 0.029 </t>
  </si>
  <si>
    <t> J.Isles </t>
  </si>
  <si>
    <t> VSSC 66.34 </t>
  </si>
  <si>
    <t>2451808.0001 </t>
  </si>
  <si>
    <t> 20.09.2000 12:00 </t>
  </si>
  <si>
    <t> 0.0001 </t>
  </si>
  <si>
    <t> K.Nagai </t>
  </si>
  <si>
    <t>VSB 38 </t>
  </si>
  <si>
    <t>2454712.0079 </t>
  </si>
  <si>
    <t> 02.09.2008 12:11 </t>
  </si>
  <si>
    <t> -0.0097 </t>
  </si>
  <si>
    <t>C </t>
  </si>
  <si>
    <t>Rc</t>
  </si>
  <si>
    <t>VSB 48 </t>
  </si>
  <si>
    <t>2455064.5043 </t>
  </si>
  <si>
    <t> 21.08.2009 00:06 </t>
  </si>
  <si>
    <t> -0.0022 </t>
  </si>
  <si>
    <t>R</t>
  </si>
  <si>
    <t> M.Lehky </t>
  </si>
  <si>
    <t>OEJV 0137 </t>
  </si>
  <si>
    <t>2455080.0836 </t>
  </si>
  <si>
    <t> 05.09.2009 14:00 </t>
  </si>
  <si>
    <t> -0.0156 </t>
  </si>
  <si>
    <t>VSB 50 </t>
  </si>
  <si>
    <t>2456491.47481 </t>
  </si>
  <si>
    <t> 17.07.2013 23:23 </t>
  </si>
  <si>
    <t> 0.00228 </t>
  </si>
  <si>
    <t> R.Uhlar </t>
  </si>
  <si>
    <t>IBVS 6114 </t>
  </si>
  <si>
    <t>2456499.50366 </t>
  </si>
  <si>
    <t> 26.07.2013 00:05 </t>
  </si>
  <si>
    <t> -0.00146 </t>
  </si>
  <si>
    <t>2456929.0129 </t>
  </si>
  <si>
    <t> 28.09.2014 12:18 </t>
  </si>
  <si>
    <t> 0.0005 </t>
  </si>
  <si>
    <t>cG</t>
  </si>
  <si>
    <t>VSB 59 </t>
  </si>
  <si>
    <t>s6</t>
  </si>
  <si>
    <t>s7</t>
  </si>
  <si>
    <t>IBVS 0164 </t>
  </si>
  <si>
    <t>VSB 069</t>
  </si>
  <si>
    <t>U</t>
  </si>
  <si>
    <t>JBAV, 55</t>
  </si>
  <si>
    <t>JAVSO, 49, 251</t>
  </si>
  <si>
    <t>TESS/RAA/PNC</t>
  </si>
  <si>
    <t>VSS SEB Group</t>
  </si>
  <si>
    <t>TESS</t>
  </si>
  <si>
    <t>27/07/1899</t>
  </si>
  <si>
    <t>VSS SEB Gp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</si>
</sst>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_);\(&quot;$&quot;#,##0\)"/>
    <numFmt numFmtId="165" formatCode="0.000"/>
    <numFmt numFmtId="166" formatCode="0.00000"/>
    <numFmt numFmtId="167" formatCode="0.000000"/>
  </numFmts>
  <fonts count="39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sz val="1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20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u/>
      <sz val="10"/>
      <color indexed="12"/>
      <name val="Arial"/>
      <family val="2"/>
    </font>
    <font>
      <b/>
      <sz val="10"/>
      <color indexed="14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0"/>
      <color indexed="17"/>
      <name val="Arial"/>
      <family val="2"/>
    </font>
    <font>
      <sz val="10"/>
      <color rgb="FF00B050"/>
      <name val="Arial"/>
      <family val="2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/>
      <top/>
      <bottom style="medium">
        <color indexed="64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8">
    <xf numFmtId="0" fontId="0" fillId="0" borderId="0">
      <alignment vertical="top"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26" fillId="0" borderId="0" applyNumberFormat="0" applyFill="0" applyBorder="0" applyAlignment="0" applyProtection="0"/>
    <xf numFmtId="2" fontId="6" fillId="0" borderId="0" applyFont="0" applyFill="0" applyBorder="0" applyAlignment="0" applyProtection="0"/>
    <xf numFmtId="0" fontId="27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29" fillId="7" borderId="1" applyNumberFormat="0" applyAlignment="0" applyProtection="0"/>
    <xf numFmtId="0" fontId="30" fillId="0" borderId="4" applyNumberFormat="0" applyFill="0" applyAlignment="0" applyProtection="0"/>
    <xf numFmtId="0" fontId="31" fillId="22" borderId="0" applyNumberFormat="0" applyBorder="0" applyAlignment="0" applyProtection="0"/>
    <xf numFmtId="0" fontId="13" fillId="0" borderId="0"/>
    <xf numFmtId="0" fontId="13" fillId="23" borderId="5" applyNumberFormat="0" applyFont="0" applyAlignment="0" applyProtection="0"/>
    <xf numFmtId="0" fontId="32" fillId="20" borderId="6" applyNumberFormat="0" applyAlignment="0" applyProtection="0"/>
    <xf numFmtId="0" fontId="33" fillId="0" borderId="0" applyNumberFormat="0" applyFill="0" applyBorder="0" applyAlignment="0" applyProtection="0"/>
    <xf numFmtId="0" fontId="6" fillId="0" borderId="7" applyNumberFormat="0" applyFont="0" applyFill="0" applyAlignment="0" applyProtection="0"/>
    <xf numFmtId="0" fontId="34" fillId="0" borderId="0" applyNumberFormat="0" applyFill="0" applyBorder="0" applyAlignment="0" applyProtection="0"/>
  </cellStyleXfs>
  <cellXfs count="74">
    <xf numFmtId="0" fontId="0" fillId="0" borderId="0" xfId="0" applyAlignment="1"/>
    <xf numFmtId="0" fontId="3" fillId="0" borderId="0" xfId="0" applyFont="1" applyAlignment="1"/>
    <xf numFmtId="0" fontId="0" fillId="0" borderId="8" xfId="0" applyBorder="1" applyAlignment="1"/>
    <xf numFmtId="0" fontId="0" fillId="0" borderId="9" xfId="0" applyBorder="1" applyAlignment="1"/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7" fillId="0" borderId="0" xfId="0" applyFont="1" applyAlignment="1"/>
    <xf numFmtId="0" fontId="7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9" fillId="0" borderId="0" xfId="0" applyFont="1" applyAlignment="1"/>
    <xf numFmtId="0" fontId="5" fillId="0" borderId="11" xfId="0" applyFont="1" applyBorder="1" applyAlignment="1">
      <alignment horizontal="left"/>
    </xf>
    <xf numFmtId="0" fontId="13" fillId="0" borderId="0" xfId="0" applyFont="1" applyAlignment="1"/>
    <xf numFmtId="0" fontId="13" fillId="0" borderId="0" xfId="0" applyFont="1" applyAlignment="1">
      <alignment horizontal="center"/>
    </xf>
    <xf numFmtId="14" fontId="13" fillId="0" borderId="0" xfId="0" applyNumberFormat="1" applyFont="1" applyAlignment="1"/>
    <xf numFmtId="165" fontId="13" fillId="0" borderId="0" xfId="0" applyNumberFormat="1" applyFont="1" applyAlignment="1">
      <alignment horizontal="left"/>
    </xf>
    <xf numFmtId="0" fontId="13" fillId="0" borderId="0" xfId="0" applyFont="1" applyAlignment="1">
      <alignment horizontal="left"/>
    </xf>
    <xf numFmtId="0" fontId="14" fillId="0" borderId="0" xfId="0" applyFont="1">
      <alignment vertical="top"/>
    </xf>
    <xf numFmtId="0" fontId="0" fillId="0" borderId="0" xfId="0">
      <alignment vertical="top"/>
    </xf>
    <xf numFmtId="0" fontId="15" fillId="0" borderId="0" xfId="0" applyFont="1">
      <alignment vertical="top"/>
    </xf>
    <xf numFmtId="0" fontId="10" fillId="0" borderId="0" xfId="0" applyFont="1">
      <alignment vertical="top"/>
    </xf>
    <xf numFmtId="0" fontId="10" fillId="0" borderId="0" xfId="0" applyFont="1" applyAlignment="1">
      <alignment horizontal="left" vertical="top"/>
    </xf>
    <xf numFmtId="0" fontId="10" fillId="0" borderId="0" xfId="0" applyFont="1" applyAlignment="1"/>
    <xf numFmtId="0" fontId="12" fillId="0" borderId="0" xfId="0" applyFont="1">
      <alignment vertical="top"/>
    </xf>
    <xf numFmtId="0" fontId="11" fillId="0" borderId="0" xfId="0" applyFont="1">
      <alignment vertical="top"/>
    </xf>
    <xf numFmtId="0" fontId="4" fillId="0" borderId="0" xfId="0" applyFont="1">
      <alignment vertical="top"/>
    </xf>
    <xf numFmtId="0" fontId="10" fillId="0" borderId="0" xfId="0" applyFont="1" applyAlignment="1">
      <alignment horizontal="center"/>
    </xf>
    <xf numFmtId="0" fontId="7" fillId="0" borderId="0" xfId="0" applyFont="1">
      <alignment vertical="top"/>
    </xf>
    <xf numFmtId="0" fontId="11" fillId="0" borderId="0" xfId="0" applyFont="1" applyAlignment="1">
      <alignment horizontal="center"/>
    </xf>
    <xf numFmtId="22" fontId="10" fillId="0" borderId="0" xfId="0" applyNumberFormat="1" applyFont="1">
      <alignment vertical="top"/>
    </xf>
    <xf numFmtId="0" fontId="0" fillId="0" borderId="8" xfId="0" applyBorder="1">
      <alignment vertical="top"/>
    </xf>
    <xf numFmtId="0" fontId="0" fillId="0" borderId="9" xfId="0" applyBorder="1">
      <alignment vertical="top"/>
    </xf>
    <xf numFmtId="0" fontId="16" fillId="0" borderId="0" xfId="0" applyFont="1">
      <alignment vertical="top"/>
    </xf>
    <xf numFmtId="0" fontId="15" fillId="0" borderId="0" xfId="0" applyFont="1" applyAlignment="1">
      <alignment horizontal="left"/>
    </xf>
    <xf numFmtId="0" fontId="5" fillId="0" borderId="0" xfId="0" applyFont="1" applyAlignment="1"/>
    <xf numFmtId="0" fontId="5" fillId="0" borderId="0" xfId="0" applyFont="1" applyAlignment="1">
      <alignment horizontal="center"/>
    </xf>
    <xf numFmtId="165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>
      <alignment vertical="top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>
      <alignment vertical="top"/>
    </xf>
    <xf numFmtId="0" fontId="0" fillId="0" borderId="14" xfId="0" applyBorder="1" applyAlignment="1">
      <alignment horizontal="center"/>
    </xf>
    <xf numFmtId="0" fontId="0" fillId="0" borderId="15" xfId="0" applyBorder="1">
      <alignment vertical="top"/>
    </xf>
    <xf numFmtId="0" fontId="19" fillId="0" borderId="0" xfId="38" applyAlignment="1" applyProtection="1">
      <alignment horizontal="left"/>
    </xf>
    <xf numFmtId="0" fontId="0" fillId="0" borderId="16" xfId="0" applyBorder="1" applyAlignment="1">
      <alignment horizontal="center"/>
    </xf>
    <xf numFmtId="0" fontId="0" fillId="0" borderId="17" xfId="0" applyBorder="1">
      <alignment vertical="top"/>
    </xf>
    <xf numFmtId="0" fontId="0" fillId="0" borderId="0" xfId="0" quotePrefix="1">
      <alignment vertical="top"/>
    </xf>
    <xf numFmtId="0" fontId="5" fillId="24" borderId="18" xfId="0" applyFont="1" applyFill="1" applyBorder="1" applyAlignment="1">
      <alignment horizontal="left" vertical="top" wrapText="1" indent="1"/>
    </xf>
    <xf numFmtId="0" fontId="5" fillId="24" borderId="18" xfId="0" applyFont="1" applyFill="1" applyBorder="1" applyAlignment="1">
      <alignment horizontal="center" vertical="top" wrapText="1"/>
    </xf>
    <xf numFmtId="0" fontId="5" fillId="24" borderId="18" xfId="0" applyFont="1" applyFill="1" applyBorder="1" applyAlignment="1">
      <alignment horizontal="right" vertical="top" wrapText="1"/>
    </xf>
    <xf numFmtId="0" fontId="19" fillId="24" borderId="18" xfId="38" applyFill="1" applyBorder="1" applyAlignment="1" applyProtection="1">
      <alignment horizontal="right" vertical="top" wrapText="1"/>
    </xf>
    <xf numFmtId="0" fontId="11" fillId="0" borderId="0" xfId="0" applyFont="1" applyAlignment="1"/>
    <xf numFmtId="0" fontId="20" fillId="0" borderId="10" xfId="0" applyFont="1" applyBorder="1" applyAlignment="1">
      <alignment horizontal="center"/>
    </xf>
    <xf numFmtId="0" fontId="15" fillId="0" borderId="0" xfId="0" applyFont="1" applyAlignment="1">
      <alignment horizontal="center" vertical="top"/>
    </xf>
    <xf numFmtId="0" fontId="35" fillId="0" borderId="0" xfId="42" applyFont="1"/>
    <xf numFmtId="0" fontId="35" fillId="0" borderId="0" xfId="42" applyFont="1" applyAlignment="1">
      <alignment horizontal="center"/>
    </xf>
    <xf numFmtId="0" fontId="35" fillId="0" borderId="0" xfId="42" applyFont="1" applyAlignment="1">
      <alignment horizontal="left"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0" fontId="37" fillId="0" borderId="0" xfId="0" applyFont="1" applyAlignment="1"/>
    <xf numFmtId="0" fontId="38" fillId="0" borderId="0" xfId="0" applyFont="1" applyAlignment="1" applyProtection="1">
      <alignment horizontal="center" vertical="center" wrapText="1"/>
      <protection locked="0"/>
    </xf>
    <xf numFmtId="0" fontId="6" fillId="0" borderId="19" xfId="0" applyFont="1" applyBorder="1" applyAlignment="1"/>
    <xf numFmtId="0" fontId="37" fillId="0" borderId="20" xfId="0" applyFont="1" applyBorder="1" applyAlignment="1"/>
    <xf numFmtId="0" fontId="38" fillId="0" borderId="0" xfId="0" applyFont="1" applyAlignment="1" applyProtection="1">
      <alignment horizontal="center"/>
      <protection locked="0"/>
    </xf>
    <xf numFmtId="166" fontId="36" fillId="0" borderId="0" xfId="0" applyNumberFormat="1" applyFont="1" applyAlignment="1">
      <alignment horizontal="left" vertical="center" wrapText="1"/>
    </xf>
    <xf numFmtId="0" fontId="36" fillId="0" borderId="0" xfId="0" applyFont="1" applyAlignment="1">
      <alignment horizontal="left" vertical="center" wrapText="1"/>
    </xf>
    <xf numFmtId="167" fontId="38" fillId="0" borderId="0" xfId="0" applyNumberFormat="1" applyFont="1" applyAlignment="1" applyProtection="1">
      <alignment horizontal="left" vertical="center" wrapText="1"/>
      <protection locked="0"/>
    </xf>
    <xf numFmtId="167" fontId="37" fillId="0" borderId="0" xfId="0" applyNumberFormat="1" applyFont="1" applyAlignment="1">
      <alignment horizontal="left"/>
    </xf>
    <xf numFmtId="167" fontId="38" fillId="0" borderId="0" xfId="0" applyNumberFormat="1" applyFont="1" applyAlignment="1" applyProtection="1">
      <alignment horizontal="left"/>
      <protection locked="0"/>
    </xf>
    <xf numFmtId="14" fontId="6" fillId="0" borderId="0" xfId="0" applyNumberFormat="1" applyFont="1" applyAlignment="1"/>
    <xf numFmtId="0" fontId="8" fillId="0" borderId="0" xfId="0" applyFont="1" applyAlignment="1"/>
  </cellXfs>
  <cellStyles count="48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0" xfId="28" xr:uid="{00000000-0005-0000-0000-00001B000000}"/>
    <cellStyle name="Currency0" xfId="29" xr:uid="{00000000-0005-0000-0000-00001C000000}"/>
    <cellStyle name="Date" xfId="30" xr:uid="{00000000-0005-0000-0000-00001D000000}"/>
    <cellStyle name="Explanatory Text" xfId="31" builtinId="53" customBuiltin="1"/>
    <cellStyle name="Fixed" xfId="32" xr:uid="{00000000-0005-0000-0000-00001F000000}"/>
    <cellStyle name="Good" xfId="33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Hyperlink" xfId="38" builtinId="8"/>
    <cellStyle name="Input" xfId="39" builtinId="20" customBuiltin="1"/>
    <cellStyle name="Linked Cell" xfId="40" builtinId="24" customBuiltin="1"/>
    <cellStyle name="Neutral" xfId="41" builtinId="28" customBuiltin="1"/>
    <cellStyle name="Normal" xfId="0" builtinId="0"/>
    <cellStyle name="Normal_A" xfId="42" xr:uid="{00000000-0005-0000-0000-00002A000000}"/>
    <cellStyle name="Note" xfId="43" builtinId="10" customBuiltin="1"/>
    <cellStyle name="Output" xfId="44" builtinId="21" customBuiltin="1"/>
    <cellStyle name="Title" xfId="45" builtinId="15" customBuiltin="1"/>
    <cellStyle name="Total" xfId="46" builtinId="25" customBuiltin="1"/>
    <cellStyle name="Warning Text" xfId="47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DX Aqr - O-C Diagr.</a:t>
            </a:r>
          </a:p>
        </c:rich>
      </c:tx>
      <c:layout>
        <c:manualLayout>
          <c:xMode val="edge"/>
          <c:yMode val="edge"/>
          <c:x val="0.38567073170731708"/>
          <c:y val="3.37423312883435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414634146341464"/>
          <c:y val="0.14723926380368099"/>
          <c:w val="0.81859756097560976"/>
          <c:h val="0.6595092024539877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Active!$F$21:$F$990</c:f>
              <c:numCache>
                <c:formatCode>General</c:formatCode>
                <c:ptCount val="970"/>
                <c:pt idx="0">
                  <c:v>-29444</c:v>
                </c:pt>
                <c:pt idx="1">
                  <c:v>-28298</c:v>
                </c:pt>
                <c:pt idx="2">
                  <c:v>-28224</c:v>
                </c:pt>
                <c:pt idx="3">
                  <c:v>-27859</c:v>
                </c:pt>
                <c:pt idx="4">
                  <c:v>-27842</c:v>
                </c:pt>
                <c:pt idx="5">
                  <c:v>-27534</c:v>
                </c:pt>
                <c:pt idx="6">
                  <c:v>-26809</c:v>
                </c:pt>
                <c:pt idx="7">
                  <c:v>-26333</c:v>
                </c:pt>
                <c:pt idx="8">
                  <c:v>-26331</c:v>
                </c:pt>
                <c:pt idx="9">
                  <c:v>-25913</c:v>
                </c:pt>
                <c:pt idx="10">
                  <c:v>-25589</c:v>
                </c:pt>
                <c:pt idx="11">
                  <c:v>-25189</c:v>
                </c:pt>
                <c:pt idx="12">
                  <c:v>-24827</c:v>
                </c:pt>
                <c:pt idx="13">
                  <c:v>-24423</c:v>
                </c:pt>
                <c:pt idx="14">
                  <c:v>-24348</c:v>
                </c:pt>
                <c:pt idx="15">
                  <c:v>-24332</c:v>
                </c:pt>
                <c:pt idx="16">
                  <c:v>-24007</c:v>
                </c:pt>
                <c:pt idx="17">
                  <c:v>-23970</c:v>
                </c:pt>
                <c:pt idx="18">
                  <c:v>-22821</c:v>
                </c:pt>
                <c:pt idx="19">
                  <c:v>-22821</c:v>
                </c:pt>
                <c:pt idx="20">
                  <c:v>-20819</c:v>
                </c:pt>
                <c:pt idx="21">
                  <c:v>-20476</c:v>
                </c:pt>
                <c:pt idx="22">
                  <c:v>-20093</c:v>
                </c:pt>
                <c:pt idx="23">
                  <c:v>-20057</c:v>
                </c:pt>
                <c:pt idx="24">
                  <c:v>-19807</c:v>
                </c:pt>
                <c:pt idx="25">
                  <c:v>-18930</c:v>
                </c:pt>
                <c:pt idx="26">
                  <c:v>-18161</c:v>
                </c:pt>
                <c:pt idx="27">
                  <c:v>-16998</c:v>
                </c:pt>
                <c:pt idx="28">
                  <c:v>-15969</c:v>
                </c:pt>
                <c:pt idx="29">
                  <c:v>-15895</c:v>
                </c:pt>
                <c:pt idx="30">
                  <c:v>-15874</c:v>
                </c:pt>
                <c:pt idx="31">
                  <c:v>-15874</c:v>
                </c:pt>
                <c:pt idx="32">
                  <c:v>-15871</c:v>
                </c:pt>
                <c:pt idx="33">
                  <c:v>-15565</c:v>
                </c:pt>
                <c:pt idx="34">
                  <c:v>-15564</c:v>
                </c:pt>
                <c:pt idx="35">
                  <c:v>-15126</c:v>
                </c:pt>
                <c:pt idx="36">
                  <c:v>-15089</c:v>
                </c:pt>
                <c:pt idx="37">
                  <c:v>-15069</c:v>
                </c:pt>
                <c:pt idx="38">
                  <c:v>-15055</c:v>
                </c:pt>
                <c:pt idx="39">
                  <c:v>-14744</c:v>
                </c:pt>
                <c:pt idx="40">
                  <c:v>-14654</c:v>
                </c:pt>
                <c:pt idx="41">
                  <c:v>-14367</c:v>
                </c:pt>
                <c:pt idx="42">
                  <c:v>-14331</c:v>
                </c:pt>
                <c:pt idx="43">
                  <c:v>-13988</c:v>
                </c:pt>
                <c:pt idx="44">
                  <c:v>-13968</c:v>
                </c:pt>
                <c:pt idx="45">
                  <c:v>-13961</c:v>
                </c:pt>
                <c:pt idx="46">
                  <c:v>-13928</c:v>
                </c:pt>
                <c:pt idx="47">
                  <c:v>-13910</c:v>
                </c:pt>
                <c:pt idx="48">
                  <c:v>-13888</c:v>
                </c:pt>
                <c:pt idx="49">
                  <c:v>-13858.5</c:v>
                </c:pt>
                <c:pt idx="50">
                  <c:v>-13588</c:v>
                </c:pt>
                <c:pt idx="51">
                  <c:v>-13181</c:v>
                </c:pt>
                <c:pt idx="52">
                  <c:v>-13178</c:v>
                </c:pt>
                <c:pt idx="53">
                  <c:v>-13177</c:v>
                </c:pt>
                <c:pt idx="54">
                  <c:v>-13128</c:v>
                </c:pt>
                <c:pt idx="55">
                  <c:v>-12874</c:v>
                </c:pt>
                <c:pt idx="56">
                  <c:v>-12872</c:v>
                </c:pt>
                <c:pt idx="57">
                  <c:v>-12872</c:v>
                </c:pt>
                <c:pt idx="58">
                  <c:v>-12840</c:v>
                </c:pt>
                <c:pt idx="59">
                  <c:v>-12839</c:v>
                </c:pt>
                <c:pt idx="60">
                  <c:v>-12747</c:v>
                </c:pt>
                <c:pt idx="61">
                  <c:v>-12745</c:v>
                </c:pt>
                <c:pt idx="62">
                  <c:v>-12528</c:v>
                </c:pt>
                <c:pt idx="63">
                  <c:v>-12528</c:v>
                </c:pt>
                <c:pt idx="64">
                  <c:v>-12492</c:v>
                </c:pt>
                <c:pt idx="65">
                  <c:v>-12491</c:v>
                </c:pt>
                <c:pt idx="66">
                  <c:v>-12491</c:v>
                </c:pt>
                <c:pt idx="67">
                  <c:v>-12491</c:v>
                </c:pt>
                <c:pt idx="68">
                  <c:v>-12490</c:v>
                </c:pt>
                <c:pt idx="69">
                  <c:v>-12383</c:v>
                </c:pt>
                <c:pt idx="70">
                  <c:v>-12147</c:v>
                </c:pt>
                <c:pt idx="71">
                  <c:v>-12146</c:v>
                </c:pt>
                <c:pt idx="72">
                  <c:v>-12124</c:v>
                </c:pt>
                <c:pt idx="73">
                  <c:v>-12110</c:v>
                </c:pt>
                <c:pt idx="74">
                  <c:v>-12110</c:v>
                </c:pt>
                <c:pt idx="75">
                  <c:v>-12109</c:v>
                </c:pt>
                <c:pt idx="76">
                  <c:v>-12091</c:v>
                </c:pt>
                <c:pt idx="77">
                  <c:v>-12091</c:v>
                </c:pt>
                <c:pt idx="78">
                  <c:v>-12090</c:v>
                </c:pt>
                <c:pt idx="79">
                  <c:v>-12090</c:v>
                </c:pt>
                <c:pt idx="80">
                  <c:v>-12053</c:v>
                </c:pt>
                <c:pt idx="81">
                  <c:v>-12052</c:v>
                </c:pt>
                <c:pt idx="82">
                  <c:v>-12052</c:v>
                </c:pt>
                <c:pt idx="83">
                  <c:v>-12036</c:v>
                </c:pt>
                <c:pt idx="84">
                  <c:v>-11964</c:v>
                </c:pt>
                <c:pt idx="85">
                  <c:v>-11746</c:v>
                </c:pt>
                <c:pt idx="86">
                  <c:v>-11709</c:v>
                </c:pt>
                <c:pt idx="87">
                  <c:v>-11709</c:v>
                </c:pt>
                <c:pt idx="88">
                  <c:v>-11688</c:v>
                </c:pt>
                <c:pt idx="89">
                  <c:v>-11651</c:v>
                </c:pt>
                <c:pt idx="90">
                  <c:v>-11619</c:v>
                </c:pt>
                <c:pt idx="91">
                  <c:v>-11613</c:v>
                </c:pt>
                <c:pt idx="92">
                  <c:v>-11558</c:v>
                </c:pt>
                <c:pt idx="93">
                  <c:v>-11540</c:v>
                </c:pt>
                <c:pt idx="94">
                  <c:v>-11365</c:v>
                </c:pt>
                <c:pt idx="95">
                  <c:v>-11328</c:v>
                </c:pt>
                <c:pt idx="96">
                  <c:v>-11309</c:v>
                </c:pt>
                <c:pt idx="97">
                  <c:v>-11309</c:v>
                </c:pt>
                <c:pt idx="98">
                  <c:v>-11305</c:v>
                </c:pt>
                <c:pt idx="99">
                  <c:v>-11250</c:v>
                </c:pt>
                <c:pt idx="100">
                  <c:v>-11220</c:v>
                </c:pt>
                <c:pt idx="101">
                  <c:v>-11215</c:v>
                </c:pt>
                <c:pt idx="102">
                  <c:v>-11183</c:v>
                </c:pt>
                <c:pt idx="103">
                  <c:v>-10964</c:v>
                </c:pt>
                <c:pt idx="104">
                  <c:v>-10964</c:v>
                </c:pt>
                <c:pt idx="105">
                  <c:v>-10964</c:v>
                </c:pt>
                <c:pt idx="106">
                  <c:v>-10963</c:v>
                </c:pt>
                <c:pt idx="107">
                  <c:v>-10909</c:v>
                </c:pt>
                <c:pt idx="108">
                  <c:v>-10895</c:v>
                </c:pt>
                <c:pt idx="109">
                  <c:v>-10877.5</c:v>
                </c:pt>
                <c:pt idx="110">
                  <c:v>-10876</c:v>
                </c:pt>
                <c:pt idx="111">
                  <c:v>-10868</c:v>
                </c:pt>
                <c:pt idx="112">
                  <c:v>-10818</c:v>
                </c:pt>
                <c:pt idx="113">
                  <c:v>-10456</c:v>
                </c:pt>
                <c:pt idx="114">
                  <c:v>-10218</c:v>
                </c:pt>
                <c:pt idx="115">
                  <c:v>-10151</c:v>
                </c:pt>
                <c:pt idx="116">
                  <c:v>-10151</c:v>
                </c:pt>
                <c:pt idx="117">
                  <c:v>-10124</c:v>
                </c:pt>
                <c:pt idx="118">
                  <c:v>-10115</c:v>
                </c:pt>
                <c:pt idx="119">
                  <c:v>-10115</c:v>
                </c:pt>
                <c:pt idx="120">
                  <c:v>-10114</c:v>
                </c:pt>
                <c:pt idx="121">
                  <c:v>-10114</c:v>
                </c:pt>
                <c:pt idx="122">
                  <c:v>-10114</c:v>
                </c:pt>
                <c:pt idx="123">
                  <c:v>-10069</c:v>
                </c:pt>
                <c:pt idx="124">
                  <c:v>-9743</c:v>
                </c:pt>
                <c:pt idx="125">
                  <c:v>-9724</c:v>
                </c:pt>
                <c:pt idx="126">
                  <c:v>-9367</c:v>
                </c:pt>
                <c:pt idx="127">
                  <c:v>-9364</c:v>
                </c:pt>
                <c:pt idx="128">
                  <c:v>-9306</c:v>
                </c:pt>
                <c:pt idx="129">
                  <c:v>-9305</c:v>
                </c:pt>
                <c:pt idx="130">
                  <c:v>-6215</c:v>
                </c:pt>
                <c:pt idx="131">
                  <c:v>-6177</c:v>
                </c:pt>
                <c:pt idx="132">
                  <c:v>-6158</c:v>
                </c:pt>
                <c:pt idx="133">
                  <c:v>-5869</c:v>
                </c:pt>
                <c:pt idx="134">
                  <c:v>-5834</c:v>
                </c:pt>
                <c:pt idx="135">
                  <c:v>-5803.5</c:v>
                </c:pt>
                <c:pt idx="136">
                  <c:v>-4306</c:v>
                </c:pt>
                <c:pt idx="137">
                  <c:v>-4306</c:v>
                </c:pt>
                <c:pt idx="138">
                  <c:v>-4287</c:v>
                </c:pt>
                <c:pt idx="139">
                  <c:v>-4249</c:v>
                </c:pt>
                <c:pt idx="140">
                  <c:v>-4229</c:v>
                </c:pt>
                <c:pt idx="141">
                  <c:v>-4228</c:v>
                </c:pt>
                <c:pt idx="142">
                  <c:v>-3877.5</c:v>
                </c:pt>
                <c:pt idx="143">
                  <c:v>-3848</c:v>
                </c:pt>
                <c:pt idx="144">
                  <c:v>-3523</c:v>
                </c:pt>
                <c:pt idx="145">
                  <c:v>-3504</c:v>
                </c:pt>
                <c:pt idx="146">
                  <c:v>-3494.5</c:v>
                </c:pt>
                <c:pt idx="147">
                  <c:v>-3474.5</c:v>
                </c:pt>
                <c:pt idx="148">
                  <c:v>-3466</c:v>
                </c:pt>
                <c:pt idx="149">
                  <c:v>-2365</c:v>
                </c:pt>
                <c:pt idx="150">
                  <c:v>-2364</c:v>
                </c:pt>
                <c:pt idx="151">
                  <c:v>-1959</c:v>
                </c:pt>
                <c:pt idx="152">
                  <c:v>-1245</c:v>
                </c:pt>
                <c:pt idx="153">
                  <c:v>-1234</c:v>
                </c:pt>
                <c:pt idx="154">
                  <c:v>-1233</c:v>
                </c:pt>
                <c:pt idx="155">
                  <c:v>-1195</c:v>
                </c:pt>
                <c:pt idx="156">
                  <c:v>-1157</c:v>
                </c:pt>
                <c:pt idx="157">
                  <c:v>-1156</c:v>
                </c:pt>
                <c:pt idx="158">
                  <c:v>-1150</c:v>
                </c:pt>
                <c:pt idx="159">
                  <c:v>-1083</c:v>
                </c:pt>
                <c:pt idx="160">
                  <c:v>-833</c:v>
                </c:pt>
                <c:pt idx="161">
                  <c:v>-832</c:v>
                </c:pt>
                <c:pt idx="162">
                  <c:v>-757</c:v>
                </c:pt>
                <c:pt idx="163">
                  <c:v>-471</c:v>
                </c:pt>
                <c:pt idx="164">
                  <c:v>-414</c:v>
                </c:pt>
                <c:pt idx="165">
                  <c:v>-414</c:v>
                </c:pt>
                <c:pt idx="166">
                  <c:v>-356</c:v>
                </c:pt>
                <c:pt idx="167">
                  <c:v>-320</c:v>
                </c:pt>
                <c:pt idx="168">
                  <c:v>-70</c:v>
                </c:pt>
                <c:pt idx="169">
                  <c:v>0</c:v>
                </c:pt>
                <c:pt idx="170">
                  <c:v>408</c:v>
                </c:pt>
                <c:pt idx="171">
                  <c:v>1536</c:v>
                </c:pt>
                <c:pt idx="172">
                  <c:v>1576</c:v>
                </c:pt>
                <c:pt idx="173">
                  <c:v>1950.5</c:v>
                </c:pt>
                <c:pt idx="174">
                  <c:v>2340</c:v>
                </c:pt>
                <c:pt idx="175">
                  <c:v>2379</c:v>
                </c:pt>
                <c:pt idx="176">
                  <c:v>2387.5</c:v>
                </c:pt>
                <c:pt idx="177">
                  <c:v>4186</c:v>
                </c:pt>
                <c:pt idx="178">
                  <c:v>9651</c:v>
                </c:pt>
                <c:pt idx="179">
                  <c:v>12724</c:v>
                </c:pt>
                <c:pt idx="180">
                  <c:v>13097</c:v>
                </c:pt>
                <c:pt idx="181">
                  <c:v>13097</c:v>
                </c:pt>
                <c:pt idx="182">
                  <c:v>13113.5</c:v>
                </c:pt>
                <c:pt idx="183">
                  <c:v>13537</c:v>
                </c:pt>
                <c:pt idx="184">
                  <c:v>13877.5</c:v>
                </c:pt>
                <c:pt idx="185">
                  <c:v>13897.5</c:v>
                </c:pt>
                <c:pt idx="186">
                  <c:v>14270</c:v>
                </c:pt>
                <c:pt idx="187">
                  <c:v>14607</c:v>
                </c:pt>
                <c:pt idx="188">
                  <c:v>14615.5</c:v>
                </c:pt>
                <c:pt idx="189">
                  <c:v>15070</c:v>
                </c:pt>
                <c:pt idx="190">
                  <c:v>17342</c:v>
                </c:pt>
                <c:pt idx="191">
                  <c:v>17373</c:v>
                </c:pt>
                <c:pt idx="192">
                  <c:v>17397</c:v>
                </c:pt>
                <c:pt idx="193">
                  <c:v>17737</c:v>
                </c:pt>
                <c:pt idx="194">
                  <c:v>17737</c:v>
                </c:pt>
                <c:pt idx="195">
                  <c:v>17737.5</c:v>
                </c:pt>
                <c:pt idx="196">
                  <c:v>17751</c:v>
                </c:pt>
                <c:pt idx="197">
                  <c:v>17751.5</c:v>
                </c:pt>
                <c:pt idx="198">
                  <c:v>17759</c:v>
                </c:pt>
                <c:pt idx="199">
                  <c:v>17759.5</c:v>
                </c:pt>
              </c:numCache>
            </c:numRef>
          </c:xVal>
          <c:yVal>
            <c:numRef>
              <c:f>Active!$H$21:$H$990</c:f>
              <c:numCache>
                <c:formatCode>General</c:formatCode>
                <c:ptCount val="970"/>
                <c:pt idx="16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455-402C-A2EB-C472C6ACAE5A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Active!$D$21:$D$990</c:f>
                <c:numCache>
                  <c:formatCode>General</c:formatCode>
                  <c:ptCount val="970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4">
                    <c:v>0</c:v>
                  </c:pt>
                  <c:pt idx="137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8">
                    <c:v>0</c:v>
                  </c:pt>
                  <c:pt idx="169">
                    <c:v>0</c:v>
                  </c:pt>
                  <c:pt idx="177">
                    <c:v>0</c:v>
                  </c:pt>
                  <c:pt idx="178">
                    <c:v>0</c:v>
                  </c:pt>
                  <c:pt idx="179">
                    <c:v>0</c:v>
                  </c:pt>
                  <c:pt idx="180">
                    <c:v>0</c:v>
                  </c:pt>
                  <c:pt idx="181">
                    <c:v>5.0000000000000001E-4</c:v>
                  </c:pt>
                  <c:pt idx="182">
                    <c:v>0</c:v>
                  </c:pt>
                  <c:pt idx="183">
                    <c:v>7.0000000000000001E-3</c:v>
                  </c:pt>
                  <c:pt idx="184">
                    <c:v>3.0000000000000001E-3</c:v>
                  </c:pt>
                  <c:pt idx="185">
                    <c:v>2E-3</c:v>
                  </c:pt>
                  <c:pt idx="186">
                    <c:v>2.9999999999999997E-4</c:v>
                  </c:pt>
                  <c:pt idx="187">
                    <c:v>7.2000000000000005E-4</c:v>
                  </c:pt>
                  <c:pt idx="188">
                    <c:v>1.7799999999999999E-3</c:v>
                  </c:pt>
                  <c:pt idx="189">
                    <c:v>0</c:v>
                  </c:pt>
                  <c:pt idx="190">
                    <c:v>0</c:v>
                  </c:pt>
                  <c:pt idx="191">
                    <c:v>0.01</c:v>
                  </c:pt>
                  <c:pt idx="192">
                    <c:v>1.6900000000000001E-3</c:v>
                  </c:pt>
                  <c:pt idx="193">
                    <c:v>1.1460000000000001E-3</c:v>
                  </c:pt>
                  <c:pt idx="194">
                    <c:v>1.1460000000000001E-3</c:v>
                  </c:pt>
                  <c:pt idx="195">
                    <c:v>1.454E-3</c:v>
                  </c:pt>
                  <c:pt idx="196">
                    <c:v>8.8199999999999997E-4</c:v>
                  </c:pt>
                  <c:pt idx="197">
                    <c:v>1.253E-3</c:v>
                  </c:pt>
                  <c:pt idx="198">
                    <c:v>7.0500000000000001E-4</c:v>
                  </c:pt>
                  <c:pt idx="199">
                    <c:v>1.1590000000000001E-3</c:v>
                  </c:pt>
                </c:numCache>
              </c:numRef>
            </c:plus>
            <c:minus>
              <c:numRef>
                <c:f>Active!$D$21:$D$990</c:f>
                <c:numCache>
                  <c:formatCode>General</c:formatCode>
                  <c:ptCount val="970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4">
                    <c:v>0</c:v>
                  </c:pt>
                  <c:pt idx="137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8">
                    <c:v>0</c:v>
                  </c:pt>
                  <c:pt idx="169">
                    <c:v>0</c:v>
                  </c:pt>
                  <c:pt idx="177">
                    <c:v>0</c:v>
                  </c:pt>
                  <c:pt idx="178">
                    <c:v>0</c:v>
                  </c:pt>
                  <c:pt idx="179">
                    <c:v>0</c:v>
                  </c:pt>
                  <c:pt idx="180">
                    <c:v>0</c:v>
                  </c:pt>
                  <c:pt idx="181">
                    <c:v>5.0000000000000001E-4</c:v>
                  </c:pt>
                  <c:pt idx="182">
                    <c:v>0</c:v>
                  </c:pt>
                  <c:pt idx="183">
                    <c:v>7.0000000000000001E-3</c:v>
                  </c:pt>
                  <c:pt idx="184">
                    <c:v>3.0000000000000001E-3</c:v>
                  </c:pt>
                  <c:pt idx="185">
                    <c:v>2E-3</c:v>
                  </c:pt>
                  <c:pt idx="186">
                    <c:v>2.9999999999999997E-4</c:v>
                  </c:pt>
                  <c:pt idx="187">
                    <c:v>7.2000000000000005E-4</c:v>
                  </c:pt>
                  <c:pt idx="188">
                    <c:v>1.7799999999999999E-3</c:v>
                  </c:pt>
                  <c:pt idx="189">
                    <c:v>0</c:v>
                  </c:pt>
                  <c:pt idx="190">
                    <c:v>0</c:v>
                  </c:pt>
                  <c:pt idx="191">
                    <c:v>0.01</c:v>
                  </c:pt>
                  <c:pt idx="192">
                    <c:v>1.6900000000000001E-3</c:v>
                  </c:pt>
                  <c:pt idx="193">
                    <c:v>1.1460000000000001E-3</c:v>
                  </c:pt>
                  <c:pt idx="194">
                    <c:v>1.1460000000000001E-3</c:v>
                  </c:pt>
                  <c:pt idx="195">
                    <c:v>1.454E-3</c:v>
                  </c:pt>
                  <c:pt idx="196">
                    <c:v>8.8199999999999997E-4</c:v>
                  </c:pt>
                  <c:pt idx="197">
                    <c:v>1.253E-3</c:v>
                  </c:pt>
                  <c:pt idx="198">
                    <c:v>7.0500000000000001E-4</c:v>
                  </c:pt>
                  <c:pt idx="199">
                    <c:v>1.1590000000000001E-3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Active!$F$21:$F$990</c:f>
              <c:numCache>
                <c:formatCode>General</c:formatCode>
                <c:ptCount val="970"/>
                <c:pt idx="0">
                  <c:v>-29444</c:v>
                </c:pt>
                <c:pt idx="1">
                  <c:v>-28298</c:v>
                </c:pt>
                <c:pt idx="2">
                  <c:v>-28224</c:v>
                </c:pt>
                <c:pt idx="3">
                  <c:v>-27859</c:v>
                </c:pt>
                <c:pt idx="4">
                  <c:v>-27842</c:v>
                </c:pt>
                <c:pt idx="5">
                  <c:v>-27534</c:v>
                </c:pt>
                <c:pt idx="6">
                  <c:v>-26809</c:v>
                </c:pt>
                <c:pt idx="7">
                  <c:v>-26333</c:v>
                </c:pt>
                <c:pt idx="8">
                  <c:v>-26331</c:v>
                </c:pt>
                <c:pt idx="9">
                  <c:v>-25913</c:v>
                </c:pt>
                <c:pt idx="10">
                  <c:v>-25589</c:v>
                </c:pt>
                <c:pt idx="11">
                  <c:v>-25189</c:v>
                </c:pt>
                <c:pt idx="12">
                  <c:v>-24827</c:v>
                </c:pt>
                <c:pt idx="13">
                  <c:v>-24423</c:v>
                </c:pt>
                <c:pt idx="14">
                  <c:v>-24348</c:v>
                </c:pt>
                <c:pt idx="15">
                  <c:v>-24332</c:v>
                </c:pt>
                <c:pt idx="16">
                  <c:v>-24007</c:v>
                </c:pt>
                <c:pt idx="17">
                  <c:v>-23970</c:v>
                </c:pt>
                <c:pt idx="18">
                  <c:v>-22821</c:v>
                </c:pt>
                <c:pt idx="19">
                  <c:v>-22821</c:v>
                </c:pt>
                <c:pt idx="20">
                  <c:v>-20819</c:v>
                </c:pt>
                <c:pt idx="21">
                  <c:v>-20476</c:v>
                </c:pt>
                <c:pt idx="22">
                  <c:v>-20093</c:v>
                </c:pt>
                <c:pt idx="23">
                  <c:v>-20057</c:v>
                </c:pt>
                <c:pt idx="24">
                  <c:v>-19807</c:v>
                </c:pt>
                <c:pt idx="25">
                  <c:v>-18930</c:v>
                </c:pt>
                <c:pt idx="26">
                  <c:v>-18161</c:v>
                </c:pt>
                <c:pt idx="27">
                  <c:v>-16998</c:v>
                </c:pt>
                <c:pt idx="28">
                  <c:v>-15969</c:v>
                </c:pt>
                <c:pt idx="29">
                  <c:v>-15895</c:v>
                </c:pt>
                <c:pt idx="30">
                  <c:v>-15874</c:v>
                </c:pt>
                <c:pt idx="31">
                  <c:v>-15874</c:v>
                </c:pt>
                <c:pt idx="32">
                  <c:v>-15871</c:v>
                </c:pt>
                <c:pt idx="33">
                  <c:v>-15565</c:v>
                </c:pt>
                <c:pt idx="34">
                  <c:v>-15564</c:v>
                </c:pt>
                <c:pt idx="35">
                  <c:v>-15126</c:v>
                </c:pt>
                <c:pt idx="36">
                  <c:v>-15089</c:v>
                </c:pt>
                <c:pt idx="37">
                  <c:v>-15069</c:v>
                </c:pt>
                <c:pt idx="38">
                  <c:v>-15055</c:v>
                </c:pt>
                <c:pt idx="39">
                  <c:v>-14744</c:v>
                </c:pt>
                <c:pt idx="40">
                  <c:v>-14654</c:v>
                </c:pt>
                <c:pt idx="41">
                  <c:v>-14367</c:v>
                </c:pt>
                <c:pt idx="42">
                  <c:v>-14331</c:v>
                </c:pt>
                <c:pt idx="43">
                  <c:v>-13988</c:v>
                </c:pt>
                <c:pt idx="44">
                  <c:v>-13968</c:v>
                </c:pt>
                <c:pt idx="45">
                  <c:v>-13961</c:v>
                </c:pt>
                <c:pt idx="46">
                  <c:v>-13928</c:v>
                </c:pt>
                <c:pt idx="47">
                  <c:v>-13910</c:v>
                </c:pt>
                <c:pt idx="48">
                  <c:v>-13888</c:v>
                </c:pt>
                <c:pt idx="49">
                  <c:v>-13858.5</c:v>
                </c:pt>
                <c:pt idx="50">
                  <c:v>-13588</c:v>
                </c:pt>
                <c:pt idx="51">
                  <c:v>-13181</c:v>
                </c:pt>
                <c:pt idx="52">
                  <c:v>-13178</c:v>
                </c:pt>
                <c:pt idx="53">
                  <c:v>-13177</c:v>
                </c:pt>
                <c:pt idx="54">
                  <c:v>-13128</c:v>
                </c:pt>
                <c:pt idx="55">
                  <c:v>-12874</c:v>
                </c:pt>
                <c:pt idx="56">
                  <c:v>-12872</c:v>
                </c:pt>
                <c:pt idx="57">
                  <c:v>-12872</c:v>
                </c:pt>
                <c:pt idx="58">
                  <c:v>-12840</c:v>
                </c:pt>
                <c:pt idx="59">
                  <c:v>-12839</c:v>
                </c:pt>
                <c:pt idx="60">
                  <c:v>-12747</c:v>
                </c:pt>
                <c:pt idx="61">
                  <c:v>-12745</c:v>
                </c:pt>
                <c:pt idx="62">
                  <c:v>-12528</c:v>
                </c:pt>
                <c:pt idx="63">
                  <c:v>-12528</c:v>
                </c:pt>
                <c:pt idx="64">
                  <c:v>-12492</c:v>
                </c:pt>
                <c:pt idx="65">
                  <c:v>-12491</c:v>
                </c:pt>
                <c:pt idx="66">
                  <c:v>-12491</c:v>
                </c:pt>
                <c:pt idx="67">
                  <c:v>-12491</c:v>
                </c:pt>
                <c:pt idx="68">
                  <c:v>-12490</c:v>
                </c:pt>
                <c:pt idx="69">
                  <c:v>-12383</c:v>
                </c:pt>
                <c:pt idx="70">
                  <c:v>-12147</c:v>
                </c:pt>
                <c:pt idx="71">
                  <c:v>-12146</c:v>
                </c:pt>
                <c:pt idx="72">
                  <c:v>-12124</c:v>
                </c:pt>
                <c:pt idx="73">
                  <c:v>-12110</c:v>
                </c:pt>
                <c:pt idx="74">
                  <c:v>-12110</c:v>
                </c:pt>
                <c:pt idx="75">
                  <c:v>-12109</c:v>
                </c:pt>
                <c:pt idx="76">
                  <c:v>-12091</c:v>
                </c:pt>
                <c:pt idx="77">
                  <c:v>-12091</c:v>
                </c:pt>
                <c:pt idx="78">
                  <c:v>-12090</c:v>
                </c:pt>
                <c:pt idx="79">
                  <c:v>-12090</c:v>
                </c:pt>
                <c:pt idx="80">
                  <c:v>-12053</c:v>
                </c:pt>
                <c:pt idx="81">
                  <c:v>-12052</c:v>
                </c:pt>
                <c:pt idx="82">
                  <c:v>-12052</c:v>
                </c:pt>
                <c:pt idx="83">
                  <c:v>-12036</c:v>
                </c:pt>
                <c:pt idx="84">
                  <c:v>-11964</c:v>
                </c:pt>
                <c:pt idx="85">
                  <c:v>-11746</c:v>
                </c:pt>
                <c:pt idx="86">
                  <c:v>-11709</c:v>
                </c:pt>
                <c:pt idx="87">
                  <c:v>-11709</c:v>
                </c:pt>
                <c:pt idx="88">
                  <c:v>-11688</c:v>
                </c:pt>
                <c:pt idx="89">
                  <c:v>-11651</c:v>
                </c:pt>
                <c:pt idx="90">
                  <c:v>-11619</c:v>
                </c:pt>
                <c:pt idx="91">
                  <c:v>-11613</c:v>
                </c:pt>
                <c:pt idx="92">
                  <c:v>-11558</c:v>
                </c:pt>
                <c:pt idx="93">
                  <c:v>-11540</c:v>
                </c:pt>
                <c:pt idx="94">
                  <c:v>-11365</c:v>
                </c:pt>
                <c:pt idx="95">
                  <c:v>-11328</c:v>
                </c:pt>
                <c:pt idx="96">
                  <c:v>-11309</c:v>
                </c:pt>
                <c:pt idx="97">
                  <c:v>-11309</c:v>
                </c:pt>
                <c:pt idx="98">
                  <c:v>-11305</c:v>
                </c:pt>
                <c:pt idx="99">
                  <c:v>-11250</c:v>
                </c:pt>
                <c:pt idx="100">
                  <c:v>-11220</c:v>
                </c:pt>
                <c:pt idx="101">
                  <c:v>-11215</c:v>
                </c:pt>
                <c:pt idx="102">
                  <c:v>-11183</c:v>
                </c:pt>
                <c:pt idx="103">
                  <c:v>-10964</c:v>
                </c:pt>
                <c:pt idx="104">
                  <c:v>-10964</c:v>
                </c:pt>
                <c:pt idx="105">
                  <c:v>-10964</c:v>
                </c:pt>
                <c:pt idx="106">
                  <c:v>-10963</c:v>
                </c:pt>
                <c:pt idx="107">
                  <c:v>-10909</c:v>
                </c:pt>
                <c:pt idx="108">
                  <c:v>-10895</c:v>
                </c:pt>
                <c:pt idx="109">
                  <c:v>-10877.5</c:v>
                </c:pt>
                <c:pt idx="110">
                  <c:v>-10876</c:v>
                </c:pt>
                <c:pt idx="111">
                  <c:v>-10868</c:v>
                </c:pt>
                <c:pt idx="112">
                  <c:v>-10818</c:v>
                </c:pt>
                <c:pt idx="113">
                  <c:v>-10456</c:v>
                </c:pt>
                <c:pt idx="114">
                  <c:v>-10218</c:v>
                </c:pt>
                <c:pt idx="115">
                  <c:v>-10151</c:v>
                </c:pt>
                <c:pt idx="116">
                  <c:v>-10151</c:v>
                </c:pt>
                <c:pt idx="117">
                  <c:v>-10124</c:v>
                </c:pt>
                <c:pt idx="118">
                  <c:v>-10115</c:v>
                </c:pt>
                <c:pt idx="119">
                  <c:v>-10115</c:v>
                </c:pt>
                <c:pt idx="120">
                  <c:v>-10114</c:v>
                </c:pt>
                <c:pt idx="121">
                  <c:v>-10114</c:v>
                </c:pt>
                <c:pt idx="122">
                  <c:v>-10114</c:v>
                </c:pt>
                <c:pt idx="123">
                  <c:v>-10069</c:v>
                </c:pt>
                <c:pt idx="124">
                  <c:v>-9743</c:v>
                </c:pt>
                <c:pt idx="125">
                  <c:v>-9724</c:v>
                </c:pt>
                <c:pt idx="126">
                  <c:v>-9367</c:v>
                </c:pt>
                <c:pt idx="127">
                  <c:v>-9364</c:v>
                </c:pt>
                <c:pt idx="128">
                  <c:v>-9306</c:v>
                </c:pt>
                <c:pt idx="129">
                  <c:v>-9305</c:v>
                </c:pt>
                <c:pt idx="130">
                  <c:v>-6215</c:v>
                </c:pt>
                <c:pt idx="131">
                  <c:v>-6177</c:v>
                </c:pt>
                <c:pt idx="132">
                  <c:v>-6158</c:v>
                </c:pt>
                <c:pt idx="133">
                  <c:v>-5869</c:v>
                </c:pt>
                <c:pt idx="134">
                  <c:v>-5834</c:v>
                </c:pt>
                <c:pt idx="135">
                  <c:v>-5803.5</c:v>
                </c:pt>
                <c:pt idx="136">
                  <c:v>-4306</c:v>
                </c:pt>
                <c:pt idx="137">
                  <c:v>-4306</c:v>
                </c:pt>
                <c:pt idx="138">
                  <c:v>-4287</c:v>
                </c:pt>
                <c:pt idx="139">
                  <c:v>-4249</c:v>
                </c:pt>
                <c:pt idx="140">
                  <c:v>-4229</c:v>
                </c:pt>
                <c:pt idx="141">
                  <c:v>-4228</c:v>
                </c:pt>
                <c:pt idx="142">
                  <c:v>-3877.5</c:v>
                </c:pt>
                <c:pt idx="143">
                  <c:v>-3848</c:v>
                </c:pt>
                <c:pt idx="144">
                  <c:v>-3523</c:v>
                </c:pt>
                <c:pt idx="145">
                  <c:v>-3504</c:v>
                </c:pt>
                <c:pt idx="146">
                  <c:v>-3494.5</c:v>
                </c:pt>
                <c:pt idx="147">
                  <c:v>-3474.5</c:v>
                </c:pt>
                <c:pt idx="148">
                  <c:v>-3466</c:v>
                </c:pt>
                <c:pt idx="149">
                  <c:v>-2365</c:v>
                </c:pt>
                <c:pt idx="150">
                  <c:v>-2364</c:v>
                </c:pt>
                <c:pt idx="151">
                  <c:v>-1959</c:v>
                </c:pt>
                <c:pt idx="152">
                  <c:v>-1245</c:v>
                </c:pt>
                <c:pt idx="153">
                  <c:v>-1234</c:v>
                </c:pt>
                <c:pt idx="154">
                  <c:v>-1233</c:v>
                </c:pt>
                <c:pt idx="155">
                  <c:v>-1195</c:v>
                </c:pt>
                <c:pt idx="156">
                  <c:v>-1157</c:v>
                </c:pt>
                <c:pt idx="157">
                  <c:v>-1156</c:v>
                </c:pt>
                <c:pt idx="158">
                  <c:v>-1150</c:v>
                </c:pt>
                <c:pt idx="159">
                  <c:v>-1083</c:v>
                </c:pt>
                <c:pt idx="160">
                  <c:v>-833</c:v>
                </c:pt>
                <c:pt idx="161">
                  <c:v>-832</c:v>
                </c:pt>
                <c:pt idx="162">
                  <c:v>-757</c:v>
                </c:pt>
                <c:pt idx="163">
                  <c:v>-471</c:v>
                </c:pt>
                <c:pt idx="164">
                  <c:v>-414</c:v>
                </c:pt>
                <c:pt idx="165">
                  <c:v>-414</c:v>
                </c:pt>
                <c:pt idx="166">
                  <c:v>-356</c:v>
                </c:pt>
                <c:pt idx="167">
                  <c:v>-320</c:v>
                </c:pt>
                <c:pt idx="168">
                  <c:v>-70</c:v>
                </c:pt>
                <c:pt idx="169">
                  <c:v>0</c:v>
                </c:pt>
                <c:pt idx="170">
                  <c:v>408</c:v>
                </c:pt>
                <c:pt idx="171">
                  <c:v>1536</c:v>
                </c:pt>
                <c:pt idx="172">
                  <c:v>1576</c:v>
                </c:pt>
                <c:pt idx="173">
                  <c:v>1950.5</c:v>
                </c:pt>
                <c:pt idx="174">
                  <c:v>2340</c:v>
                </c:pt>
                <c:pt idx="175">
                  <c:v>2379</c:v>
                </c:pt>
                <c:pt idx="176">
                  <c:v>2387.5</c:v>
                </c:pt>
                <c:pt idx="177">
                  <c:v>4186</c:v>
                </c:pt>
                <c:pt idx="178">
                  <c:v>9651</c:v>
                </c:pt>
                <c:pt idx="179">
                  <c:v>12724</c:v>
                </c:pt>
                <c:pt idx="180">
                  <c:v>13097</c:v>
                </c:pt>
                <c:pt idx="181">
                  <c:v>13097</c:v>
                </c:pt>
                <c:pt idx="182">
                  <c:v>13113.5</c:v>
                </c:pt>
                <c:pt idx="183">
                  <c:v>13537</c:v>
                </c:pt>
                <c:pt idx="184">
                  <c:v>13877.5</c:v>
                </c:pt>
                <c:pt idx="185">
                  <c:v>13897.5</c:v>
                </c:pt>
                <c:pt idx="186">
                  <c:v>14270</c:v>
                </c:pt>
                <c:pt idx="187">
                  <c:v>14607</c:v>
                </c:pt>
                <c:pt idx="188">
                  <c:v>14615.5</c:v>
                </c:pt>
                <c:pt idx="189">
                  <c:v>15070</c:v>
                </c:pt>
                <c:pt idx="190">
                  <c:v>17342</c:v>
                </c:pt>
                <c:pt idx="191">
                  <c:v>17373</c:v>
                </c:pt>
                <c:pt idx="192">
                  <c:v>17397</c:v>
                </c:pt>
                <c:pt idx="193">
                  <c:v>17737</c:v>
                </c:pt>
                <c:pt idx="194">
                  <c:v>17737</c:v>
                </c:pt>
                <c:pt idx="195">
                  <c:v>17737.5</c:v>
                </c:pt>
                <c:pt idx="196">
                  <c:v>17751</c:v>
                </c:pt>
                <c:pt idx="197">
                  <c:v>17751.5</c:v>
                </c:pt>
                <c:pt idx="198">
                  <c:v>17759</c:v>
                </c:pt>
                <c:pt idx="199">
                  <c:v>17759.5</c:v>
                </c:pt>
              </c:numCache>
            </c:numRef>
          </c:xVal>
          <c:yVal>
            <c:numRef>
              <c:f>Active!$I$21:$I$990</c:f>
              <c:numCache>
                <c:formatCode>General</c:formatCode>
                <c:ptCount val="970"/>
                <c:pt idx="0">
                  <c:v>3.866080000079819E-2</c:v>
                </c:pt>
                <c:pt idx="1">
                  <c:v>4.5533599999544094E-2</c:v>
                </c:pt>
                <c:pt idx="2">
                  <c:v>6.5556800000194926E-2</c:v>
                </c:pt>
                <c:pt idx="3">
                  <c:v>6.4738799999759067E-2</c:v>
                </c:pt>
                <c:pt idx="4">
                  <c:v>2.5514400000247406E-2</c:v>
                </c:pt>
                <c:pt idx="5">
                  <c:v>3.9448799998353934E-2</c:v>
                </c:pt>
                <c:pt idx="6">
                  <c:v>3.4878800001024501E-2</c:v>
                </c:pt>
                <c:pt idx="7">
                  <c:v>4.4595600000320701E-2</c:v>
                </c:pt>
                <c:pt idx="8">
                  <c:v>2.7569199999561533E-2</c:v>
                </c:pt>
                <c:pt idx="9">
                  <c:v>5.7051600000704639E-2</c:v>
                </c:pt>
                <c:pt idx="10">
                  <c:v>2.0774800002982374E-2</c:v>
                </c:pt>
                <c:pt idx="11">
                  <c:v>-4.5051999986753799E-3</c:v>
                </c:pt>
                <c:pt idx="12">
                  <c:v>-1.283600002352614E-3</c:v>
                </c:pt>
                <c:pt idx="13">
                  <c:v>7.538360000035027E-2</c:v>
                </c:pt>
                <c:pt idx="14">
                  <c:v>3.4393599999020807E-2</c:v>
                </c:pt>
                <c:pt idx="15">
                  <c:v>9.1824000010092277E-3</c:v>
                </c:pt>
                <c:pt idx="16">
                  <c:v>3.4892399999080226E-2</c:v>
                </c:pt>
                <c:pt idx="17">
                  <c:v>-3.0596000000514323E-2</c:v>
                </c:pt>
                <c:pt idx="18">
                  <c:v>3.8237199998548022E-2</c:v>
                </c:pt>
                <c:pt idx="19">
                  <c:v>7.8237199999421136E-2</c:v>
                </c:pt>
                <c:pt idx="20">
                  <c:v>3.7810800000443123E-2</c:v>
                </c:pt>
                <c:pt idx="21">
                  <c:v>-2.3716800002148375E-2</c:v>
                </c:pt>
                <c:pt idx="22">
                  <c:v>7.7227599998877849E-2</c:v>
                </c:pt>
                <c:pt idx="23">
                  <c:v>-4.3247599998721853E-2</c:v>
                </c:pt>
                <c:pt idx="24">
                  <c:v>1.045239999803016E-2</c:v>
                </c:pt>
                <c:pt idx="25">
                  <c:v>3.3876000001328066E-2</c:v>
                </c:pt>
                <c:pt idx="26">
                  <c:v>5.7252000005973969E-3</c:v>
                </c:pt>
                <c:pt idx="27">
                  <c:v>1.0373600001912564E-2</c:v>
                </c:pt>
                <c:pt idx="28">
                  <c:v>2.7907999974559061E-3</c:v>
                </c:pt>
                <c:pt idx="29">
                  <c:v>3.3813999998528743E-2</c:v>
                </c:pt>
                <c:pt idx="30">
                  <c:v>2.35367999994196E-2</c:v>
                </c:pt>
                <c:pt idx="31">
                  <c:v>6.3536800000292715E-2</c:v>
                </c:pt>
                <c:pt idx="32">
                  <c:v>2.149719999943045E-2</c:v>
                </c:pt>
                <c:pt idx="33">
                  <c:v>-1.3542000000597909E-2</c:v>
                </c:pt>
                <c:pt idx="34">
                  <c:v>2.8444800002034754E-2</c:v>
                </c:pt>
                <c:pt idx="35">
                  <c:v>5.466320000050473E-2</c:v>
                </c:pt>
                <c:pt idx="36">
                  <c:v>-2.8825199999118922E-2</c:v>
                </c:pt>
                <c:pt idx="37">
                  <c:v>7.9910799999197479E-2</c:v>
                </c:pt>
                <c:pt idx="38">
                  <c:v>-1.6273999997792998E-2</c:v>
                </c:pt>
                <c:pt idx="39">
                  <c:v>2.8620800003409386E-2</c:v>
                </c:pt>
                <c:pt idx="40">
                  <c:v>6.0432799997215625E-2</c:v>
                </c:pt>
                <c:pt idx="41">
                  <c:v>2.8644400001212489E-2</c:v>
                </c:pt>
                <c:pt idx="42">
                  <c:v>6.1691999981121626E-3</c:v>
                </c:pt>
                <c:pt idx="43">
                  <c:v>-4.6358399999007815E-2</c:v>
                </c:pt>
                <c:pt idx="44">
                  <c:v>2.8377599999657832E-2</c:v>
                </c:pt>
                <c:pt idx="45">
                  <c:v>5.1285200002894271E-2</c:v>
                </c:pt>
                <c:pt idx="46">
                  <c:v>4.584959999556304E-2</c:v>
                </c:pt>
                <c:pt idx="47">
                  <c:v>-1.9388000000617467E-2</c:v>
                </c:pt>
                <c:pt idx="48">
                  <c:v>-2.0678400003816932E-2</c:v>
                </c:pt>
                <c:pt idx="49">
                  <c:v>9.4432199999573641E-2</c:v>
                </c:pt>
                <c:pt idx="50">
                  <c:v>-7.5638400001480477E-2</c:v>
                </c:pt>
                <c:pt idx="51">
                  <c:v>2.9892000020481646E-3</c:v>
                </c:pt>
                <c:pt idx="52">
                  <c:v>1.5949600001476938E-2</c:v>
                </c:pt>
                <c:pt idx="53">
                  <c:v>2.1936400000413414E-2</c:v>
                </c:pt>
                <c:pt idx="54">
                  <c:v>1.2289600002986845E-2</c:v>
                </c:pt>
                <c:pt idx="55">
                  <c:v>-4.3063200002507074E-2</c:v>
                </c:pt>
                <c:pt idx="56">
                  <c:v>1.7910400001710514E-2</c:v>
                </c:pt>
                <c:pt idx="57">
                  <c:v>4.9910400000953814E-2</c:v>
                </c:pt>
                <c:pt idx="58">
                  <c:v>4.948800000056508E-2</c:v>
                </c:pt>
                <c:pt idx="59">
                  <c:v>-2.7525199999217875E-2</c:v>
                </c:pt>
                <c:pt idx="60">
                  <c:v>-4.373959999793442E-2</c:v>
                </c:pt>
                <c:pt idx="61">
                  <c:v>2.3233999996591592E-2</c:v>
                </c:pt>
                <c:pt idx="62">
                  <c:v>3.6369599998579361E-2</c:v>
                </c:pt>
                <c:pt idx="63">
                  <c:v>6.9369599998026388E-2</c:v>
                </c:pt>
                <c:pt idx="64">
                  <c:v>-5.3105599999980768E-2</c:v>
                </c:pt>
                <c:pt idx="65">
                  <c:v>-3.3118799998192117E-2</c:v>
                </c:pt>
                <c:pt idx="66">
                  <c:v>-1.1187999989488162E-3</c:v>
                </c:pt>
                <c:pt idx="67">
                  <c:v>3.2881200000701938E-2</c:v>
                </c:pt>
                <c:pt idx="68">
                  <c:v>5.4867999999260064E-2</c:v>
                </c:pt>
                <c:pt idx="69">
                  <c:v>-8.5443999996641651E-3</c:v>
                </c:pt>
                <c:pt idx="70">
                  <c:v>-1.5659600001526996E-2</c:v>
                </c:pt>
                <c:pt idx="71">
                  <c:v>8.3272000010765623E-3</c:v>
                </c:pt>
                <c:pt idx="72">
                  <c:v>0.147036800000933</c:v>
                </c:pt>
                <c:pt idx="73">
                  <c:v>-4.6147999997629086E-2</c:v>
                </c:pt>
                <c:pt idx="74">
                  <c:v>-1.2147999997978332E-2</c:v>
                </c:pt>
                <c:pt idx="75">
                  <c:v>4.2838800000026822E-2</c:v>
                </c:pt>
                <c:pt idx="76">
                  <c:v>-3.0398800001421478E-2</c:v>
                </c:pt>
                <c:pt idx="77">
                  <c:v>-5.3987999999662861E-3</c:v>
                </c:pt>
                <c:pt idx="78">
                  <c:v>-1.7412000001058914E-2</c:v>
                </c:pt>
                <c:pt idx="79">
                  <c:v>1.658799999859184E-2</c:v>
                </c:pt>
                <c:pt idx="80">
                  <c:v>-9.9004000003333203E-3</c:v>
                </c:pt>
                <c:pt idx="81">
                  <c:v>-2.491359999839915E-2</c:v>
                </c:pt>
                <c:pt idx="82">
                  <c:v>1.7086400002881419E-2</c:v>
                </c:pt>
                <c:pt idx="83">
                  <c:v>-6.1248000019986648E-3</c:v>
                </c:pt>
                <c:pt idx="84">
                  <c:v>-4.0075199998682365E-2</c:v>
                </c:pt>
                <c:pt idx="85">
                  <c:v>1.6047199998865835E-2</c:v>
                </c:pt>
                <c:pt idx="86">
                  <c:v>-4.4412000024749432E-3</c:v>
                </c:pt>
                <c:pt idx="87">
                  <c:v>2.9558799997175811E-2</c:v>
                </c:pt>
                <c:pt idx="88">
                  <c:v>-6.7183999999542721E-3</c:v>
                </c:pt>
                <c:pt idx="89">
                  <c:v>-7.0206800002779346E-2</c:v>
                </c:pt>
                <c:pt idx="90">
                  <c:v>1.237079999918933E-2</c:v>
                </c:pt>
                <c:pt idx="91">
                  <c:v>1.4291600000433391E-2</c:v>
                </c:pt>
                <c:pt idx="92">
                  <c:v>2.4565599997004028E-2</c:v>
                </c:pt>
                <c:pt idx="93">
                  <c:v>1.7327999998087762E-2</c:v>
                </c:pt>
                <c:pt idx="94">
                  <c:v>1.9017999999050517E-2</c:v>
                </c:pt>
                <c:pt idx="95">
                  <c:v>8.5295999997470062E-3</c:v>
                </c:pt>
                <c:pt idx="96">
                  <c:v>-7.4721199998748489E-2</c:v>
                </c:pt>
                <c:pt idx="97">
                  <c:v>-4.1721199999301462E-2</c:v>
                </c:pt>
                <c:pt idx="98">
                  <c:v>4.9225999999180203E-2</c:v>
                </c:pt>
                <c:pt idx="99">
                  <c:v>-1.9500000002153683E-2</c:v>
                </c:pt>
                <c:pt idx="100">
                  <c:v>2.8104000000894303E-2</c:v>
                </c:pt>
                <c:pt idx="101">
                  <c:v>2.003800000238698E-2</c:v>
                </c:pt>
                <c:pt idx="102">
                  <c:v>-2.4384399999689776E-2</c:v>
                </c:pt>
                <c:pt idx="103">
                  <c:v>-3.7275200000294717E-2</c:v>
                </c:pt>
                <c:pt idx="104">
                  <c:v>-3.275200000643963E-3</c:v>
                </c:pt>
                <c:pt idx="105">
                  <c:v>2.7724799998395611E-2</c:v>
                </c:pt>
                <c:pt idx="106">
                  <c:v>4.0711600002396153E-2</c:v>
                </c:pt>
                <c:pt idx="107">
                  <c:v>-4.6001200000318931E-2</c:v>
                </c:pt>
                <c:pt idx="108">
                  <c:v>-4.1185999998560874E-2</c:v>
                </c:pt>
                <c:pt idx="109">
                  <c:v>-4.916999998386018E-3</c:v>
                </c:pt>
                <c:pt idx="110">
                  <c:v>3.356319999875268E-2</c:v>
                </c:pt>
                <c:pt idx="111">
                  <c:v>2.4457599996821955E-2</c:v>
                </c:pt>
                <c:pt idx="112">
                  <c:v>-1.3202400001318892E-2</c:v>
                </c:pt>
                <c:pt idx="113">
                  <c:v>2.601919999870006E-2</c:v>
                </c:pt>
                <c:pt idx="114">
                  <c:v>4.877600003965199E-3</c:v>
                </c:pt>
                <c:pt idx="115">
                  <c:v>-1.100679999217391E-2</c:v>
                </c:pt>
                <c:pt idx="116">
                  <c:v>2.9993200005264953E-2</c:v>
                </c:pt>
                <c:pt idx="117">
                  <c:v>6.6367999970680103E-3</c:v>
                </c:pt>
                <c:pt idx="118">
                  <c:v>-3.2482000002346467E-2</c:v>
                </c:pt>
                <c:pt idx="119">
                  <c:v>8.5179999950923957E-3</c:v>
                </c:pt>
                <c:pt idx="120">
                  <c:v>-6.249519999983022E-2</c:v>
                </c:pt>
                <c:pt idx="121">
                  <c:v>-2.1495200002391357E-2</c:v>
                </c:pt>
                <c:pt idx="122">
                  <c:v>2.0504799998889212E-2</c:v>
                </c:pt>
                <c:pt idx="123">
                  <c:v>-2.608920000056969E-2</c:v>
                </c:pt>
                <c:pt idx="124">
                  <c:v>-3.4392400004435331E-2</c:v>
                </c:pt>
                <c:pt idx="125">
                  <c:v>1.3356800001929514E-2</c:v>
                </c:pt>
                <c:pt idx="126">
                  <c:v>5.644400000164751E-3</c:v>
                </c:pt>
                <c:pt idx="127">
                  <c:v>3.6604799999622628E-2</c:v>
                </c:pt>
                <c:pt idx="128">
                  <c:v>-6.160799995996058E-3</c:v>
                </c:pt>
                <c:pt idx="129">
                  <c:v>-1.317399999970803E-2</c:v>
                </c:pt>
                <c:pt idx="130">
                  <c:v>-2.1962000006169546E-2</c:v>
                </c:pt>
                <c:pt idx="131">
                  <c:v>-2.0463599998038262E-2</c:v>
                </c:pt>
                <c:pt idx="132">
                  <c:v>2.8559999918797985E-4</c:v>
                </c:pt>
                <c:pt idx="133">
                  <c:v>2.0470799994654953E-2</c:v>
                </c:pt>
                <c:pt idx="134">
                  <c:v>-5.4991199998767115E-2</c:v>
                </c:pt>
                <c:pt idx="135">
                  <c:v>4.2106200002308469E-2</c:v>
                </c:pt>
                <c:pt idx="137">
                  <c:v>-2.6160800000070594E-2</c:v>
                </c:pt>
                <c:pt idx="138">
                  <c:v>-2.5411599999642931E-2</c:v>
                </c:pt>
                <c:pt idx="139">
                  <c:v>-4.9913199996808544E-2</c:v>
                </c:pt>
                <c:pt idx="140">
                  <c:v>7.822799998393748E-3</c:v>
                </c:pt>
                <c:pt idx="141">
                  <c:v>6.8809600001259241E-2</c:v>
                </c:pt>
                <c:pt idx="142">
                  <c:v>-7.1317000001727138E-2</c:v>
                </c:pt>
                <c:pt idx="143">
                  <c:v>-4.0206400000897702E-2</c:v>
                </c:pt>
                <c:pt idx="144">
                  <c:v>-3.4964000005857088E-3</c:v>
                </c:pt>
                <c:pt idx="145">
                  <c:v>3.2528000010643154E-3</c:v>
                </c:pt>
                <c:pt idx="146">
                  <c:v>-1.4372599995112978E-2</c:v>
                </c:pt>
                <c:pt idx="147">
                  <c:v>4.4363399996655062E-2</c:v>
                </c:pt>
                <c:pt idx="148">
                  <c:v>-2.4248800000350457E-2</c:v>
                </c:pt>
                <c:pt idx="149">
                  <c:v>-7.5781999999890104E-2</c:v>
                </c:pt>
                <c:pt idx="150">
                  <c:v>-1.0795199996209703E-2</c:v>
                </c:pt>
                <c:pt idx="151">
                  <c:v>1.7858799998066388E-2</c:v>
                </c:pt>
                <c:pt idx="152">
                  <c:v>4.434000002220273E-3</c:v>
                </c:pt>
                <c:pt idx="153">
                  <c:v>2.8880000172648579E-4</c:v>
                </c:pt>
                <c:pt idx="154">
                  <c:v>1.027559999783989E-2</c:v>
                </c:pt>
                <c:pt idx="155">
                  <c:v>-2.2259999968810007E-3</c:v>
                </c:pt>
                <c:pt idx="156">
                  <c:v>-1.5727600002719555E-2</c:v>
                </c:pt>
                <c:pt idx="157">
                  <c:v>1.7259200001717545E-2</c:v>
                </c:pt>
                <c:pt idx="158">
                  <c:v>-5.1820000000589062E-2</c:v>
                </c:pt>
                <c:pt idx="159">
                  <c:v>5.2955999999539927E-3</c:v>
                </c:pt>
                <c:pt idx="160">
                  <c:v>6.9956000006641261E-3</c:v>
                </c:pt>
                <c:pt idx="161">
                  <c:v>4.9824000016087666E-3</c:v>
                </c:pt>
                <c:pt idx="162">
                  <c:v>-3.2007599998905789E-2</c:v>
                </c:pt>
                <c:pt idx="163">
                  <c:v>-7.8280000161612406E-4</c:v>
                </c:pt>
                <c:pt idx="164">
                  <c:v>-1.5535200000158511E-2</c:v>
                </c:pt>
                <c:pt idx="165">
                  <c:v>-5.3520000074058771E-4</c:v>
                </c:pt>
                <c:pt idx="166">
                  <c:v>-4.3008000066038221E-3</c:v>
                </c:pt>
                <c:pt idx="167">
                  <c:v>-4.1776000005484093E-2</c:v>
                </c:pt>
                <c:pt idx="168">
                  <c:v>-1.9075999996857718E-2</c:v>
                </c:pt>
                <c:pt idx="170">
                  <c:v>-0.113385600001493</c:v>
                </c:pt>
                <c:pt idx="171">
                  <c:v>-7.8275200001371559E-2</c:v>
                </c:pt>
                <c:pt idx="177">
                  <c:v>2.3744800004351418E-2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455-402C-A2EB-C472C6ACAE5A}"/>
            </c:ext>
          </c:extLst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Active!$D$21:$D$43</c:f>
                <c:numCache>
                  <c:formatCode>General</c:formatCode>
                  <c:ptCount val="2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</c:numCache>
              </c:numRef>
            </c:plus>
            <c:minus>
              <c:numRef>
                <c:f>Active!$D$21:$D$43</c:f>
                <c:numCache>
                  <c:formatCode>General</c:formatCode>
                  <c:ptCount val="2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Active!$F$21:$F$990</c:f>
              <c:numCache>
                <c:formatCode>General</c:formatCode>
                <c:ptCount val="970"/>
                <c:pt idx="0">
                  <c:v>-29444</c:v>
                </c:pt>
                <c:pt idx="1">
                  <c:v>-28298</c:v>
                </c:pt>
                <c:pt idx="2">
                  <c:v>-28224</c:v>
                </c:pt>
                <c:pt idx="3">
                  <c:v>-27859</c:v>
                </c:pt>
                <c:pt idx="4">
                  <c:v>-27842</c:v>
                </c:pt>
                <c:pt idx="5">
                  <c:v>-27534</c:v>
                </c:pt>
                <c:pt idx="6">
                  <c:v>-26809</c:v>
                </c:pt>
                <c:pt idx="7">
                  <c:v>-26333</c:v>
                </c:pt>
                <c:pt idx="8">
                  <c:v>-26331</c:v>
                </c:pt>
                <c:pt idx="9">
                  <c:v>-25913</c:v>
                </c:pt>
                <c:pt idx="10">
                  <c:v>-25589</c:v>
                </c:pt>
                <c:pt idx="11">
                  <c:v>-25189</c:v>
                </c:pt>
                <c:pt idx="12">
                  <c:v>-24827</c:v>
                </c:pt>
                <c:pt idx="13">
                  <c:v>-24423</c:v>
                </c:pt>
                <c:pt idx="14">
                  <c:v>-24348</c:v>
                </c:pt>
                <c:pt idx="15">
                  <c:v>-24332</c:v>
                </c:pt>
                <c:pt idx="16">
                  <c:v>-24007</c:v>
                </c:pt>
                <c:pt idx="17">
                  <c:v>-23970</c:v>
                </c:pt>
                <c:pt idx="18">
                  <c:v>-22821</c:v>
                </c:pt>
                <c:pt idx="19">
                  <c:v>-22821</c:v>
                </c:pt>
                <c:pt idx="20">
                  <c:v>-20819</c:v>
                </c:pt>
                <c:pt idx="21">
                  <c:v>-20476</c:v>
                </c:pt>
                <c:pt idx="22">
                  <c:v>-20093</c:v>
                </c:pt>
                <c:pt idx="23">
                  <c:v>-20057</c:v>
                </c:pt>
                <c:pt idx="24">
                  <c:v>-19807</c:v>
                </c:pt>
                <c:pt idx="25">
                  <c:v>-18930</c:v>
                </c:pt>
                <c:pt idx="26">
                  <c:v>-18161</c:v>
                </c:pt>
                <c:pt idx="27">
                  <c:v>-16998</c:v>
                </c:pt>
                <c:pt idx="28">
                  <c:v>-15969</c:v>
                </c:pt>
                <c:pt idx="29">
                  <c:v>-15895</c:v>
                </c:pt>
                <c:pt idx="30">
                  <c:v>-15874</c:v>
                </c:pt>
                <c:pt idx="31">
                  <c:v>-15874</c:v>
                </c:pt>
                <c:pt idx="32">
                  <c:v>-15871</c:v>
                </c:pt>
                <c:pt idx="33">
                  <c:v>-15565</c:v>
                </c:pt>
                <c:pt idx="34">
                  <c:v>-15564</c:v>
                </c:pt>
                <c:pt idx="35">
                  <c:v>-15126</c:v>
                </c:pt>
                <c:pt idx="36">
                  <c:v>-15089</c:v>
                </c:pt>
                <c:pt idx="37">
                  <c:v>-15069</c:v>
                </c:pt>
                <c:pt idx="38">
                  <c:v>-15055</c:v>
                </c:pt>
                <c:pt idx="39">
                  <c:v>-14744</c:v>
                </c:pt>
                <c:pt idx="40">
                  <c:v>-14654</c:v>
                </c:pt>
                <c:pt idx="41">
                  <c:v>-14367</c:v>
                </c:pt>
                <c:pt idx="42">
                  <c:v>-14331</c:v>
                </c:pt>
                <c:pt idx="43">
                  <c:v>-13988</c:v>
                </c:pt>
                <c:pt idx="44">
                  <c:v>-13968</c:v>
                </c:pt>
                <c:pt idx="45">
                  <c:v>-13961</c:v>
                </c:pt>
                <c:pt idx="46">
                  <c:v>-13928</c:v>
                </c:pt>
                <c:pt idx="47">
                  <c:v>-13910</c:v>
                </c:pt>
                <c:pt idx="48">
                  <c:v>-13888</c:v>
                </c:pt>
                <c:pt idx="49">
                  <c:v>-13858.5</c:v>
                </c:pt>
                <c:pt idx="50">
                  <c:v>-13588</c:v>
                </c:pt>
                <c:pt idx="51">
                  <c:v>-13181</c:v>
                </c:pt>
                <c:pt idx="52">
                  <c:v>-13178</c:v>
                </c:pt>
                <c:pt idx="53">
                  <c:v>-13177</c:v>
                </c:pt>
                <c:pt idx="54">
                  <c:v>-13128</c:v>
                </c:pt>
                <c:pt idx="55">
                  <c:v>-12874</c:v>
                </c:pt>
                <c:pt idx="56">
                  <c:v>-12872</c:v>
                </c:pt>
                <c:pt idx="57">
                  <c:v>-12872</c:v>
                </c:pt>
                <c:pt idx="58">
                  <c:v>-12840</c:v>
                </c:pt>
                <c:pt idx="59">
                  <c:v>-12839</c:v>
                </c:pt>
                <c:pt idx="60">
                  <c:v>-12747</c:v>
                </c:pt>
                <c:pt idx="61">
                  <c:v>-12745</c:v>
                </c:pt>
                <c:pt idx="62">
                  <c:v>-12528</c:v>
                </c:pt>
                <c:pt idx="63">
                  <c:v>-12528</c:v>
                </c:pt>
                <c:pt idx="64">
                  <c:v>-12492</c:v>
                </c:pt>
                <c:pt idx="65">
                  <c:v>-12491</c:v>
                </c:pt>
                <c:pt idx="66">
                  <c:v>-12491</c:v>
                </c:pt>
                <c:pt idx="67">
                  <c:v>-12491</c:v>
                </c:pt>
                <c:pt idx="68">
                  <c:v>-12490</c:v>
                </c:pt>
                <c:pt idx="69">
                  <c:v>-12383</c:v>
                </c:pt>
                <c:pt idx="70">
                  <c:v>-12147</c:v>
                </c:pt>
                <c:pt idx="71">
                  <c:v>-12146</c:v>
                </c:pt>
                <c:pt idx="72">
                  <c:v>-12124</c:v>
                </c:pt>
                <c:pt idx="73">
                  <c:v>-12110</c:v>
                </c:pt>
                <c:pt idx="74">
                  <c:v>-12110</c:v>
                </c:pt>
                <c:pt idx="75">
                  <c:v>-12109</c:v>
                </c:pt>
                <c:pt idx="76">
                  <c:v>-12091</c:v>
                </c:pt>
                <c:pt idx="77">
                  <c:v>-12091</c:v>
                </c:pt>
                <c:pt idx="78">
                  <c:v>-12090</c:v>
                </c:pt>
                <c:pt idx="79">
                  <c:v>-12090</c:v>
                </c:pt>
                <c:pt idx="80">
                  <c:v>-12053</c:v>
                </c:pt>
                <c:pt idx="81">
                  <c:v>-12052</c:v>
                </c:pt>
                <c:pt idx="82">
                  <c:v>-12052</c:v>
                </c:pt>
                <c:pt idx="83">
                  <c:v>-12036</c:v>
                </c:pt>
                <c:pt idx="84">
                  <c:v>-11964</c:v>
                </c:pt>
                <c:pt idx="85">
                  <c:v>-11746</c:v>
                </c:pt>
                <c:pt idx="86">
                  <c:v>-11709</c:v>
                </c:pt>
                <c:pt idx="87">
                  <c:v>-11709</c:v>
                </c:pt>
                <c:pt idx="88">
                  <c:v>-11688</c:v>
                </c:pt>
                <c:pt idx="89">
                  <c:v>-11651</c:v>
                </c:pt>
                <c:pt idx="90">
                  <c:v>-11619</c:v>
                </c:pt>
                <c:pt idx="91">
                  <c:v>-11613</c:v>
                </c:pt>
                <c:pt idx="92">
                  <c:v>-11558</c:v>
                </c:pt>
                <c:pt idx="93">
                  <c:v>-11540</c:v>
                </c:pt>
                <c:pt idx="94">
                  <c:v>-11365</c:v>
                </c:pt>
                <c:pt idx="95">
                  <c:v>-11328</c:v>
                </c:pt>
                <c:pt idx="96">
                  <c:v>-11309</c:v>
                </c:pt>
                <c:pt idx="97">
                  <c:v>-11309</c:v>
                </c:pt>
                <c:pt idx="98">
                  <c:v>-11305</c:v>
                </c:pt>
                <c:pt idx="99">
                  <c:v>-11250</c:v>
                </c:pt>
                <c:pt idx="100">
                  <c:v>-11220</c:v>
                </c:pt>
                <c:pt idx="101">
                  <c:v>-11215</c:v>
                </c:pt>
                <c:pt idx="102">
                  <c:v>-11183</c:v>
                </c:pt>
                <c:pt idx="103">
                  <c:v>-10964</c:v>
                </c:pt>
                <c:pt idx="104">
                  <c:v>-10964</c:v>
                </c:pt>
                <c:pt idx="105">
                  <c:v>-10964</c:v>
                </c:pt>
                <c:pt idx="106">
                  <c:v>-10963</c:v>
                </c:pt>
                <c:pt idx="107">
                  <c:v>-10909</c:v>
                </c:pt>
                <c:pt idx="108">
                  <c:v>-10895</c:v>
                </c:pt>
                <c:pt idx="109">
                  <c:v>-10877.5</c:v>
                </c:pt>
                <c:pt idx="110">
                  <c:v>-10876</c:v>
                </c:pt>
                <c:pt idx="111">
                  <c:v>-10868</c:v>
                </c:pt>
                <c:pt idx="112">
                  <c:v>-10818</c:v>
                </c:pt>
                <c:pt idx="113">
                  <c:v>-10456</c:v>
                </c:pt>
                <c:pt idx="114">
                  <c:v>-10218</c:v>
                </c:pt>
                <c:pt idx="115">
                  <c:v>-10151</c:v>
                </c:pt>
                <c:pt idx="116">
                  <c:v>-10151</c:v>
                </c:pt>
                <c:pt idx="117">
                  <c:v>-10124</c:v>
                </c:pt>
                <c:pt idx="118">
                  <c:v>-10115</c:v>
                </c:pt>
                <c:pt idx="119">
                  <c:v>-10115</c:v>
                </c:pt>
                <c:pt idx="120">
                  <c:v>-10114</c:v>
                </c:pt>
                <c:pt idx="121">
                  <c:v>-10114</c:v>
                </c:pt>
                <c:pt idx="122">
                  <c:v>-10114</c:v>
                </c:pt>
                <c:pt idx="123">
                  <c:v>-10069</c:v>
                </c:pt>
                <c:pt idx="124">
                  <c:v>-9743</c:v>
                </c:pt>
                <c:pt idx="125">
                  <c:v>-9724</c:v>
                </c:pt>
                <c:pt idx="126">
                  <c:v>-9367</c:v>
                </c:pt>
                <c:pt idx="127">
                  <c:v>-9364</c:v>
                </c:pt>
                <c:pt idx="128">
                  <c:v>-9306</c:v>
                </c:pt>
                <c:pt idx="129">
                  <c:v>-9305</c:v>
                </c:pt>
                <c:pt idx="130">
                  <c:v>-6215</c:v>
                </c:pt>
                <c:pt idx="131">
                  <c:v>-6177</c:v>
                </c:pt>
                <c:pt idx="132">
                  <c:v>-6158</c:v>
                </c:pt>
                <c:pt idx="133">
                  <c:v>-5869</c:v>
                </c:pt>
                <c:pt idx="134">
                  <c:v>-5834</c:v>
                </c:pt>
                <c:pt idx="135">
                  <c:v>-5803.5</c:v>
                </c:pt>
                <c:pt idx="136">
                  <c:v>-4306</c:v>
                </c:pt>
                <c:pt idx="137">
                  <c:v>-4306</c:v>
                </c:pt>
                <c:pt idx="138">
                  <c:v>-4287</c:v>
                </c:pt>
                <c:pt idx="139">
                  <c:v>-4249</c:v>
                </c:pt>
                <c:pt idx="140">
                  <c:v>-4229</c:v>
                </c:pt>
                <c:pt idx="141">
                  <c:v>-4228</c:v>
                </c:pt>
                <c:pt idx="142">
                  <c:v>-3877.5</c:v>
                </c:pt>
                <c:pt idx="143">
                  <c:v>-3848</c:v>
                </c:pt>
                <c:pt idx="144">
                  <c:v>-3523</c:v>
                </c:pt>
                <c:pt idx="145">
                  <c:v>-3504</c:v>
                </c:pt>
                <c:pt idx="146">
                  <c:v>-3494.5</c:v>
                </c:pt>
                <c:pt idx="147">
                  <c:v>-3474.5</c:v>
                </c:pt>
                <c:pt idx="148">
                  <c:v>-3466</c:v>
                </c:pt>
                <c:pt idx="149">
                  <c:v>-2365</c:v>
                </c:pt>
                <c:pt idx="150">
                  <c:v>-2364</c:v>
                </c:pt>
                <c:pt idx="151">
                  <c:v>-1959</c:v>
                </c:pt>
                <c:pt idx="152">
                  <c:v>-1245</c:v>
                </c:pt>
                <c:pt idx="153">
                  <c:v>-1234</c:v>
                </c:pt>
                <c:pt idx="154">
                  <c:v>-1233</c:v>
                </c:pt>
                <c:pt idx="155">
                  <c:v>-1195</c:v>
                </c:pt>
                <c:pt idx="156">
                  <c:v>-1157</c:v>
                </c:pt>
                <c:pt idx="157">
                  <c:v>-1156</c:v>
                </c:pt>
                <c:pt idx="158">
                  <c:v>-1150</c:v>
                </c:pt>
                <c:pt idx="159">
                  <c:v>-1083</c:v>
                </c:pt>
                <c:pt idx="160">
                  <c:v>-833</c:v>
                </c:pt>
                <c:pt idx="161">
                  <c:v>-832</c:v>
                </c:pt>
                <c:pt idx="162">
                  <c:v>-757</c:v>
                </c:pt>
                <c:pt idx="163">
                  <c:v>-471</c:v>
                </c:pt>
                <c:pt idx="164">
                  <c:v>-414</c:v>
                </c:pt>
                <c:pt idx="165">
                  <c:v>-414</c:v>
                </c:pt>
                <c:pt idx="166">
                  <c:v>-356</c:v>
                </c:pt>
                <c:pt idx="167">
                  <c:v>-320</c:v>
                </c:pt>
                <c:pt idx="168">
                  <c:v>-70</c:v>
                </c:pt>
                <c:pt idx="169">
                  <c:v>0</c:v>
                </c:pt>
                <c:pt idx="170">
                  <c:v>408</c:v>
                </c:pt>
                <c:pt idx="171">
                  <c:v>1536</c:v>
                </c:pt>
                <c:pt idx="172">
                  <c:v>1576</c:v>
                </c:pt>
                <c:pt idx="173">
                  <c:v>1950.5</c:v>
                </c:pt>
                <c:pt idx="174">
                  <c:v>2340</c:v>
                </c:pt>
                <c:pt idx="175">
                  <c:v>2379</c:v>
                </c:pt>
                <c:pt idx="176">
                  <c:v>2387.5</c:v>
                </c:pt>
                <c:pt idx="177">
                  <c:v>4186</c:v>
                </c:pt>
                <c:pt idx="178">
                  <c:v>9651</c:v>
                </c:pt>
                <c:pt idx="179">
                  <c:v>12724</c:v>
                </c:pt>
                <c:pt idx="180">
                  <c:v>13097</c:v>
                </c:pt>
                <c:pt idx="181">
                  <c:v>13097</c:v>
                </c:pt>
                <c:pt idx="182">
                  <c:v>13113.5</c:v>
                </c:pt>
                <c:pt idx="183">
                  <c:v>13537</c:v>
                </c:pt>
                <c:pt idx="184">
                  <c:v>13877.5</c:v>
                </c:pt>
                <c:pt idx="185">
                  <c:v>13897.5</c:v>
                </c:pt>
                <c:pt idx="186">
                  <c:v>14270</c:v>
                </c:pt>
                <c:pt idx="187">
                  <c:v>14607</c:v>
                </c:pt>
                <c:pt idx="188">
                  <c:v>14615.5</c:v>
                </c:pt>
                <c:pt idx="189">
                  <c:v>15070</c:v>
                </c:pt>
                <c:pt idx="190">
                  <c:v>17342</c:v>
                </c:pt>
                <c:pt idx="191">
                  <c:v>17373</c:v>
                </c:pt>
                <c:pt idx="192">
                  <c:v>17397</c:v>
                </c:pt>
                <c:pt idx="193">
                  <c:v>17737</c:v>
                </c:pt>
                <c:pt idx="194">
                  <c:v>17737</c:v>
                </c:pt>
                <c:pt idx="195">
                  <c:v>17737.5</c:v>
                </c:pt>
                <c:pt idx="196">
                  <c:v>17751</c:v>
                </c:pt>
                <c:pt idx="197">
                  <c:v>17751.5</c:v>
                </c:pt>
                <c:pt idx="198">
                  <c:v>17759</c:v>
                </c:pt>
                <c:pt idx="199">
                  <c:v>17759.5</c:v>
                </c:pt>
              </c:numCache>
            </c:numRef>
          </c:xVal>
          <c:yVal>
            <c:numRef>
              <c:f>Active!$J$21:$J$990</c:f>
              <c:numCache>
                <c:formatCode>General</c:formatCode>
                <c:ptCount val="97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455-402C-A2EB-C472C6ACAE5A}"/>
            </c:ext>
          </c:extLst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Active!$D$21:$D$91</c:f>
                <c:numCache>
                  <c:formatCode>General</c:formatCode>
                  <c:ptCount val="71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</c:numCache>
              </c:numRef>
            </c:plus>
            <c:minus>
              <c:numRef>
                <c:f>Active!$D$21:$D$91</c:f>
                <c:numCache>
                  <c:formatCode>General</c:formatCode>
                  <c:ptCount val="71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Active!$F$21:$F$990</c:f>
              <c:numCache>
                <c:formatCode>General</c:formatCode>
                <c:ptCount val="970"/>
                <c:pt idx="0">
                  <c:v>-29444</c:v>
                </c:pt>
                <c:pt idx="1">
                  <c:v>-28298</c:v>
                </c:pt>
                <c:pt idx="2">
                  <c:v>-28224</c:v>
                </c:pt>
                <c:pt idx="3">
                  <c:v>-27859</c:v>
                </c:pt>
                <c:pt idx="4">
                  <c:v>-27842</c:v>
                </c:pt>
                <c:pt idx="5">
                  <c:v>-27534</c:v>
                </c:pt>
                <c:pt idx="6">
                  <c:v>-26809</c:v>
                </c:pt>
                <c:pt idx="7">
                  <c:v>-26333</c:v>
                </c:pt>
                <c:pt idx="8">
                  <c:v>-26331</c:v>
                </c:pt>
                <c:pt idx="9">
                  <c:v>-25913</c:v>
                </c:pt>
                <c:pt idx="10">
                  <c:v>-25589</c:v>
                </c:pt>
                <c:pt idx="11">
                  <c:v>-25189</c:v>
                </c:pt>
                <c:pt idx="12">
                  <c:v>-24827</c:v>
                </c:pt>
                <c:pt idx="13">
                  <c:v>-24423</c:v>
                </c:pt>
                <c:pt idx="14">
                  <c:v>-24348</c:v>
                </c:pt>
                <c:pt idx="15">
                  <c:v>-24332</c:v>
                </c:pt>
                <c:pt idx="16">
                  <c:v>-24007</c:v>
                </c:pt>
                <c:pt idx="17">
                  <c:v>-23970</c:v>
                </c:pt>
                <c:pt idx="18">
                  <c:v>-22821</c:v>
                </c:pt>
                <c:pt idx="19">
                  <c:v>-22821</c:v>
                </c:pt>
                <c:pt idx="20">
                  <c:v>-20819</c:v>
                </c:pt>
                <c:pt idx="21">
                  <c:v>-20476</c:v>
                </c:pt>
                <c:pt idx="22">
                  <c:v>-20093</c:v>
                </c:pt>
                <c:pt idx="23">
                  <c:v>-20057</c:v>
                </c:pt>
                <c:pt idx="24">
                  <c:v>-19807</c:v>
                </c:pt>
                <c:pt idx="25">
                  <c:v>-18930</c:v>
                </c:pt>
                <c:pt idx="26">
                  <c:v>-18161</c:v>
                </c:pt>
                <c:pt idx="27">
                  <c:v>-16998</c:v>
                </c:pt>
                <c:pt idx="28">
                  <c:v>-15969</c:v>
                </c:pt>
                <c:pt idx="29">
                  <c:v>-15895</c:v>
                </c:pt>
                <c:pt idx="30">
                  <c:v>-15874</c:v>
                </c:pt>
                <c:pt idx="31">
                  <c:v>-15874</c:v>
                </c:pt>
                <c:pt idx="32">
                  <c:v>-15871</c:v>
                </c:pt>
                <c:pt idx="33">
                  <c:v>-15565</c:v>
                </c:pt>
                <c:pt idx="34">
                  <c:v>-15564</c:v>
                </c:pt>
                <c:pt idx="35">
                  <c:v>-15126</c:v>
                </c:pt>
                <c:pt idx="36">
                  <c:v>-15089</c:v>
                </c:pt>
                <c:pt idx="37">
                  <c:v>-15069</c:v>
                </c:pt>
                <c:pt idx="38">
                  <c:v>-15055</c:v>
                </c:pt>
                <c:pt idx="39">
                  <c:v>-14744</c:v>
                </c:pt>
                <c:pt idx="40">
                  <c:v>-14654</c:v>
                </c:pt>
                <c:pt idx="41">
                  <c:v>-14367</c:v>
                </c:pt>
                <c:pt idx="42">
                  <c:v>-14331</c:v>
                </c:pt>
                <c:pt idx="43">
                  <c:v>-13988</c:v>
                </c:pt>
                <c:pt idx="44">
                  <c:v>-13968</c:v>
                </c:pt>
                <c:pt idx="45">
                  <c:v>-13961</c:v>
                </c:pt>
                <c:pt idx="46">
                  <c:v>-13928</c:v>
                </c:pt>
                <c:pt idx="47">
                  <c:v>-13910</c:v>
                </c:pt>
                <c:pt idx="48">
                  <c:v>-13888</c:v>
                </c:pt>
                <c:pt idx="49">
                  <c:v>-13858.5</c:v>
                </c:pt>
                <c:pt idx="50">
                  <c:v>-13588</c:v>
                </c:pt>
                <c:pt idx="51">
                  <c:v>-13181</c:v>
                </c:pt>
                <c:pt idx="52">
                  <c:v>-13178</c:v>
                </c:pt>
                <c:pt idx="53">
                  <c:v>-13177</c:v>
                </c:pt>
                <c:pt idx="54">
                  <c:v>-13128</c:v>
                </c:pt>
                <c:pt idx="55">
                  <c:v>-12874</c:v>
                </c:pt>
                <c:pt idx="56">
                  <c:v>-12872</c:v>
                </c:pt>
                <c:pt idx="57">
                  <c:v>-12872</c:v>
                </c:pt>
                <c:pt idx="58">
                  <c:v>-12840</c:v>
                </c:pt>
                <c:pt idx="59">
                  <c:v>-12839</c:v>
                </c:pt>
                <c:pt idx="60">
                  <c:v>-12747</c:v>
                </c:pt>
                <c:pt idx="61">
                  <c:v>-12745</c:v>
                </c:pt>
                <c:pt idx="62">
                  <c:v>-12528</c:v>
                </c:pt>
                <c:pt idx="63">
                  <c:v>-12528</c:v>
                </c:pt>
                <c:pt idx="64">
                  <c:v>-12492</c:v>
                </c:pt>
                <c:pt idx="65">
                  <c:v>-12491</c:v>
                </c:pt>
                <c:pt idx="66">
                  <c:v>-12491</c:v>
                </c:pt>
                <c:pt idx="67">
                  <c:v>-12491</c:v>
                </c:pt>
                <c:pt idx="68">
                  <c:v>-12490</c:v>
                </c:pt>
                <c:pt idx="69">
                  <c:v>-12383</c:v>
                </c:pt>
                <c:pt idx="70">
                  <c:v>-12147</c:v>
                </c:pt>
                <c:pt idx="71">
                  <c:v>-12146</c:v>
                </c:pt>
                <c:pt idx="72">
                  <c:v>-12124</c:v>
                </c:pt>
                <c:pt idx="73">
                  <c:v>-12110</c:v>
                </c:pt>
                <c:pt idx="74">
                  <c:v>-12110</c:v>
                </c:pt>
                <c:pt idx="75">
                  <c:v>-12109</c:v>
                </c:pt>
                <c:pt idx="76">
                  <c:v>-12091</c:v>
                </c:pt>
                <c:pt idx="77">
                  <c:v>-12091</c:v>
                </c:pt>
                <c:pt idx="78">
                  <c:v>-12090</c:v>
                </c:pt>
                <c:pt idx="79">
                  <c:v>-12090</c:v>
                </c:pt>
                <c:pt idx="80">
                  <c:v>-12053</c:v>
                </c:pt>
                <c:pt idx="81">
                  <c:v>-12052</c:v>
                </c:pt>
                <c:pt idx="82">
                  <c:v>-12052</c:v>
                </c:pt>
                <c:pt idx="83">
                  <c:v>-12036</c:v>
                </c:pt>
                <c:pt idx="84">
                  <c:v>-11964</c:v>
                </c:pt>
                <c:pt idx="85">
                  <c:v>-11746</c:v>
                </c:pt>
                <c:pt idx="86">
                  <c:v>-11709</c:v>
                </c:pt>
                <c:pt idx="87">
                  <c:v>-11709</c:v>
                </c:pt>
                <c:pt idx="88">
                  <c:v>-11688</c:v>
                </c:pt>
                <c:pt idx="89">
                  <c:v>-11651</c:v>
                </c:pt>
                <c:pt idx="90">
                  <c:v>-11619</c:v>
                </c:pt>
                <c:pt idx="91">
                  <c:v>-11613</c:v>
                </c:pt>
                <c:pt idx="92">
                  <c:v>-11558</c:v>
                </c:pt>
                <c:pt idx="93">
                  <c:v>-11540</c:v>
                </c:pt>
                <c:pt idx="94">
                  <c:v>-11365</c:v>
                </c:pt>
                <c:pt idx="95">
                  <c:v>-11328</c:v>
                </c:pt>
                <c:pt idx="96">
                  <c:v>-11309</c:v>
                </c:pt>
                <c:pt idx="97">
                  <c:v>-11309</c:v>
                </c:pt>
                <c:pt idx="98">
                  <c:v>-11305</c:v>
                </c:pt>
                <c:pt idx="99">
                  <c:v>-11250</c:v>
                </c:pt>
                <c:pt idx="100">
                  <c:v>-11220</c:v>
                </c:pt>
                <c:pt idx="101">
                  <c:v>-11215</c:v>
                </c:pt>
                <c:pt idx="102">
                  <c:v>-11183</c:v>
                </c:pt>
                <c:pt idx="103">
                  <c:v>-10964</c:v>
                </c:pt>
                <c:pt idx="104">
                  <c:v>-10964</c:v>
                </c:pt>
                <c:pt idx="105">
                  <c:v>-10964</c:v>
                </c:pt>
                <c:pt idx="106">
                  <c:v>-10963</c:v>
                </c:pt>
                <c:pt idx="107">
                  <c:v>-10909</c:v>
                </c:pt>
                <c:pt idx="108">
                  <c:v>-10895</c:v>
                </c:pt>
                <c:pt idx="109">
                  <c:v>-10877.5</c:v>
                </c:pt>
                <c:pt idx="110">
                  <c:v>-10876</c:v>
                </c:pt>
                <c:pt idx="111">
                  <c:v>-10868</c:v>
                </c:pt>
                <c:pt idx="112">
                  <c:v>-10818</c:v>
                </c:pt>
                <c:pt idx="113">
                  <c:v>-10456</c:v>
                </c:pt>
                <c:pt idx="114">
                  <c:v>-10218</c:v>
                </c:pt>
                <c:pt idx="115">
                  <c:v>-10151</c:v>
                </c:pt>
                <c:pt idx="116">
                  <c:v>-10151</c:v>
                </c:pt>
                <c:pt idx="117">
                  <c:v>-10124</c:v>
                </c:pt>
                <c:pt idx="118">
                  <c:v>-10115</c:v>
                </c:pt>
                <c:pt idx="119">
                  <c:v>-10115</c:v>
                </c:pt>
                <c:pt idx="120">
                  <c:v>-10114</c:v>
                </c:pt>
                <c:pt idx="121">
                  <c:v>-10114</c:v>
                </c:pt>
                <c:pt idx="122">
                  <c:v>-10114</c:v>
                </c:pt>
                <c:pt idx="123">
                  <c:v>-10069</c:v>
                </c:pt>
                <c:pt idx="124">
                  <c:v>-9743</c:v>
                </c:pt>
                <c:pt idx="125">
                  <c:v>-9724</c:v>
                </c:pt>
                <c:pt idx="126">
                  <c:v>-9367</c:v>
                </c:pt>
                <c:pt idx="127">
                  <c:v>-9364</c:v>
                </c:pt>
                <c:pt idx="128">
                  <c:v>-9306</c:v>
                </c:pt>
                <c:pt idx="129">
                  <c:v>-9305</c:v>
                </c:pt>
                <c:pt idx="130">
                  <c:v>-6215</c:v>
                </c:pt>
                <c:pt idx="131">
                  <c:v>-6177</c:v>
                </c:pt>
                <c:pt idx="132">
                  <c:v>-6158</c:v>
                </c:pt>
                <c:pt idx="133">
                  <c:v>-5869</c:v>
                </c:pt>
                <c:pt idx="134">
                  <c:v>-5834</c:v>
                </c:pt>
                <c:pt idx="135">
                  <c:v>-5803.5</c:v>
                </c:pt>
                <c:pt idx="136">
                  <c:v>-4306</c:v>
                </c:pt>
                <c:pt idx="137">
                  <c:v>-4306</c:v>
                </c:pt>
                <c:pt idx="138">
                  <c:v>-4287</c:v>
                </c:pt>
                <c:pt idx="139">
                  <c:v>-4249</c:v>
                </c:pt>
                <c:pt idx="140">
                  <c:v>-4229</c:v>
                </c:pt>
                <c:pt idx="141">
                  <c:v>-4228</c:v>
                </c:pt>
                <c:pt idx="142">
                  <c:v>-3877.5</c:v>
                </c:pt>
                <c:pt idx="143">
                  <c:v>-3848</c:v>
                </c:pt>
                <c:pt idx="144">
                  <c:v>-3523</c:v>
                </c:pt>
                <c:pt idx="145">
                  <c:v>-3504</c:v>
                </c:pt>
                <c:pt idx="146">
                  <c:v>-3494.5</c:v>
                </c:pt>
                <c:pt idx="147">
                  <c:v>-3474.5</c:v>
                </c:pt>
                <c:pt idx="148">
                  <c:v>-3466</c:v>
                </c:pt>
                <c:pt idx="149">
                  <c:v>-2365</c:v>
                </c:pt>
                <c:pt idx="150">
                  <c:v>-2364</c:v>
                </c:pt>
                <c:pt idx="151">
                  <c:v>-1959</c:v>
                </c:pt>
                <c:pt idx="152">
                  <c:v>-1245</c:v>
                </c:pt>
                <c:pt idx="153">
                  <c:v>-1234</c:v>
                </c:pt>
                <c:pt idx="154">
                  <c:v>-1233</c:v>
                </c:pt>
                <c:pt idx="155">
                  <c:v>-1195</c:v>
                </c:pt>
                <c:pt idx="156">
                  <c:v>-1157</c:v>
                </c:pt>
                <c:pt idx="157">
                  <c:v>-1156</c:v>
                </c:pt>
                <c:pt idx="158">
                  <c:v>-1150</c:v>
                </c:pt>
                <c:pt idx="159">
                  <c:v>-1083</c:v>
                </c:pt>
                <c:pt idx="160">
                  <c:v>-833</c:v>
                </c:pt>
                <c:pt idx="161">
                  <c:v>-832</c:v>
                </c:pt>
                <c:pt idx="162">
                  <c:v>-757</c:v>
                </c:pt>
                <c:pt idx="163">
                  <c:v>-471</c:v>
                </c:pt>
                <c:pt idx="164">
                  <c:v>-414</c:v>
                </c:pt>
                <c:pt idx="165">
                  <c:v>-414</c:v>
                </c:pt>
                <c:pt idx="166">
                  <c:v>-356</c:v>
                </c:pt>
                <c:pt idx="167">
                  <c:v>-320</c:v>
                </c:pt>
                <c:pt idx="168">
                  <c:v>-70</c:v>
                </c:pt>
                <c:pt idx="169">
                  <c:v>0</c:v>
                </c:pt>
                <c:pt idx="170">
                  <c:v>408</c:v>
                </c:pt>
                <c:pt idx="171">
                  <c:v>1536</c:v>
                </c:pt>
                <c:pt idx="172">
                  <c:v>1576</c:v>
                </c:pt>
                <c:pt idx="173">
                  <c:v>1950.5</c:v>
                </c:pt>
                <c:pt idx="174">
                  <c:v>2340</c:v>
                </c:pt>
                <c:pt idx="175">
                  <c:v>2379</c:v>
                </c:pt>
                <c:pt idx="176">
                  <c:v>2387.5</c:v>
                </c:pt>
                <c:pt idx="177">
                  <c:v>4186</c:v>
                </c:pt>
                <c:pt idx="178">
                  <c:v>9651</c:v>
                </c:pt>
                <c:pt idx="179">
                  <c:v>12724</c:v>
                </c:pt>
                <c:pt idx="180">
                  <c:v>13097</c:v>
                </c:pt>
                <c:pt idx="181">
                  <c:v>13097</c:v>
                </c:pt>
                <c:pt idx="182">
                  <c:v>13113.5</c:v>
                </c:pt>
                <c:pt idx="183">
                  <c:v>13537</c:v>
                </c:pt>
                <c:pt idx="184">
                  <c:v>13877.5</c:v>
                </c:pt>
                <c:pt idx="185">
                  <c:v>13897.5</c:v>
                </c:pt>
                <c:pt idx="186">
                  <c:v>14270</c:v>
                </c:pt>
                <c:pt idx="187">
                  <c:v>14607</c:v>
                </c:pt>
                <c:pt idx="188">
                  <c:v>14615.5</c:v>
                </c:pt>
                <c:pt idx="189">
                  <c:v>15070</c:v>
                </c:pt>
                <c:pt idx="190">
                  <c:v>17342</c:v>
                </c:pt>
                <c:pt idx="191">
                  <c:v>17373</c:v>
                </c:pt>
                <c:pt idx="192">
                  <c:v>17397</c:v>
                </c:pt>
                <c:pt idx="193">
                  <c:v>17737</c:v>
                </c:pt>
                <c:pt idx="194">
                  <c:v>17737</c:v>
                </c:pt>
                <c:pt idx="195">
                  <c:v>17737.5</c:v>
                </c:pt>
                <c:pt idx="196">
                  <c:v>17751</c:v>
                </c:pt>
                <c:pt idx="197">
                  <c:v>17751.5</c:v>
                </c:pt>
                <c:pt idx="198">
                  <c:v>17759</c:v>
                </c:pt>
                <c:pt idx="199">
                  <c:v>17759.5</c:v>
                </c:pt>
              </c:numCache>
            </c:numRef>
          </c:xVal>
          <c:yVal>
            <c:numRef>
              <c:f>Active!$K$21:$K$990</c:f>
              <c:numCache>
                <c:formatCode>General</c:formatCode>
                <c:ptCount val="970"/>
                <c:pt idx="178">
                  <c:v>-1.9293199999083299E-2</c:v>
                </c:pt>
                <c:pt idx="179">
                  <c:v>-3.7056800007121637E-2</c:v>
                </c:pt>
                <c:pt idx="180">
                  <c:v>-3.0580400001781527E-2</c:v>
                </c:pt>
                <c:pt idx="181">
                  <c:v>-3.0570400005672127E-2</c:v>
                </c:pt>
                <c:pt idx="182">
                  <c:v>-4.3998200002533849E-2</c:v>
                </c:pt>
                <c:pt idx="183">
                  <c:v>-2.9688399998121895E-2</c:v>
                </c:pt>
                <c:pt idx="184">
                  <c:v>-3.2683000004908536E-2</c:v>
                </c:pt>
                <c:pt idx="185">
                  <c:v>-3.2946999999694526E-2</c:v>
                </c:pt>
                <c:pt idx="186">
                  <c:v>-3.3563999997568317E-2</c:v>
                </c:pt>
                <c:pt idx="187">
                  <c:v>-3.0002400002558716E-2</c:v>
                </c:pt>
                <c:pt idx="188">
                  <c:v>-3.3764599997084588E-2</c:v>
                </c:pt>
                <c:pt idx="189">
                  <c:v>-3.3023999996657949E-2</c:v>
                </c:pt>
                <c:pt idx="190">
                  <c:v>-2.691439999762224E-2</c:v>
                </c:pt>
                <c:pt idx="191">
                  <c:v>-4.1323599885799922E-2</c:v>
                </c:pt>
                <c:pt idx="192">
                  <c:v>-3.8820400135591626E-2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1455-402C-A2EB-C472C6ACAE5A}"/>
            </c:ext>
          </c:extLst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TESS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Active!$D$21:$D$91</c:f>
                <c:numCache>
                  <c:formatCode>General</c:formatCode>
                  <c:ptCount val="71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</c:numCache>
              </c:numRef>
            </c:plus>
            <c:minus>
              <c:numRef>
                <c:f>Active!$D$21:$D$91</c:f>
                <c:numCache>
                  <c:formatCode>General</c:formatCode>
                  <c:ptCount val="71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Active!$F$21:$F$990</c:f>
              <c:numCache>
                <c:formatCode>General</c:formatCode>
                <c:ptCount val="970"/>
                <c:pt idx="0">
                  <c:v>-29444</c:v>
                </c:pt>
                <c:pt idx="1">
                  <c:v>-28298</c:v>
                </c:pt>
                <c:pt idx="2">
                  <c:v>-28224</c:v>
                </c:pt>
                <c:pt idx="3">
                  <c:v>-27859</c:v>
                </c:pt>
                <c:pt idx="4">
                  <c:v>-27842</c:v>
                </c:pt>
                <c:pt idx="5">
                  <c:v>-27534</c:v>
                </c:pt>
                <c:pt idx="6">
                  <c:v>-26809</c:v>
                </c:pt>
                <c:pt idx="7">
                  <c:v>-26333</c:v>
                </c:pt>
                <c:pt idx="8">
                  <c:v>-26331</c:v>
                </c:pt>
                <c:pt idx="9">
                  <c:v>-25913</c:v>
                </c:pt>
                <c:pt idx="10">
                  <c:v>-25589</c:v>
                </c:pt>
                <c:pt idx="11">
                  <c:v>-25189</c:v>
                </c:pt>
                <c:pt idx="12">
                  <c:v>-24827</c:v>
                </c:pt>
                <c:pt idx="13">
                  <c:v>-24423</c:v>
                </c:pt>
                <c:pt idx="14">
                  <c:v>-24348</c:v>
                </c:pt>
                <c:pt idx="15">
                  <c:v>-24332</c:v>
                </c:pt>
                <c:pt idx="16">
                  <c:v>-24007</c:v>
                </c:pt>
                <c:pt idx="17">
                  <c:v>-23970</c:v>
                </c:pt>
                <c:pt idx="18">
                  <c:v>-22821</c:v>
                </c:pt>
                <c:pt idx="19">
                  <c:v>-22821</c:v>
                </c:pt>
                <c:pt idx="20">
                  <c:v>-20819</c:v>
                </c:pt>
                <c:pt idx="21">
                  <c:v>-20476</c:v>
                </c:pt>
                <c:pt idx="22">
                  <c:v>-20093</c:v>
                </c:pt>
                <c:pt idx="23">
                  <c:v>-20057</c:v>
                </c:pt>
                <c:pt idx="24">
                  <c:v>-19807</c:v>
                </c:pt>
                <c:pt idx="25">
                  <c:v>-18930</c:v>
                </c:pt>
                <c:pt idx="26">
                  <c:v>-18161</c:v>
                </c:pt>
                <c:pt idx="27">
                  <c:v>-16998</c:v>
                </c:pt>
                <c:pt idx="28">
                  <c:v>-15969</c:v>
                </c:pt>
                <c:pt idx="29">
                  <c:v>-15895</c:v>
                </c:pt>
                <c:pt idx="30">
                  <c:v>-15874</c:v>
                </c:pt>
                <c:pt idx="31">
                  <c:v>-15874</c:v>
                </c:pt>
                <c:pt idx="32">
                  <c:v>-15871</c:v>
                </c:pt>
                <c:pt idx="33">
                  <c:v>-15565</c:v>
                </c:pt>
                <c:pt idx="34">
                  <c:v>-15564</c:v>
                </c:pt>
                <c:pt idx="35">
                  <c:v>-15126</c:v>
                </c:pt>
                <c:pt idx="36">
                  <c:v>-15089</c:v>
                </c:pt>
                <c:pt idx="37">
                  <c:v>-15069</c:v>
                </c:pt>
                <c:pt idx="38">
                  <c:v>-15055</c:v>
                </c:pt>
                <c:pt idx="39">
                  <c:v>-14744</c:v>
                </c:pt>
                <c:pt idx="40">
                  <c:v>-14654</c:v>
                </c:pt>
                <c:pt idx="41">
                  <c:v>-14367</c:v>
                </c:pt>
                <c:pt idx="42">
                  <c:v>-14331</c:v>
                </c:pt>
                <c:pt idx="43">
                  <c:v>-13988</c:v>
                </c:pt>
                <c:pt idx="44">
                  <c:v>-13968</c:v>
                </c:pt>
                <c:pt idx="45">
                  <c:v>-13961</c:v>
                </c:pt>
                <c:pt idx="46">
                  <c:v>-13928</c:v>
                </c:pt>
                <c:pt idx="47">
                  <c:v>-13910</c:v>
                </c:pt>
                <c:pt idx="48">
                  <c:v>-13888</c:v>
                </c:pt>
                <c:pt idx="49">
                  <c:v>-13858.5</c:v>
                </c:pt>
                <c:pt idx="50">
                  <c:v>-13588</c:v>
                </c:pt>
                <c:pt idx="51">
                  <c:v>-13181</c:v>
                </c:pt>
                <c:pt idx="52">
                  <c:v>-13178</c:v>
                </c:pt>
                <c:pt idx="53">
                  <c:v>-13177</c:v>
                </c:pt>
                <c:pt idx="54">
                  <c:v>-13128</c:v>
                </c:pt>
                <c:pt idx="55">
                  <c:v>-12874</c:v>
                </c:pt>
                <c:pt idx="56">
                  <c:v>-12872</c:v>
                </c:pt>
                <c:pt idx="57">
                  <c:v>-12872</c:v>
                </c:pt>
                <c:pt idx="58">
                  <c:v>-12840</c:v>
                </c:pt>
                <c:pt idx="59">
                  <c:v>-12839</c:v>
                </c:pt>
                <c:pt idx="60">
                  <c:v>-12747</c:v>
                </c:pt>
                <c:pt idx="61">
                  <c:v>-12745</c:v>
                </c:pt>
                <c:pt idx="62">
                  <c:v>-12528</c:v>
                </c:pt>
                <c:pt idx="63">
                  <c:v>-12528</c:v>
                </c:pt>
                <c:pt idx="64">
                  <c:v>-12492</c:v>
                </c:pt>
                <c:pt idx="65">
                  <c:v>-12491</c:v>
                </c:pt>
                <c:pt idx="66">
                  <c:v>-12491</c:v>
                </c:pt>
                <c:pt idx="67">
                  <c:v>-12491</c:v>
                </c:pt>
                <c:pt idx="68">
                  <c:v>-12490</c:v>
                </c:pt>
                <c:pt idx="69">
                  <c:v>-12383</c:v>
                </c:pt>
                <c:pt idx="70">
                  <c:v>-12147</c:v>
                </c:pt>
                <c:pt idx="71">
                  <c:v>-12146</c:v>
                </c:pt>
                <c:pt idx="72">
                  <c:v>-12124</c:v>
                </c:pt>
                <c:pt idx="73">
                  <c:v>-12110</c:v>
                </c:pt>
                <c:pt idx="74">
                  <c:v>-12110</c:v>
                </c:pt>
                <c:pt idx="75">
                  <c:v>-12109</c:v>
                </c:pt>
                <c:pt idx="76">
                  <c:v>-12091</c:v>
                </c:pt>
                <c:pt idx="77">
                  <c:v>-12091</c:v>
                </c:pt>
                <c:pt idx="78">
                  <c:v>-12090</c:v>
                </c:pt>
                <c:pt idx="79">
                  <c:v>-12090</c:v>
                </c:pt>
                <c:pt idx="80">
                  <c:v>-12053</c:v>
                </c:pt>
                <c:pt idx="81">
                  <c:v>-12052</c:v>
                </c:pt>
                <c:pt idx="82">
                  <c:v>-12052</c:v>
                </c:pt>
                <c:pt idx="83">
                  <c:v>-12036</c:v>
                </c:pt>
                <c:pt idx="84">
                  <c:v>-11964</c:v>
                </c:pt>
                <c:pt idx="85">
                  <c:v>-11746</c:v>
                </c:pt>
                <c:pt idx="86">
                  <c:v>-11709</c:v>
                </c:pt>
                <c:pt idx="87">
                  <c:v>-11709</c:v>
                </c:pt>
                <c:pt idx="88">
                  <c:v>-11688</c:v>
                </c:pt>
                <c:pt idx="89">
                  <c:v>-11651</c:v>
                </c:pt>
                <c:pt idx="90">
                  <c:v>-11619</c:v>
                </c:pt>
                <c:pt idx="91">
                  <c:v>-11613</c:v>
                </c:pt>
                <c:pt idx="92">
                  <c:v>-11558</c:v>
                </c:pt>
                <c:pt idx="93">
                  <c:v>-11540</c:v>
                </c:pt>
                <c:pt idx="94">
                  <c:v>-11365</c:v>
                </c:pt>
                <c:pt idx="95">
                  <c:v>-11328</c:v>
                </c:pt>
                <c:pt idx="96">
                  <c:v>-11309</c:v>
                </c:pt>
                <c:pt idx="97">
                  <c:v>-11309</c:v>
                </c:pt>
                <c:pt idx="98">
                  <c:v>-11305</c:v>
                </c:pt>
                <c:pt idx="99">
                  <c:v>-11250</c:v>
                </c:pt>
                <c:pt idx="100">
                  <c:v>-11220</c:v>
                </c:pt>
                <c:pt idx="101">
                  <c:v>-11215</c:v>
                </c:pt>
                <c:pt idx="102">
                  <c:v>-11183</c:v>
                </c:pt>
                <c:pt idx="103">
                  <c:v>-10964</c:v>
                </c:pt>
                <c:pt idx="104">
                  <c:v>-10964</c:v>
                </c:pt>
                <c:pt idx="105">
                  <c:v>-10964</c:v>
                </c:pt>
                <c:pt idx="106">
                  <c:v>-10963</c:v>
                </c:pt>
                <c:pt idx="107">
                  <c:v>-10909</c:v>
                </c:pt>
                <c:pt idx="108">
                  <c:v>-10895</c:v>
                </c:pt>
                <c:pt idx="109">
                  <c:v>-10877.5</c:v>
                </c:pt>
                <c:pt idx="110">
                  <c:v>-10876</c:v>
                </c:pt>
                <c:pt idx="111">
                  <c:v>-10868</c:v>
                </c:pt>
                <c:pt idx="112">
                  <c:v>-10818</c:v>
                </c:pt>
                <c:pt idx="113">
                  <c:v>-10456</c:v>
                </c:pt>
                <c:pt idx="114">
                  <c:v>-10218</c:v>
                </c:pt>
                <c:pt idx="115">
                  <c:v>-10151</c:v>
                </c:pt>
                <c:pt idx="116">
                  <c:v>-10151</c:v>
                </c:pt>
                <c:pt idx="117">
                  <c:v>-10124</c:v>
                </c:pt>
                <c:pt idx="118">
                  <c:v>-10115</c:v>
                </c:pt>
                <c:pt idx="119">
                  <c:v>-10115</c:v>
                </c:pt>
                <c:pt idx="120">
                  <c:v>-10114</c:v>
                </c:pt>
                <c:pt idx="121">
                  <c:v>-10114</c:v>
                </c:pt>
                <c:pt idx="122">
                  <c:v>-10114</c:v>
                </c:pt>
                <c:pt idx="123">
                  <c:v>-10069</c:v>
                </c:pt>
                <c:pt idx="124">
                  <c:v>-9743</c:v>
                </c:pt>
                <c:pt idx="125">
                  <c:v>-9724</c:v>
                </c:pt>
                <c:pt idx="126">
                  <c:v>-9367</c:v>
                </c:pt>
                <c:pt idx="127">
                  <c:v>-9364</c:v>
                </c:pt>
                <c:pt idx="128">
                  <c:v>-9306</c:v>
                </c:pt>
                <c:pt idx="129">
                  <c:v>-9305</c:v>
                </c:pt>
                <c:pt idx="130">
                  <c:v>-6215</c:v>
                </c:pt>
                <c:pt idx="131">
                  <c:v>-6177</c:v>
                </c:pt>
                <c:pt idx="132">
                  <c:v>-6158</c:v>
                </c:pt>
                <c:pt idx="133">
                  <c:v>-5869</c:v>
                </c:pt>
                <c:pt idx="134">
                  <c:v>-5834</c:v>
                </c:pt>
                <c:pt idx="135">
                  <c:v>-5803.5</c:v>
                </c:pt>
                <c:pt idx="136">
                  <c:v>-4306</c:v>
                </c:pt>
                <c:pt idx="137">
                  <c:v>-4306</c:v>
                </c:pt>
                <c:pt idx="138">
                  <c:v>-4287</c:v>
                </c:pt>
                <c:pt idx="139">
                  <c:v>-4249</c:v>
                </c:pt>
                <c:pt idx="140">
                  <c:v>-4229</c:v>
                </c:pt>
                <c:pt idx="141">
                  <c:v>-4228</c:v>
                </c:pt>
                <c:pt idx="142">
                  <c:v>-3877.5</c:v>
                </c:pt>
                <c:pt idx="143">
                  <c:v>-3848</c:v>
                </c:pt>
                <c:pt idx="144">
                  <c:v>-3523</c:v>
                </c:pt>
                <c:pt idx="145">
                  <c:v>-3504</c:v>
                </c:pt>
                <c:pt idx="146">
                  <c:v>-3494.5</c:v>
                </c:pt>
                <c:pt idx="147">
                  <c:v>-3474.5</c:v>
                </c:pt>
                <c:pt idx="148">
                  <c:v>-3466</c:v>
                </c:pt>
                <c:pt idx="149">
                  <c:v>-2365</c:v>
                </c:pt>
                <c:pt idx="150">
                  <c:v>-2364</c:v>
                </c:pt>
                <c:pt idx="151">
                  <c:v>-1959</c:v>
                </c:pt>
                <c:pt idx="152">
                  <c:v>-1245</c:v>
                </c:pt>
                <c:pt idx="153">
                  <c:v>-1234</c:v>
                </c:pt>
                <c:pt idx="154">
                  <c:v>-1233</c:v>
                </c:pt>
                <c:pt idx="155">
                  <c:v>-1195</c:v>
                </c:pt>
                <c:pt idx="156">
                  <c:v>-1157</c:v>
                </c:pt>
                <c:pt idx="157">
                  <c:v>-1156</c:v>
                </c:pt>
                <c:pt idx="158">
                  <c:v>-1150</c:v>
                </c:pt>
                <c:pt idx="159">
                  <c:v>-1083</c:v>
                </c:pt>
                <c:pt idx="160">
                  <c:v>-833</c:v>
                </c:pt>
                <c:pt idx="161">
                  <c:v>-832</c:v>
                </c:pt>
                <c:pt idx="162">
                  <c:v>-757</c:v>
                </c:pt>
                <c:pt idx="163">
                  <c:v>-471</c:v>
                </c:pt>
                <c:pt idx="164">
                  <c:v>-414</c:v>
                </c:pt>
                <c:pt idx="165">
                  <c:v>-414</c:v>
                </c:pt>
                <c:pt idx="166">
                  <c:v>-356</c:v>
                </c:pt>
                <c:pt idx="167">
                  <c:v>-320</c:v>
                </c:pt>
                <c:pt idx="168">
                  <c:v>-70</c:v>
                </c:pt>
                <c:pt idx="169">
                  <c:v>0</c:v>
                </c:pt>
                <c:pt idx="170">
                  <c:v>408</c:v>
                </c:pt>
                <c:pt idx="171">
                  <c:v>1536</c:v>
                </c:pt>
                <c:pt idx="172">
                  <c:v>1576</c:v>
                </c:pt>
                <c:pt idx="173">
                  <c:v>1950.5</c:v>
                </c:pt>
                <c:pt idx="174">
                  <c:v>2340</c:v>
                </c:pt>
                <c:pt idx="175">
                  <c:v>2379</c:v>
                </c:pt>
                <c:pt idx="176">
                  <c:v>2387.5</c:v>
                </c:pt>
                <c:pt idx="177">
                  <c:v>4186</c:v>
                </c:pt>
                <c:pt idx="178">
                  <c:v>9651</c:v>
                </c:pt>
                <c:pt idx="179">
                  <c:v>12724</c:v>
                </c:pt>
                <c:pt idx="180">
                  <c:v>13097</c:v>
                </c:pt>
                <c:pt idx="181">
                  <c:v>13097</c:v>
                </c:pt>
                <c:pt idx="182">
                  <c:v>13113.5</c:v>
                </c:pt>
                <c:pt idx="183">
                  <c:v>13537</c:v>
                </c:pt>
                <c:pt idx="184">
                  <c:v>13877.5</c:v>
                </c:pt>
                <c:pt idx="185">
                  <c:v>13897.5</c:v>
                </c:pt>
                <c:pt idx="186">
                  <c:v>14270</c:v>
                </c:pt>
                <c:pt idx="187">
                  <c:v>14607</c:v>
                </c:pt>
                <c:pt idx="188">
                  <c:v>14615.5</c:v>
                </c:pt>
                <c:pt idx="189">
                  <c:v>15070</c:v>
                </c:pt>
                <c:pt idx="190">
                  <c:v>17342</c:v>
                </c:pt>
                <c:pt idx="191">
                  <c:v>17373</c:v>
                </c:pt>
                <c:pt idx="192">
                  <c:v>17397</c:v>
                </c:pt>
                <c:pt idx="193">
                  <c:v>17737</c:v>
                </c:pt>
                <c:pt idx="194">
                  <c:v>17737</c:v>
                </c:pt>
                <c:pt idx="195">
                  <c:v>17737.5</c:v>
                </c:pt>
                <c:pt idx="196">
                  <c:v>17751</c:v>
                </c:pt>
                <c:pt idx="197">
                  <c:v>17751.5</c:v>
                </c:pt>
                <c:pt idx="198">
                  <c:v>17759</c:v>
                </c:pt>
                <c:pt idx="199">
                  <c:v>17759.5</c:v>
                </c:pt>
              </c:numCache>
            </c:numRef>
          </c:xVal>
          <c:yVal>
            <c:numRef>
              <c:f>Active!$L$21:$L$990</c:f>
              <c:numCache>
                <c:formatCode>General</c:formatCode>
                <c:ptCount val="970"/>
                <c:pt idx="193">
                  <c:v>-3.9378702873364091E-2</c:v>
                </c:pt>
                <c:pt idx="194">
                  <c:v>-3.9378702873364091E-2</c:v>
                </c:pt>
                <c:pt idx="195">
                  <c:v>-3.9052166779583786E-2</c:v>
                </c:pt>
                <c:pt idx="196">
                  <c:v>-3.9544231971376576E-2</c:v>
                </c:pt>
                <c:pt idx="197">
                  <c:v>-3.9238989629666321E-2</c:v>
                </c:pt>
                <c:pt idx="198">
                  <c:v>-3.9546952437376603E-2</c:v>
                </c:pt>
                <c:pt idx="199">
                  <c:v>-3.9274369715712965E-2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1455-402C-A2EB-C472C6ACAE5A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s6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Active!$D$21:$D$91</c:f>
                <c:numCache>
                  <c:formatCode>General</c:formatCode>
                  <c:ptCount val="71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</c:numCache>
              </c:numRef>
            </c:plus>
            <c:minus>
              <c:numRef>
                <c:f>Active!$D$21:$D$91</c:f>
                <c:numCache>
                  <c:formatCode>General</c:formatCode>
                  <c:ptCount val="71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Active!$F$21:$F$990</c:f>
              <c:numCache>
                <c:formatCode>General</c:formatCode>
                <c:ptCount val="970"/>
                <c:pt idx="0">
                  <c:v>-29444</c:v>
                </c:pt>
                <c:pt idx="1">
                  <c:v>-28298</c:v>
                </c:pt>
                <c:pt idx="2">
                  <c:v>-28224</c:v>
                </c:pt>
                <c:pt idx="3">
                  <c:v>-27859</c:v>
                </c:pt>
                <c:pt idx="4">
                  <c:v>-27842</c:v>
                </c:pt>
                <c:pt idx="5">
                  <c:v>-27534</c:v>
                </c:pt>
                <c:pt idx="6">
                  <c:v>-26809</c:v>
                </c:pt>
                <c:pt idx="7">
                  <c:v>-26333</c:v>
                </c:pt>
                <c:pt idx="8">
                  <c:v>-26331</c:v>
                </c:pt>
                <c:pt idx="9">
                  <c:v>-25913</c:v>
                </c:pt>
                <c:pt idx="10">
                  <c:v>-25589</c:v>
                </c:pt>
                <c:pt idx="11">
                  <c:v>-25189</c:v>
                </c:pt>
                <c:pt idx="12">
                  <c:v>-24827</c:v>
                </c:pt>
                <c:pt idx="13">
                  <c:v>-24423</c:v>
                </c:pt>
                <c:pt idx="14">
                  <c:v>-24348</c:v>
                </c:pt>
                <c:pt idx="15">
                  <c:v>-24332</c:v>
                </c:pt>
                <c:pt idx="16">
                  <c:v>-24007</c:v>
                </c:pt>
                <c:pt idx="17">
                  <c:v>-23970</c:v>
                </c:pt>
                <c:pt idx="18">
                  <c:v>-22821</c:v>
                </c:pt>
                <c:pt idx="19">
                  <c:v>-22821</c:v>
                </c:pt>
                <c:pt idx="20">
                  <c:v>-20819</c:v>
                </c:pt>
                <c:pt idx="21">
                  <c:v>-20476</c:v>
                </c:pt>
                <c:pt idx="22">
                  <c:v>-20093</c:v>
                </c:pt>
                <c:pt idx="23">
                  <c:v>-20057</c:v>
                </c:pt>
                <c:pt idx="24">
                  <c:v>-19807</c:v>
                </c:pt>
                <c:pt idx="25">
                  <c:v>-18930</c:v>
                </c:pt>
                <c:pt idx="26">
                  <c:v>-18161</c:v>
                </c:pt>
                <c:pt idx="27">
                  <c:v>-16998</c:v>
                </c:pt>
                <c:pt idx="28">
                  <c:v>-15969</c:v>
                </c:pt>
                <c:pt idx="29">
                  <c:v>-15895</c:v>
                </c:pt>
                <c:pt idx="30">
                  <c:v>-15874</c:v>
                </c:pt>
                <c:pt idx="31">
                  <c:v>-15874</c:v>
                </c:pt>
                <c:pt idx="32">
                  <c:v>-15871</c:v>
                </c:pt>
                <c:pt idx="33">
                  <c:v>-15565</c:v>
                </c:pt>
                <c:pt idx="34">
                  <c:v>-15564</c:v>
                </c:pt>
                <c:pt idx="35">
                  <c:v>-15126</c:v>
                </c:pt>
                <c:pt idx="36">
                  <c:v>-15089</c:v>
                </c:pt>
                <c:pt idx="37">
                  <c:v>-15069</c:v>
                </c:pt>
                <c:pt idx="38">
                  <c:v>-15055</c:v>
                </c:pt>
                <c:pt idx="39">
                  <c:v>-14744</c:v>
                </c:pt>
                <c:pt idx="40">
                  <c:v>-14654</c:v>
                </c:pt>
                <c:pt idx="41">
                  <c:v>-14367</c:v>
                </c:pt>
                <c:pt idx="42">
                  <c:v>-14331</c:v>
                </c:pt>
                <c:pt idx="43">
                  <c:v>-13988</c:v>
                </c:pt>
                <c:pt idx="44">
                  <c:v>-13968</c:v>
                </c:pt>
                <c:pt idx="45">
                  <c:v>-13961</c:v>
                </c:pt>
                <c:pt idx="46">
                  <c:v>-13928</c:v>
                </c:pt>
                <c:pt idx="47">
                  <c:v>-13910</c:v>
                </c:pt>
                <c:pt idx="48">
                  <c:v>-13888</c:v>
                </c:pt>
                <c:pt idx="49">
                  <c:v>-13858.5</c:v>
                </c:pt>
                <c:pt idx="50">
                  <c:v>-13588</c:v>
                </c:pt>
                <c:pt idx="51">
                  <c:v>-13181</c:v>
                </c:pt>
                <c:pt idx="52">
                  <c:v>-13178</c:v>
                </c:pt>
                <c:pt idx="53">
                  <c:v>-13177</c:v>
                </c:pt>
                <c:pt idx="54">
                  <c:v>-13128</c:v>
                </c:pt>
                <c:pt idx="55">
                  <c:v>-12874</c:v>
                </c:pt>
                <c:pt idx="56">
                  <c:v>-12872</c:v>
                </c:pt>
                <c:pt idx="57">
                  <c:v>-12872</c:v>
                </c:pt>
                <c:pt idx="58">
                  <c:v>-12840</c:v>
                </c:pt>
                <c:pt idx="59">
                  <c:v>-12839</c:v>
                </c:pt>
                <c:pt idx="60">
                  <c:v>-12747</c:v>
                </c:pt>
                <c:pt idx="61">
                  <c:v>-12745</c:v>
                </c:pt>
                <c:pt idx="62">
                  <c:v>-12528</c:v>
                </c:pt>
                <c:pt idx="63">
                  <c:v>-12528</c:v>
                </c:pt>
                <c:pt idx="64">
                  <c:v>-12492</c:v>
                </c:pt>
                <c:pt idx="65">
                  <c:v>-12491</c:v>
                </c:pt>
                <c:pt idx="66">
                  <c:v>-12491</c:v>
                </c:pt>
                <c:pt idx="67">
                  <c:v>-12491</c:v>
                </c:pt>
                <c:pt idx="68">
                  <c:v>-12490</c:v>
                </c:pt>
                <c:pt idx="69">
                  <c:v>-12383</c:v>
                </c:pt>
                <c:pt idx="70">
                  <c:v>-12147</c:v>
                </c:pt>
                <c:pt idx="71">
                  <c:v>-12146</c:v>
                </c:pt>
                <c:pt idx="72">
                  <c:v>-12124</c:v>
                </c:pt>
                <c:pt idx="73">
                  <c:v>-12110</c:v>
                </c:pt>
                <c:pt idx="74">
                  <c:v>-12110</c:v>
                </c:pt>
                <c:pt idx="75">
                  <c:v>-12109</c:v>
                </c:pt>
                <c:pt idx="76">
                  <c:v>-12091</c:v>
                </c:pt>
                <c:pt idx="77">
                  <c:v>-12091</c:v>
                </c:pt>
                <c:pt idx="78">
                  <c:v>-12090</c:v>
                </c:pt>
                <c:pt idx="79">
                  <c:v>-12090</c:v>
                </c:pt>
                <c:pt idx="80">
                  <c:v>-12053</c:v>
                </c:pt>
                <c:pt idx="81">
                  <c:v>-12052</c:v>
                </c:pt>
                <c:pt idx="82">
                  <c:v>-12052</c:v>
                </c:pt>
                <c:pt idx="83">
                  <c:v>-12036</c:v>
                </c:pt>
                <c:pt idx="84">
                  <c:v>-11964</c:v>
                </c:pt>
                <c:pt idx="85">
                  <c:v>-11746</c:v>
                </c:pt>
                <c:pt idx="86">
                  <c:v>-11709</c:v>
                </c:pt>
                <c:pt idx="87">
                  <c:v>-11709</c:v>
                </c:pt>
                <c:pt idx="88">
                  <c:v>-11688</c:v>
                </c:pt>
                <c:pt idx="89">
                  <c:v>-11651</c:v>
                </c:pt>
                <c:pt idx="90">
                  <c:v>-11619</c:v>
                </c:pt>
                <c:pt idx="91">
                  <c:v>-11613</c:v>
                </c:pt>
                <c:pt idx="92">
                  <c:v>-11558</c:v>
                </c:pt>
                <c:pt idx="93">
                  <c:v>-11540</c:v>
                </c:pt>
                <c:pt idx="94">
                  <c:v>-11365</c:v>
                </c:pt>
                <c:pt idx="95">
                  <c:v>-11328</c:v>
                </c:pt>
                <c:pt idx="96">
                  <c:v>-11309</c:v>
                </c:pt>
                <c:pt idx="97">
                  <c:v>-11309</c:v>
                </c:pt>
                <c:pt idx="98">
                  <c:v>-11305</c:v>
                </c:pt>
                <c:pt idx="99">
                  <c:v>-11250</c:v>
                </c:pt>
                <c:pt idx="100">
                  <c:v>-11220</c:v>
                </c:pt>
                <c:pt idx="101">
                  <c:v>-11215</c:v>
                </c:pt>
                <c:pt idx="102">
                  <c:v>-11183</c:v>
                </c:pt>
                <c:pt idx="103">
                  <c:v>-10964</c:v>
                </c:pt>
                <c:pt idx="104">
                  <c:v>-10964</c:v>
                </c:pt>
                <c:pt idx="105">
                  <c:v>-10964</c:v>
                </c:pt>
                <c:pt idx="106">
                  <c:v>-10963</c:v>
                </c:pt>
                <c:pt idx="107">
                  <c:v>-10909</c:v>
                </c:pt>
                <c:pt idx="108">
                  <c:v>-10895</c:v>
                </c:pt>
                <c:pt idx="109">
                  <c:v>-10877.5</c:v>
                </c:pt>
                <c:pt idx="110">
                  <c:v>-10876</c:v>
                </c:pt>
                <c:pt idx="111">
                  <c:v>-10868</c:v>
                </c:pt>
                <c:pt idx="112">
                  <c:v>-10818</c:v>
                </c:pt>
                <c:pt idx="113">
                  <c:v>-10456</c:v>
                </c:pt>
                <c:pt idx="114">
                  <c:v>-10218</c:v>
                </c:pt>
                <c:pt idx="115">
                  <c:v>-10151</c:v>
                </c:pt>
                <c:pt idx="116">
                  <c:v>-10151</c:v>
                </c:pt>
                <c:pt idx="117">
                  <c:v>-10124</c:v>
                </c:pt>
                <c:pt idx="118">
                  <c:v>-10115</c:v>
                </c:pt>
                <c:pt idx="119">
                  <c:v>-10115</c:v>
                </c:pt>
                <c:pt idx="120">
                  <c:v>-10114</c:v>
                </c:pt>
                <c:pt idx="121">
                  <c:v>-10114</c:v>
                </c:pt>
                <c:pt idx="122">
                  <c:v>-10114</c:v>
                </c:pt>
                <c:pt idx="123">
                  <c:v>-10069</c:v>
                </c:pt>
                <c:pt idx="124">
                  <c:v>-9743</c:v>
                </c:pt>
                <c:pt idx="125">
                  <c:v>-9724</c:v>
                </c:pt>
                <c:pt idx="126">
                  <c:v>-9367</c:v>
                </c:pt>
                <c:pt idx="127">
                  <c:v>-9364</c:v>
                </c:pt>
                <c:pt idx="128">
                  <c:v>-9306</c:v>
                </c:pt>
                <c:pt idx="129">
                  <c:v>-9305</c:v>
                </c:pt>
                <c:pt idx="130">
                  <c:v>-6215</c:v>
                </c:pt>
                <c:pt idx="131">
                  <c:v>-6177</c:v>
                </c:pt>
                <c:pt idx="132">
                  <c:v>-6158</c:v>
                </c:pt>
                <c:pt idx="133">
                  <c:v>-5869</c:v>
                </c:pt>
                <c:pt idx="134">
                  <c:v>-5834</c:v>
                </c:pt>
                <c:pt idx="135">
                  <c:v>-5803.5</c:v>
                </c:pt>
                <c:pt idx="136">
                  <c:v>-4306</c:v>
                </c:pt>
                <c:pt idx="137">
                  <c:v>-4306</c:v>
                </c:pt>
                <c:pt idx="138">
                  <c:v>-4287</c:v>
                </c:pt>
                <c:pt idx="139">
                  <c:v>-4249</c:v>
                </c:pt>
                <c:pt idx="140">
                  <c:v>-4229</c:v>
                </c:pt>
                <c:pt idx="141">
                  <c:v>-4228</c:v>
                </c:pt>
                <c:pt idx="142">
                  <c:v>-3877.5</c:v>
                </c:pt>
                <c:pt idx="143">
                  <c:v>-3848</c:v>
                </c:pt>
                <c:pt idx="144">
                  <c:v>-3523</c:v>
                </c:pt>
                <c:pt idx="145">
                  <c:v>-3504</c:v>
                </c:pt>
                <c:pt idx="146">
                  <c:v>-3494.5</c:v>
                </c:pt>
                <c:pt idx="147">
                  <c:v>-3474.5</c:v>
                </c:pt>
                <c:pt idx="148">
                  <c:v>-3466</c:v>
                </c:pt>
                <c:pt idx="149">
                  <c:v>-2365</c:v>
                </c:pt>
                <c:pt idx="150">
                  <c:v>-2364</c:v>
                </c:pt>
                <c:pt idx="151">
                  <c:v>-1959</c:v>
                </c:pt>
                <c:pt idx="152">
                  <c:v>-1245</c:v>
                </c:pt>
                <c:pt idx="153">
                  <c:v>-1234</c:v>
                </c:pt>
                <c:pt idx="154">
                  <c:v>-1233</c:v>
                </c:pt>
                <c:pt idx="155">
                  <c:v>-1195</c:v>
                </c:pt>
                <c:pt idx="156">
                  <c:v>-1157</c:v>
                </c:pt>
                <c:pt idx="157">
                  <c:v>-1156</c:v>
                </c:pt>
                <c:pt idx="158">
                  <c:v>-1150</c:v>
                </c:pt>
                <c:pt idx="159">
                  <c:v>-1083</c:v>
                </c:pt>
                <c:pt idx="160">
                  <c:v>-833</c:v>
                </c:pt>
                <c:pt idx="161">
                  <c:v>-832</c:v>
                </c:pt>
                <c:pt idx="162">
                  <c:v>-757</c:v>
                </c:pt>
                <c:pt idx="163">
                  <c:v>-471</c:v>
                </c:pt>
                <c:pt idx="164">
                  <c:v>-414</c:v>
                </c:pt>
                <c:pt idx="165">
                  <c:v>-414</c:v>
                </c:pt>
                <c:pt idx="166">
                  <c:v>-356</c:v>
                </c:pt>
                <c:pt idx="167">
                  <c:v>-320</c:v>
                </c:pt>
                <c:pt idx="168">
                  <c:v>-70</c:v>
                </c:pt>
                <c:pt idx="169">
                  <c:v>0</c:v>
                </c:pt>
                <c:pt idx="170">
                  <c:v>408</c:v>
                </c:pt>
                <c:pt idx="171">
                  <c:v>1536</c:v>
                </c:pt>
                <c:pt idx="172">
                  <c:v>1576</c:v>
                </c:pt>
                <c:pt idx="173">
                  <c:v>1950.5</c:v>
                </c:pt>
                <c:pt idx="174">
                  <c:v>2340</c:v>
                </c:pt>
                <c:pt idx="175">
                  <c:v>2379</c:v>
                </c:pt>
                <c:pt idx="176">
                  <c:v>2387.5</c:v>
                </c:pt>
                <c:pt idx="177">
                  <c:v>4186</c:v>
                </c:pt>
                <c:pt idx="178">
                  <c:v>9651</c:v>
                </c:pt>
                <c:pt idx="179">
                  <c:v>12724</c:v>
                </c:pt>
                <c:pt idx="180">
                  <c:v>13097</c:v>
                </c:pt>
                <c:pt idx="181">
                  <c:v>13097</c:v>
                </c:pt>
                <c:pt idx="182">
                  <c:v>13113.5</c:v>
                </c:pt>
                <c:pt idx="183">
                  <c:v>13537</c:v>
                </c:pt>
                <c:pt idx="184">
                  <c:v>13877.5</c:v>
                </c:pt>
                <c:pt idx="185">
                  <c:v>13897.5</c:v>
                </c:pt>
                <c:pt idx="186">
                  <c:v>14270</c:v>
                </c:pt>
                <c:pt idx="187">
                  <c:v>14607</c:v>
                </c:pt>
                <c:pt idx="188">
                  <c:v>14615.5</c:v>
                </c:pt>
                <c:pt idx="189">
                  <c:v>15070</c:v>
                </c:pt>
                <c:pt idx="190">
                  <c:v>17342</c:v>
                </c:pt>
                <c:pt idx="191">
                  <c:v>17373</c:v>
                </c:pt>
                <c:pt idx="192">
                  <c:v>17397</c:v>
                </c:pt>
                <c:pt idx="193">
                  <c:v>17737</c:v>
                </c:pt>
                <c:pt idx="194">
                  <c:v>17737</c:v>
                </c:pt>
                <c:pt idx="195">
                  <c:v>17737.5</c:v>
                </c:pt>
                <c:pt idx="196">
                  <c:v>17751</c:v>
                </c:pt>
                <c:pt idx="197">
                  <c:v>17751.5</c:v>
                </c:pt>
                <c:pt idx="198">
                  <c:v>17759</c:v>
                </c:pt>
                <c:pt idx="199">
                  <c:v>17759.5</c:v>
                </c:pt>
              </c:numCache>
            </c:numRef>
          </c:xVal>
          <c:yVal>
            <c:numRef>
              <c:f>Active!$M$21:$M$990</c:f>
              <c:numCache>
                <c:formatCode>General</c:formatCode>
                <c:ptCount val="97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1455-402C-A2EB-C472C6ACAE5A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s7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Active!$D$21:$D$91</c:f>
                <c:numCache>
                  <c:formatCode>General</c:formatCode>
                  <c:ptCount val="71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</c:numCache>
              </c:numRef>
            </c:plus>
            <c:minus>
              <c:numRef>
                <c:f>Active!$D$21:$D$91</c:f>
                <c:numCache>
                  <c:formatCode>General</c:formatCode>
                  <c:ptCount val="71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Active!$F$21:$F$990</c:f>
              <c:numCache>
                <c:formatCode>General</c:formatCode>
                <c:ptCount val="970"/>
                <c:pt idx="0">
                  <c:v>-29444</c:v>
                </c:pt>
                <c:pt idx="1">
                  <c:v>-28298</c:v>
                </c:pt>
                <c:pt idx="2">
                  <c:v>-28224</c:v>
                </c:pt>
                <c:pt idx="3">
                  <c:v>-27859</c:v>
                </c:pt>
                <c:pt idx="4">
                  <c:v>-27842</c:v>
                </c:pt>
                <c:pt idx="5">
                  <c:v>-27534</c:v>
                </c:pt>
                <c:pt idx="6">
                  <c:v>-26809</c:v>
                </c:pt>
                <c:pt idx="7">
                  <c:v>-26333</c:v>
                </c:pt>
                <c:pt idx="8">
                  <c:v>-26331</c:v>
                </c:pt>
                <c:pt idx="9">
                  <c:v>-25913</c:v>
                </c:pt>
                <c:pt idx="10">
                  <c:v>-25589</c:v>
                </c:pt>
                <c:pt idx="11">
                  <c:v>-25189</c:v>
                </c:pt>
                <c:pt idx="12">
                  <c:v>-24827</c:v>
                </c:pt>
                <c:pt idx="13">
                  <c:v>-24423</c:v>
                </c:pt>
                <c:pt idx="14">
                  <c:v>-24348</c:v>
                </c:pt>
                <c:pt idx="15">
                  <c:v>-24332</c:v>
                </c:pt>
                <c:pt idx="16">
                  <c:v>-24007</c:v>
                </c:pt>
                <c:pt idx="17">
                  <c:v>-23970</c:v>
                </c:pt>
                <c:pt idx="18">
                  <c:v>-22821</c:v>
                </c:pt>
                <c:pt idx="19">
                  <c:v>-22821</c:v>
                </c:pt>
                <c:pt idx="20">
                  <c:v>-20819</c:v>
                </c:pt>
                <c:pt idx="21">
                  <c:v>-20476</c:v>
                </c:pt>
                <c:pt idx="22">
                  <c:v>-20093</c:v>
                </c:pt>
                <c:pt idx="23">
                  <c:v>-20057</c:v>
                </c:pt>
                <c:pt idx="24">
                  <c:v>-19807</c:v>
                </c:pt>
                <c:pt idx="25">
                  <c:v>-18930</c:v>
                </c:pt>
                <c:pt idx="26">
                  <c:v>-18161</c:v>
                </c:pt>
                <c:pt idx="27">
                  <c:v>-16998</c:v>
                </c:pt>
                <c:pt idx="28">
                  <c:v>-15969</c:v>
                </c:pt>
                <c:pt idx="29">
                  <c:v>-15895</c:v>
                </c:pt>
                <c:pt idx="30">
                  <c:v>-15874</c:v>
                </c:pt>
                <c:pt idx="31">
                  <c:v>-15874</c:v>
                </c:pt>
                <c:pt idx="32">
                  <c:v>-15871</c:v>
                </c:pt>
                <c:pt idx="33">
                  <c:v>-15565</c:v>
                </c:pt>
                <c:pt idx="34">
                  <c:v>-15564</c:v>
                </c:pt>
                <c:pt idx="35">
                  <c:v>-15126</c:v>
                </c:pt>
                <c:pt idx="36">
                  <c:v>-15089</c:v>
                </c:pt>
                <c:pt idx="37">
                  <c:v>-15069</c:v>
                </c:pt>
                <c:pt idx="38">
                  <c:v>-15055</c:v>
                </c:pt>
                <c:pt idx="39">
                  <c:v>-14744</c:v>
                </c:pt>
                <c:pt idx="40">
                  <c:v>-14654</c:v>
                </c:pt>
                <c:pt idx="41">
                  <c:v>-14367</c:v>
                </c:pt>
                <c:pt idx="42">
                  <c:v>-14331</c:v>
                </c:pt>
                <c:pt idx="43">
                  <c:v>-13988</c:v>
                </c:pt>
                <c:pt idx="44">
                  <c:v>-13968</c:v>
                </c:pt>
                <c:pt idx="45">
                  <c:v>-13961</c:v>
                </c:pt>
                <c:pt idx="46">
                  <c:v>-13928</c:v>
                </c:pt>
                <c:pt idx="47">
                  <c:v>-13910</c:v>
                </c:pt>
                <c:pt idx="48">
                  <c:v>-13888</c:v>
                </c:pt>
                <c:pt idx="49">
                  <c:v>-13858.5</c:v>
                </c:pt>
                <c:pt idx="50">
                  <c:v>-13588</c:v>
                </c:pt>
                <c:pt idx="51">
                  <c:v>-13181</c:v>
                </c:pt>
                <c:pt idx="52">
                  <c:v>-13178</c:v>
                </c:pt>
                <c:pt idx="53">
                  <c:v>-13177</c:v>
                </c:pt>
                <c:pt idx="54">
                  <c:v>-13128</c:v>
                </c:pt>
                <c:pt idx="55">
                  <c:v>-12874</c:v>
                </c:pt>
                <c:pt idx="56">
                  <c:v>-12872</c:v>
                </c:pt>
                <c:pt idx="57">
                  <c:v>-12872</c:v>
                </c:pt>
                <c:pt idx="58">
                  <c:v>-12840</c:v>
                </c:pt>
                <c:pt idx="59">
                  <c:v>-12839</c:v>
                </c:pt>
                <c:pt idx="60">
                  <c:v>-12747</c:v>
                </c:pt>
                <c:pt idx="61">
                  <c:v>-12745</c:v>
                </c:pt>
                <c:pt idx="62">
                  <c:v>-12528</c:v>
                </c:pt>
                <c:pt idx="63">
                  <c:v>-12528</c:v>
                </c:pt>
                <c:pt idx="64">
                  <c:v>-12492</c:v>
                </c:pt>
                <c:pt idx="65">
                  <c:v>-12491</c:v>
                </c:pt>
                <c:pt idx="66">
                  <c:v>-12491</c:v>
                </c:pt>
                <c:pt idx="67">
                  <c:v>-12491</c:v>
                </c:pt>
                <c:pt idx="68">
                  <c:v>-12490</c:v>
                </c:pt>
                <c:pt idx="69">
                  <c:v>-12383</c:v>
                </c:pt>
                <c:pt idx="70">
                  <c:v>-12147</c:v>
                </c:pt>
                <c:pt idx="71">
                  <c:v>-12146</c:v>
                </c:pt>
                <c:pt idx="72">
                  <c:v>-12124</c:v>
                </c:pt>
                <c:pt idx="73">
                  <c:v>-12110</c:v>
                </c:pt>
                <c:pt idx="74">
                  <c:v>-12110</c:v>
                </c:pt>
                <c:pt idx="75">
                  <c:v>-12109</c:v>
                </c:pt>
                <c:pt idx="76">
                  <c:v>-12091</c:v>
                </c:pt>
                <c:pt idx="77">
                  <c:v>-12091</c:v>
                </c:pt>
                <c:pt idx="78">
                  <c:v>-12090</c:v>
                </c:pt>
                <c:pt idx="79">
                  <c:v>-12090</c:v>
                </c:pt>
                <c:pt idx="80">
                  <c:v>-12053</c:v>
                </c:pt>
                <c:pt idx="81">
                  <c:v>-12052</c:v>
                </c:pt>
                <c:pt idx="82">
                  <c:v>-12052</c:v>
                </c:pt>
                <c:pt idx="83">
                  <c:v>-12036</c:v>
                </c:pt>
                <c:pt idx="84">
                  <c:v>-11964</c:v>
                </c:pt>
                <c:pt idx="85">
                  <c:v>-11746</c:v>
                </c:pt>
                <c:pt idx="86">
                  <c:v>-11709</c:v>
                </c:pt>
                <c:pt idx="87">
                  <c:v>-11709</c:v>
                </c:pt>
                <c:pt idx="88">
                  <c:v>-11688</c:v>
                </c:pt>
                <c:pt idx="89">
                  <c:v>-11651</c:v>
                </c:pt>
                <c:pt idx="90">
                  <c:v>-11619</c:v>
                </c:pt>
                <c:pt idx="91">
                  <c:v>-11613</c:v>
                </c:pt>
                <c:pt idx="92">
                  <c:v>-11558</c:v>
                </c:pt>
                <c:pt idx="93">
                  <c:v>-11540</c:v>
                </c:pt>
                <c:pt idx="94">
                  <c:v>-11365</c:v>
                </c:pt>
                <c:pt idx="95">
                  <c:v>-11328</c:v>
                </c:pt>
                <c:pt idx="96">
                  <c:v>-11309</c:v>
                </c:pt>
                <c:pt idx="97">
                  <c:v>-11309</c:v>
                </c:pt>
                <c:pt idx="98">
                  <c:v>-11305</c:v>
                </c:pt>
                <c:pt idx="99">
                  <c:v>-11250</c:v>
                </c:pt>
                <c:pt idx="100">
                  <c:v>-11220</c:v>
                </c:pt>
                <c:pt idx="101">
                  <c:v>-11215</c:v>
                </c:pt>
                <c:pt idx="102">
                  <c:v>-11183</c:v>
                </c:pt>
                <c:pt idx="103">
                  <c:v>-10964</c:v>
                </c:pt>
                <c:pt idx="104">
                  <c:v>-10964</c:v>
                </c:pt>
                <c:pt idx="105">
                  <c:v>-10964</c:v>
                </c:pt>
                <c:pt idx="106">
                  <c:v>-10963</c:v>
                </c:pt>
                <c:pt idx="107">
                  <c:v>-10909</c:v>
                </c:pt>
                <c:pt idx="108">
                  <c:v>-10895</c:v>
                </c:pt>
                <c:pt idx="109">
                  <c:v>-10877.5</c:v>
                </c:pt>
                <c:pt idx="110">
                  <c:v>-10876</c:v>
                </c:pt>
                <c:pt idx="111">
                  <c:v>-10868</c:v>
                </c:pt>
                <c:pt idx="112">
                  <c:v>-10818</c:v>
                </c:pt>
                <c:pt idx="113">
                  <c:v>-10456</c:v>
                </c:pt>
                <c:pt idx="114">
                  <c:v>-10218</c:v>
                </c:pt>
                <c:pt idx="115">
                  <c:v>-10151</c:v>
                </c:pt>
                <c:pt idx="116">
                  <c:v>-10151</c:v>
                </c:pt>
                <c:pt idx="117">
                  <c:v>-10124</c:v>
                </c:pt>
                <c:pt idx="118">
                  <c:v>-10115</c:v>
                </c:pt>
                <c:pt idx="119">
                  <c:v>-10115</c:v>
                </c:pt>
                <c:pt idx="120">
                  <c:v>-10114</c:v>
                </c:pt>
                <c:pt idx="121">
                  <c:v>-10114</c:v>
                </c:pt>
                <c:pt idx="122">
                  <c:v>-10114</c:v>
                </c:pt>
                <c:pt idx="123">
                  <c:v>-10069</c:v>
                </c:pt>
                <c:pt idx="124">
                  <c:v>-9743</c:v>
                </c:pt>
                <c:pt idx="125">
                  <c:v>-9724</c:v>
                </c:pt>
                <c:pt idx="126">
                  <c:v>-9367</c:v>
                </c:pt>
                <c:pt idx="127">
                  <c:v>-9364</c:v>
                </c:pt>
                <c:pt idx="128">
                  <c:v>-9306</c:v>
                </c:pt>
                <c:pt idx="129">
                  <c:v>-9305</c:v>
                </c:pt>
                <c:pt idx="130">
                  <c:v>-6215</c:v>
                </c:pt>
                <c:pt idx="131">
                  <c:v>-6177</c:v>
                </c:pt>
                <c:pt idx="132">
                  <c:v>-6158</c:v>
                </c:pt>
                <c:pt idx="133">
                  <c:v>-5869</c:v>
                </c:pt>
                <c:pt idx="134">
                  <c:v>-5834</c:v>
                </c:pt>
                <c:pt idx="135">
                  <c:v>-5803.5</c:v>
                </c:pt>
                <c:pt idx="136">
                  <c:v>-4306</c:v>
                </c:pt>
                <c:pt idx="137">
                  <c:v>-4306</c:v>
                </c:pt>
                <c:pt idx="138">
                  <c:v>-4287</c:v>
                </c:pt>
                <c:pt idx="139">
                  <c:v>-4249</c:v>
                </c:pt>
                <c:pt idx="140">
                  <c:v>-4229</c:v>
                </c:pt>
                <c:pt idx="141">
                  <c:v>-4228</c:v>
                </c:pt>
                <c:pt idx="142">
                  <c:v>-3877.5</c:v>
                </c:pt>
                <c:pt idx="143">
                  <c:v>-3848</c:v>
                </c:pt>
                <c:pt idx="144">
                  <c:v>-3523</c:v>
                </c:pt>
                <c:pt idx="145">
                  <c:v>-3504</c:v>
                </c:pt>
                <c:pt idx="146">
                  <c:v>-3494.5</c:v>
                </c:pt>
                <c:pt idx="147">
                  <c:v>-3474.5</c:v>
                </c:pt>
                <c:pt idx="148">
                  <c:v>-3466</c:v>
                </c:pt>
                <c:pt idx="149">
                  <c:v>-2365</c:v>
                </c:pt>
                <c:pt idx="150">
                  <c:v>-2364</c:v>
                </c:pt>
                <c:pt idx="151">
                  <c:v>-1959</c:v>
                </c:pt>
                <c:pt idx="152">
                  <c:v>-1245</c:v>
                </c:pt>
                <c:pt idx="153">
                  <c:v>-1234</c:v>
                </c:pt>
                <c:pt idx="154">
                  <c:v>-1233</c:v>
                </c:pt>
                <c:pt idx="155">
                  <c:v>-1195</c:v>
                </c:pt>
                <c:pt idx="156">
                  <c:v>-1157</c:v>
                </c:pt>
                <c:pt idx="157">
                  <c:v>-1156</c:v>
                </c:pt>
                <c:pt idx="158">
                  <c:v>-1150</c:v>
                </c:pt>
                <c:pt idx="159">
                  <c:v>-1083</c:v>
                </c:pt>
                <c:pt idx="160">
                  <c:v>-833</c:v>
                </c:pt>
                <c:pt idx="161">
                  <c:v>-832</c:v>
                </c:pt>
                <c:pt idx="162">
                  <c:v>-757</c:v>
                </c:pt>
                <c:pt idx="163">
                  <c:v>-471</c:v>
                </c:pt>
                <c:pt idx="164">
                  <c:v>-414</c:v>
                </c:pt>
                <c:pt idx="165">
                  <c:v>-414</c:v>
                </c:pt>
                <c:pt idx="166">
                  <c:v>-356</c:v>
                </c:pt>
                <c:pt idx="167">
                  <c:v>-320</c:v>
                </c:pt>
                <c:pt idx="168">
                  <c:v>-70</c:v>
                </c:pt>
                <c:pt idx="169">
                  <c:v>0</c:v>
                </c:pt>
                <c:pt idx="170">
                  <c:v>408</c:v>
                </c:pt>
                <c:pt idx="171">
                  <c:v>1536</c:v>
                </c:pt>
                <c:pt idx="172">
                  <c:v>1576</c:v>
                </c:pt>
                <c:pt idx="173">
                  <c:v>1950.5</c:v>
                </c:pt>
                <c:pt idx="174">
                  <c:v>2340</c:v>
                </c:pt>
                <c:pt idx="175">
                  <c:v>2379</c:v>
                </c:pt>
                <c:pt idx="176">
                  <c:v>2387.5</c:v>
                </c:pt>
                <c:pt idx="177">
                  <c:v>4186</c:v>
                </c:pt>
                <c:pt idx="178">
                  <c:v>9651</c:v>
                </c:pt>
                <c:pt idx="179">
                  <c:v>12724</c:v>
                </c:pt>
                <c:pt idx="180">
                  <c:v>13097</c:v>
                </c:pt>
                <c:pt idx="181">
                  <c:v>13097</c:v>
                </c:pt>
                <c:pt idx="182">
                  <c:v>13113.5</c:v>
                </c:pt>
                <c:pt idx="183">
                  <c:v>13537</c:v>
                </c:pt>
                <c:pt idx="184">
                  <c:v>13877.5</c:v>
                </c:pt>
                <c:pt idx="185">
                  <c:v>13897.5</c:v>
                </c:pt>
                <c:pt idx="186">
                  <c:v>14270</c:v>
                </c:pt>
                <c:pt idx="187">
                  <c:v>14607</c:v>
                </c:pt>
                <c:pt idx="188">
                  <c:v>14615.5</c:v>
                </c:pt>
                <c:pt idx="189">
                  <c:v>15070</c:v>
                </c:pt>
                <c:pt idx="190">
                  <c:v>17342</c:v>
                </c:pt>
                <c:pt idx="191">
                  <c:v>17373</c:v>
                </c:pt>
                <c:pt idx="192">
                  <c:v>17397</c:v>
                </c:pt>
                <c:pt idx="193">
                  <c:v>17737</c:v>
                </c:pt>
                <c:pt idx="194">
                  <c:v>17737</c:v>
                </c:pt>
                <c:pt idx="195">
                  <c:v>17737.5</c:v>
                </c:pt>
                <c:pt idx="196">
                  <c:v>17751</c:v>
                </c:pt>
                <c:pt idx="197">
                  <c:v>17751.5</c:v>
                </c:pt>
                <c:pt idx="198">
                  <c:v>17759</c:v>
                </c:pt>
                <c:pt idx="199">
                  <c:v>17759.5</c:v>
                </c:pt>
              </c:numCache>
            </c:numRef>
          </c:xVal>
          <c:yVal>
            <c:numRef>
              <c:f>Active!$N$21:$N$990</c:f>
              <c:numCache>
                <c:formatCode>General</c:formatCode>
                <c:ptCount val="97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1455-402C-A2EB-C472C6ACAE5A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Active!$F$21:$F$990</c:f>
              <c:numCache>
                <c:formatCode>General</c:formatCode>
                <c:ptCount val="970"/>
                <c:pt idx="0">
                  <c:v>-29444</c:v>
                </c:pt>
                <c:pt idx="1">
                  <c:v>-28298</c:v>
                </c:pt>
                <c:pt idx="2">
                  <c:v>-28224</c:v>
                </c:pt>
                <c:pt idx="3">
                  <c:v>-27859</c:v>
                </c:pt>
                <c:pt idx="4">
                  <c:v>-27842</c:v>
                </c:pt>
                <c:pt idx="5">
                  <c:v>-27534</c:v>
                </c:pt>
                <c:pt idx="6">
                  <c:v>-26809</c:v>
                </c:pt>
                <c:pt idx="7">
                  <c:v>-26333</c:v>
                </c:pt>
                <c:pt idx="8">
                  <c:v>-26331</c:v>
                </c:pt>
                <c:pt idx="9">
                  <c:v>-25913</c:v>
                </c:pt>
                <c:pt idx="10">
                  <c:v>-25589</c:v>
                </c:pt>
                <c:pt idx="11">
                  <c:v>-25189</c:v>
                </c:pt>
                <c:pt idx="12">
                  <c:v>-24827</c:v>
                </c:pt>
                <c:pt idx="13">
                  <c:v>-24423</c:v>
                </c:pt>
                <c:pt idx="14">
                  <c:v>-24348</c:v>
                </c:pt>
                <c:pt idx="15">
                  <c:v>-24332</c:v>
                </c:pt>
                <c:pt idx="16">
                  <c:v>-24007</c:v>
                </c:pt>
                <c:pt idx="17">
                  <c:v>-23970</c:v>
                </c:pt>
                <c:pt idx="18">
                  <c:v>-22821</c:v>
                </c:pt>
                <c:pt idx="19">
                  <c:v>-22821</c:v>
                </c:pt>
                <c:pt idx="20">
                  <c:v>-20819</c:v>
                </c:pt>
                <c:pt idx="21">
                  <c:v>-20476</c:v>
                </c:pt>
                <c:pt idx="22">
                  <c:v>-20093</c:v>
                </c:pt>
                <c:pt idx="23">
                  <c:v>-20057</c:v>
                </c:pt>
                <c:pt idx="24">
                  <c:v>-19807</c:v>
                </c:pt>
                <c:pt idx="25">
                  <c:v>-18930</c:v>
                </c:pt>
                <c:pt idx="26">
                  <c:v>-18161</c:v>
                </c:pt>
                <c:pt idx="27">
                  <c:v>-16998</c:v>
                </c:pt>
                <c:pt idx="28">
                  <c:v>-15969</c:v>
                </c:pt>
                <c:pt idx="29">
                  <c:v>-15895</c:v>
                </c:pt>
                <c:pt idx="30">
                  <c:v>-15874</c:v>
                </c:pt>
                <c:pt idx="31">
                  <c:v>-15874</c:v>
                </c:pt>
                <c:pt idx="32">
                  <c:v>-15871</c:v>
                </c:pt>
                <c:pt idx="33">
                  <c:v>-15565</c:v>
                </c:pt>
                <c:pt idx="34">
                  <c:v>-15564</c:v>
                </c:pt>
                <c:pt idx="35">
                  <c:v>-15126</c:v>
                </c:pt>
                <c:pt idx="36">
                  <c:v>-15089</c:v>
                </c:pt>
                <c:pt idx="37">
                  <c:v>-15069</c:v>
                </c:pt>
                <c:pt idx="38">
                  <c:v>-15055</c:v>
                </c:pt>
                <c:pt idx="39">
                  <c:v>-14744</c:v>
                </c:pt>
                <c:pt idx="40">
                  <c:v>-14654</c:v>
                </c:pt>
                <c:pt idx="41">
                  <c:v>-14367</c:v>
                </c:pt>
                <c:pt idx="42">
                  <c:v>-14331</c:v>
                </c:pt>
                <c:pt idx="43">
                  <c:v>-13988</c:v>
                </c:pt>
                <c:pt idx="44">
                  <c:v>-13968</c:v>
                </c:pt>
                <c:pt idx="45">
                  <c:v>-13961</c:v>
                </c:pt>
                <c:pt idx="46">
                  <c:v>-13928</c:v>
                </c:pt>
                <c:pt idx="47">
                  <c:v>-13910</c:v>
                </c:pt>
                <c:pt idx="48">
                  <c:v>-13888</c:v>
                </c:pt>
                <c:pt idx="49">
                  <c:v>-13858.5</c:v>
                </c:pt>
                <c:pt idx="50">
                  <c:v>-13588</c:v>
                </c:pt>
                <c:pt idx="51">
                  <c:v>-13181</c:v>
                </c:pt>
                <c:pt idx="52">
                  <c:v>-13178</c:v>
                </c:pt>
                <c:pt idx="53">
                  <c:v>-13177</c:v>
                </c:pt>
                <c:pt idx="54">
                  <c:v>-13128</c:v>
                </c:pt>
                <c:pt idx="55">
                  <c:v>-12874</c:v>
                </c:pt>
                <c:pt idx="56">
                  <c:v>-12872</c:v>
                </c:pt>
                <c:pt idx="57">
                  <c:v>-12872</c:v>
                </c:pt>
                <c:pt idx="58">
                  <c:v>-12840</c:v>
                </c:pt>
                <c:pt idx="59">
                  <c:v>-12839</c:v>
                </c:pt>
                <c:pt idx="60">
                  <c:v>-12747</c:v>
                </c:pt>
                <c:pt idx="61">
                  <c:v>-12745</c:v>
                </c:pt>
                <c:pt idx="62">
                  <c:v>-12528</c:v>
                </c:pt>
                <c:pt idx="63">
                  <c:v>-12528</c:v>
                </c:pt>
                <c:pt idx="64">
                  <c:v>-12492</c:v>
                </c:pt>
                <c:pt idx="65">
                  <c:v>-12491</c:v>
                </c:pt>
                <c:pt idx="66">
                  <c:v>-12491</c:v>
                </c:pt>
                <c:pt idx="67">
                  <c:v>-12491</c:v>
                </c:pt>
                <c:pt idx="68">
                  <c:v>-12490</c:v>
                </c:pt>
                <c:pt idx="69">
                  <c:v>-12383</c:v>
                </c:pt>
                <c:pt idx="70">
                  <c:v>-12147</c:v>
                </c:pt>
                <c:pt idx="71">
                  <c:v>-12146</c:v>
                </c:pt>
                <c:pt idx="72">
                  <c:v>-12124</c:v>
                </c:pt>
                <c:pt idx="73">
                  <c:v>-12110</c:v>
                </c:pt>
                <c:pt idx="74">
                  <c:v>-12110</c:v>
                </c:pt>
                <c:pt idx="75">
                  <c:v>-12109</c:v>
                </c:pt>
                <c:pt idx="76">
                  <c:v>-12091</c:v>
                </c:pt>
                <c:pt idx="77">
                  <c:v>-12091</c:v>
                </c:pt>
                <c:pt idx="78">
                  <c:v>-12090</c:v>
                </c:pt>
                <c:pt idx="79">
                  <c:v>-12090</c:v>
                </c:pt>
                <c:pt idx="80">
                  <c:v>-12053</c:v>
                </c:pt>
                <c:pt idx="81">
                  <c:v>-12052</c:v>
                </c:pt>
                <c:pt idx="82">
                  <c:v>-12052</c:v>
                </c:pt>
                <c:pt idx="83">
                  <c:v>-12036</c:v>
                </c:pt>
                <c:pt idx="84">
                  <c:v>-11964</c:v>
                </c:pt>
                <c:pt idx="85">
                  <c:v>-11746</c:v>
                </c:pt>
                <c:pt idx="86">
                  <c:v>-11709</c:v>
                </c:pt>
                <c:pt idx="87">
                  <c:v>-11709</c:v>
                </c:pt>
                <c:pt idx="88">
                  <c:v>-11688</c:v>
                </c:pt>
                <c:pt idx="89">
                  <c:v>-11651</c:v>
                </c:pt>
                <c:pt idx="90">
                  <c:v>-11619</c:v>
                </c:pt>
                <c:pt idx="91">
                  <c:v>-11613</c:v>
                </c:pt>
                <c:pt idx="92">
                  <c:v>-11558</c:v>
                </c:pt>
                <c:pt idx="93">
                  <c:v>-11540</c:v>
                </c:pt>
                <c:pt idx="94">
                  <c:v>-11365</c:v>
                </c:pt>
                <c:pt idx="95">
                  <c:v>-11328</c:v>
                </c:pt>
                <c:pt idx="96">
                  <c:v>-11309</c:v>
                </c:pt>
                <c:pt idx="97">
                  <c:v>-11309</c:v>
                </c:pt>
                <c:pt idx="98">
                  <c:v>-11305</c:v>
                </c:pt>
                <c:pt idx="99">
                  <c:v>-11250</c:v>
                </c:pt>
                <c:pt idx="100">
                  <c:v>-11220</c:v>
                </c:pt>
                <c:pt idx="101">
                  <c:v>-11215</c:v>
                </c:pt>
                <c:pt idx="102">
                  <c:v>-11183</c:v>
                </c:pt>
                <c:pt idx="103">
                  <c:v>-10964</c:v>
                </c:pt>
                <c:pt idx="104">
                  <c:v>-10964</c:v>
                </c:pt>
                <c:pt idx="105">
                  <c:v>-10964</c:v>
                </c:pt>
                <c:pt idx="106">
                  <c:v>-10963</c:v>
                </c:pt>
                <c:pt idx="107">
                  <c:v>-10909</c:v>
                </c:pt>
                <c:pt idx="108">
                  <c:v>-10895</c:v>
                </c:pt>
                <c:pt idx="109">
                  <c:v>-10877.5</c:v>
                </c:pt>
                <c:pt idx="110">
                  <c:v>-10876</c:v>
                </c:pt>
                <c:pt idx="111">
                  <c:v>-10868</c:v>
                </c:pt>
                <c:pt idx="112">
                  <c:v>-10818</c:v>
                </c:pt>
                <c:pt idx="113">
                  <c:v>-10456</c:v>
                </c:pt>
                <c:pt idx="114">
                  <c:v>-10218</c:v>
                </c:pt>
                <c:pt idx="115">
                  <c:v>-10151</c:v>
                </c:pt>
                <c:pt idx="116">
                  <c:v>-10151</c:v>
                </c:pt>
                <c:pt idx="117">
                  <c:v>-10124</c:v>
                </c:pt>
                <c:pt idx="118">
                  <c:v>-10115</c:v>
                </c:pt>
                <c:pt idx="119">
                  <c:v>-10115</c:v>
                </c:pt>
                <c:pt idx="120">
                  <c:v>-10114</c:v>
                </c:pt>
                <c:pt idx="121">
                  <c:v>-10114</c:v>
                </c:pt>
                <c:pt idx="122">
                  <c:v>-10114</c:v>
                </c:pt>
                <c:pt idx="123">
                  <c:v>-10069</c:v>
                </c:pt>
                <c:pt idx="124">
                  <c:v>-9743</c:v>
                </c:pt>
                <c:pt idx="125">
                  <c:v>-9724</c:v>
                </c:pt>
                <c:pt idx="126">
                  <c:v>-9367</c:v>
                </c:pt>
                <c:pt idx="127">
                  <c:v>-9364</c:v>
                </c:pt>
                <c:pt idx="128">
                  <c:v>-9306</c:v>
                </c:pt>
                <c:pt idx="129">
                  <c:v>-9305</c:v>
                </c:pt>
                <c:pt idx="130">
                  <c:v>-6215</c:v>
                </c:pt>
                <c:pt idx="131">
                  <c:v>-6177</c:v>
                </c:pt>
                <c:pt idx="132">
                  <c:v>-6158</c:v>
                </c:pt>
                <c:pt idx="133">
                  <c:v>-5869</c:v>
                </c:pt>
                <c:pt idx="134">
                  <c:v>-5834</c:v>
                </c:pt>
                <c:pt idx="135">
                  <c:v>-5803.5</c:v>
                </c:pt>
                <c:pt idx="136">
                  <c:v>-4306</c:v>
                </c:pt>
                <c:pt idx="137">
                  <c:v>-4306</c:v>
                </c:pt>
                <c:pt idx="138">
                  <c:v>-4287</c:v>
                </c:pt>
                <c:pt idx="139">
                  <c:v>-4249</c:v>
                </c:pt>
                <c:pt idx="140">
                  <c:v>-4229</c:v>
                </c:pt>
                <c:pt idx="141">
                  <c:v>-4228</c:v>
                </c:pt>
                <c:pt idx="142">
                  <c:v>-3877.5</c:v>
                </c:pt>
                <c:pt idx="143">
                  <c:v>-3848</c:v>
                </c:pt>
                <c:pt idx="144">
                  <c:v>-3523</c:v>
                </c:pt>
                <c:pt idx="145">
                  <c:v>-3504</c:v>
                </c:pt>
                <c:pt idx="146">
                  <c:v>-3494.5</c:v>
                </c:pt>
                <c:pt idx="147">
                  <c:v>-3474.5</c:v>
                </c:pt>
                <c:pt idx="148">
                  <c:v>-3466</c:v>
                </c:pt>
                <c:pt idx="149">
                  <c:v>-2365</c:v>
                </c:pt>
                <c:pt idx="150">
                  <c:v>-2364</c:v>
                </c:pt>
                <c:pt idx="151">
                  <c:v>-1959</c:v>
                </c:pt>
                <c:pt idx="152">
                  <c:v>-1245</c:v>
                </c:pt>
                <c:pt idx="153">
                  <c:v>-1234</c:v>
                </c:pt>
                <c:pt idx="154">
                  <c:v>-1233</c:v>
                </c:pt>
                <c:pt idx="155">
                  <c:v>-1195</c:v>
                </c:pt>
                <c:pt idx="156">
                  <c:v>-1157</c:v>
                </c:pt>
                <c:pt idx="157">
                  <c:v>-1156</c:v>
                </c:pt>
                <c:pt idx="158">
                  <c:v>-1150</c:v>
                </c:pt>
                <c:pt idx="159">
                  <c:v>-1083</c:v>
                </c:pt>
                <c:pt idx="160">
                  <c:v>-833</c:v>
                </c:pt>
                <c:pt idx="161">
                  <c:v>-832</c:v>
                </c:pt>
                <c:pt idx="162">
                  <c:v>-757</c:v>
                </c:pt>
                <c:pt idx="163">
                  <c:v>-471</c:v>
                </c:pt>
                <c:pt idx="164">
                  <c:v>-414</c:v>
                </c:pt>
                <c:pt idx="165">
                  <c:v>-414</c:v>
                </c:pt>
                <c:pt idx="166">
                  <c:v>-356</c:v>
                </c:pt>
                <c:pt idx="167">
                  <c:v>-320</c:v>
                </c:pt>
                <c:pt idx="168">
                  <c:v>-70</c:v>
                </c:pt>
                <c:pt idx="169">
                  <c:v>0</c:v>
                </c:pt>
                <c:pt idx="170">
                  <c:v>408</c:v>
                </c:pt>
                <c:pt idx="171">
                  <c:v>1536</c:v>
                </c:pt>
                <c:pt idx="172">
                  <c:v>1576</c:v>
                </c:pt>
                <c:pt idx="173">
                  <c:v>1950.5</c:v>
                </c:pt>
                <c:pt idx="174">
                  <c:v>2340</c:v>
                </c:pt>
                <c:pt idx="175">
                  <c:v>2379</c:v>
                </c:pt>
                <c:pt idx="176">
                  <c:v>2387.5</c:v>
                </c:pt>
                <c:pt idx="177">
                  <c:v>4186</c:v>
                </c:pt>
                <c:pt idx="178">
                  <c:v>9651</c:v>
                </c:pt>
                <c:pt idx="179">
                  <c:v>12724</c:v>
                </c:pt>
                <c:pt idx="180">
                  <c:v>13097</c:v>
                </c:pt>
                <c:pt idx="181">
                  <c:v>13097</c:v>
                </c:pt>
                <c:pt idx="182">
                  <c:v>13113.5</c:v>
                </c:pt>
                <c:pt idx="183">
                  <c:v>13537</c:v>
                </c:pt>
                <c:pt idx="184">
                  <c:v>13877.5</c:v>
                </c:pt>
                <c:pt idx="185">
                  <c:v>13897.5</c:v>
                </c:pt>
                <c:pt idx="186">
                  <c:v>14270</c:v>
                </c:pt>
                <c:pt idx="187">
                  <c:v>14607</c:v>
                </c:pt>
                <c:pt idx="188">
                  <c:v>14615.5</c:v>
                </c:pt>
                <c:pt idx="189">
                  <c:v>15070</c:v>
                </c:pt>
                <c:pt idx="190">
                  <c:v>17342</c:v>
                </c:pt>
                <c:pt idx="191">
                  <c:v>17373</c:v>
                </c:pt>
                <c:pt idx="192">
                  <c:v>17397</c:v>
                </c:pt>
                <c:pt idx="193">
                  <c:v>17737</c:v>
                </c:pt>
                <c:pt idx="194">
                  <c:v>17737</c:v>
                </c:pt>
                <c:pt idx="195">
                  <c:v>17737.5</c:v>
                </c:pt>
                <c:pt idx="196">
                  <c:v>17751</c:v>
                </c:pt>
                <c:pt idx="197">
                  <c:v>17751.5</c:v>
                </c:pt>
                <c:pt idx="198">
                  <c:v>17759</c:v>
                </c:pt>
                <c:pt idx="199">
                  <c:v>17759.5</c:v>
                </c:pt>
              </c:numCache>
            </c:numRef>
          </c:xVal>
          <c:yVal>
            <c:numRef>
              <c:f>Active!$O$21:$O$990</c:f>
              <c:numCache>
                <c:formatCode>General</c:formatCode>
                <c:ptCount val="970"/>
                <c:pt idx="0">
                  <c:v>3.5566930056308288E-2</c:v>
                </c:pt>
                <c:pt idx="1">
                  <c:v>3.3762342905469714E-2</c:v>
                </c:pt>
                <c:pt idx="2">
                  <c:v>3.3645816335520287E-2</c:v>
                </c:pt>
                <c:pt idx="3">
                  <c:v>3.3071056902661572E-2</c:v>
                </c:pt>
                <c:pt idx="4">
                  <c:v>3.3044287285240753E-2</c:v>
                </c:pt>
                <c:pt idx="5">
                  <c:v>3.2559284804910674E-2</c:v>
                </c:pt>
                <c:pt idx="6">
                  <c:v>3.1417639356081731E-2</c:v>
                </c:pt>
                <c:pt idx="7">
                  <c:v>3.0668090068298872E-2</c:v>
                </c:pt>
                <c:pt idx="8">
                  <c:v>3.0664940701543481E-2</c:v>
                </c:pt>
                <c:pt idx="9">
                  <c:v>3.0006723049666933E-2</c:v>
                </c:pt>
                <c:pt idx="10">
                  <c:v>2.9496525635293726E-2</c:v>
                </c:pt>
                <c:pt idx="11">
                  <c:v>2.8866652284215689E-2</c:v>
                </c:pt>
                <c:pt idx="12">
                  <c:v>2.829661690149007E-2</c:v>
                </c:pt>
                <c:pt idx="13">
                  <c:v>2.7660444816901258E-2</c:v>
                </c:pt>
                <c:pt idx="14">
                  <c:v>2.7542343563574125E-2</c:v>
                </c:pt>
                <c:pt idx="15">
                  <c:v>2.7517148629531005E-2</c:v>
                </c:pt>
                <c:pt idx="16">
                  <c:v>2.70053765317801E-2</c:v>
                </c:pt>
                <c:pt idx="17">
                  <c:v>2.694711324680538E-2</c:v>
                </c:pt>
                <c:pt idx="18">
                  <c:v>2.5137802045833723E-2</c:v>
                </c:pt>
                <c:pt idx="19">
                  <c:v>2.5137802045833723E-2</c:v>
                </c:pt>
                <c:pt idx="20">
                  <c:v>2.1985285923688164E-2</c:v>
                </c:pt>
                <c:pt idx="21">
                  <c:v>2.1445169525138748E-2</c:v>
                </c:pt>
                <c:pt idx="22">
                  <c:v>2.084206579148153E-2</c:v>
                </c:pt>
                <c:pt idx="23">
                  <c:v>2.0785377189884508E-2</c:v>
                </c:pt>
                <c:pt idx="24">
                  <c:v>2.0391706345460735E-2</c:v>
                </c:pt>
                <c:pt idx="25">
                  <c:v>1.9010709023222144E-2</c:v>
                </c:pt>
                <c:pt idx="26">
                  <c:v>1.7799777505774619E-2</c:v>
                </c:pt>
                <c:pt idx="27">
                  <c:v>1.5968420737515233E-2</c:v>
                </c:pt>
                <c:pt idx="28">
                  <c:v>1.4348071541866989E-2</c:v>
                </c:pt>
                <c:pt idx="29">
                  <c:v>1.4231544971917552E-2</c:v>
                </c:pt>
                <c:pt idx="30">
                  <c:v>1.4198476620985959E-2</c:v>
                </c:pt>
                <c:pt idx="31">
                  <c:v>1.4198476620985959E-2</c:v>
                </c:pt>
                <c:pt idx="32">
                  <c:v>1.4193752570852872E-2</c:v>
                </c:pt>
                <c:pt idx="33">
                  <c:v>1.3711899457278177E-2</c:v>
                </c:pt>
                <c:pt idx="34">
                  <c:v>1.3710324773900481E-2</c:v>
                </c:pt>
                <c:pt idx="35">
                  <c:v>1.3020613454470031E-2</c:v>
                </c:pt>
                <c:pt idx="36">
                  <c:v>1.2962350169495315E-2</c:v>
                </c:pt>
                <c:pt idx="37">
                  <c:v>1.2930856501941413E-2</c:v>
                </c:pt>
                <c:pt idx="38">
                  <c:v>1.2908810934653681E-2</c:v>
                </c:pt>
                <c:pt idx="39">
                  <c:v>1.2419084404190508E-2</c:v>
                </c:pt>
                <c:pt idx="40">
                  <c:v>1.2277362900197951E-2</c:v>
                </c:pt>
                <c:pt idx="41">
                  <c:v>1.1825428770799461E-2</c:v>
                </c:pt>
                <c:pt idx="42">
                  <c:v>1.1768740169202437E-2</c:v>
                </c:pt>
                <c:pt idx="43">
                  <c:v>1.1228623770653024E-2</c:v>
                </c:pt>
                <c:pt idx="44">
                  <c:v>1.1197130103099123E-2</c:v>
                </c:pt>
                <c:pt idx="45">
                  <c:v>1.1186107319455255E-2</c:v>
                </c:pt>
                <c:pt idx="46">
                  <c:v>1.1134142767991316E-2</c:v>
                </c:pt>
                <c:pt idx="47">
                  <c:v>1.1105798467192805E-2</c:v>
                </c:pt>
                <c:pt idx="48">
                  <c:v>1.1071155432883513E-2</c:v>
                </c:pt>
                <c:pt idx="49">
                  <c:v>1.102470227324151E-2</c:v>
                </c:pt>
                <c:pt idx="50">
                  <c:v>1.059875041957499E-2</c:v>
                </c:pt>
                <c:pt idx="51">
                  <c:v>9.9578542848530877E-3</c:v>
                </c:pt>
                <c:pt idx="52">
                  <c:v>9.9531302347200014E-3</c:v>
                </c:pt>
                <c:pt idx="53">
                  <c:v>9.951555551342306E-3</c:v>
                </c:pt>
                <c:pt idx="54">
                  <c:v>9.8743960658352475E-3</c:v>
                </c:pt>
                <c:pt idx="55">
                  <c:v>9.4744264879006966E-3</c:v>
                </c:pt>
                <c:pt idx="56">
                  <c:v>9.4712771211453058E-3</c:v>
                </c:pt>
                <c:pt idx="57">
                  <c:v>9.4712771211453058E-3</c:v>
                </c:pt>
                <c:pt idx="58">
                  <c:v>9.4208872530590626E-3</c:v>
                </c:pt>
                <c:pt idx="59">
                  <c:v>9.4193125696813672E-3</c:v>
                </c:pt>
                <c:pt idx="60">
                  <c:v>9.2744416989334194E-3</c:v>
                </c:pt>
                <c:pt idx="61">
                  <c:v>9.2712923321780286E-3</c:v>
                </c:pt>
                <c:pt idx="62">
                  <c:v>8.9295860392181944E-3</c:v>
                </c:pt>
                <c:pt idx="63">
                  <c:v>8.9295860392181944E-3</c:v>
                </c:pt>
                <c:pt idx="64">
                  <c:v>8.8728974376211731E-3</c:v>
                </c:pt>
                <c:pt idx="65">
                  <c:v>8.8713227542434776E-3</c:v>
                </c:pt>
                <c:pt idx="66">
                  <c:v>8.8713227542434776E-3</c:v>
                </c:pt>
                <c:pt idx="67">
                  <c:v>8.8713227542434776E-3</c:v>
                </c:pt>
                <c:pt idx="68">
                  <c:v>8.8697480708657822E-3</c:v>
                </c:pt>
                <c:pt idx="69">
                  <c:v>8.70125694945241E-3</c:v>
                </c:pt>
                <c:pt idx="70">
                  <c:v>8.3296316723163663E-3</c:v>
                </c:pt>
                <c:pt idx="71">
                  <c:v>8.3280569889386744E-3</c:v>
                </c:pt>
                <c:pt idx="72">
                  <c:v>8.293413954629382E-3</c:v>
                </c:pt>
                <c:pt idx="73">
                  <c:v>8.2713683873416495E-3</c:v>
                </c:pt>
                <c:pt idx="74">
                  <c:v>8.2713683873416495E-3</c:v>
                </c:pt>
                <c:pt idx="75">
                  <c:v>8.2697937039639541E-3</c:v>
                </c:pt>
                <c:pt idx="76">
                  <c:v>8.2414494031654434E-3</c:v>
                </c:pt>
                <c:pt idx="77">
                  <c:v>8.2414494031654434E-3</c:v>
                </c:pt>
                <c:pt idx="78">
                  <c:v>8.239874719787748E-3</c:v>
                </c:pt>
                <c:pt idx="79">
                  <c:v>8.239874719787748E-3</c:v>
                </c:pt>
                <c:pt idx="80">
                  <c:v>8.1816114348130312E-3</c:v>
                </c:pt>
                <c:pt idx="81">
                  <c:v>8.1800367514353357E-3</c:v>
                </c:pt>
                <c:pt idx="82">
                  <c:v>8.1800367514353357E-3</c:v>
                </c:pt>
                <c:pt idx="83">
                  <c:v>8.1548418173922124E-3</c:v>
                </c:pt>
                <c:pt idx="84">
                  <c:v>8.0414646141981662E-3</c:v>
                </c:pt>
                <c:pt idx="85">
                  <c:v>7.6981836378606366E-3</c:v>
                </c:pt>
                <c:pt idx="86">
                  <c:v>7.6399203528859198E-3</c:v>
                </c:pt>
                <c:pt idx="87">
                  <c:v>7.6399203528859198E-3</c:v>
                </c:pt>
                <c:pt idx="88">
                  <c:v>7.6068520019543229E-3</c:v>
                </c:pt>
                <c:pt idx="89">
                  <c:v>7.5485887169796061E-3</c:v>
                </c:pt>
                <c:pt idx="90">
                  <c:v>7.4981988488933629E-3</c:v>
                </c:pt>
                <c:pt idx="91">
                  <c:v>7.4887507486271904E-3</c:v>
                </c:pt>
                <c:pt idx="92">
                  <c:v>7.4021431628539629E-3</c:v>
                </c:pt>
                <c:pt idx="93">
                  <c:v>7.3737988620554487E-3</c:v>
                </c:pt>
                <c:pt idx="94">
                  <c:v>7.0982292709588085E-3</c:v>
                </c:pt>
                <c:pt idx="95">
                  <c:v>7.0399659859840917E-3</c:v>
                </c:pt>
                <c:pt idx="96">
                  <c:v>7.0100470018078856E-3</c:v>
                </c:pt>
                <c:pt idx="97">
                  <c:v>7.0100470018078856E-3</c:v>
                </c:pt>
                <c:pt idx="98">
                  <c:v>7.0037482682971039E-3</c:v>
                </c:pt>
                <c:pt idx="99">
                  <c:v>6.9171406825238764E-3</c:v>
                </c:pt>
                <c:pt idx="100">
                  <c:v>6.8699001811930206E-3</c:v>
                </c:pt>
                <c:pt idx="101">
                  <c:v>6.862026764304547E-3</c:v>
                </c:pt>
                <c:pt idx="102">
                  <c:v>6.8116368962183038E-3</c:v>
                </c:pt>
                <c:pt idx="103">
                  <c:v>6.4667812365030788E-3</c:v>
                </c:pt>
                <c:pt idx="104">
                  <c:v>6.4667812365030788E-3</c:v>
                </c:pt>
                <c:pt idx="105">
                  <c:v>6.4667812365030788E-3</c:v>
                </c:pt>
                <c:pt idx="106">
                  <c:v>6.4652065531253834E-3</c:v>
                </c:pt>
                <c:pt idx="107">
                  <c:v>6.3801736507298513E-3</c:v>
                </c:pt>
                <c:pt idx="108">
                  <c:v>6.3581280834421189E-3</c:v>
                </c:pt>
                <c:pt idx="109">
                  <c:v>6.3305711243324542E-3</c:v>
                </c:pt>
                <c:pt idx="110">
                  <c:v>6.3282090992659128E-3</c:v>
                </c:pt>
                <c:pt idx="111">
                  <c:v>6.3156116322443528E-3</c:v>
                </c:pt>
                <c:pt idx="112">
                  <c:v>6.2368774633595955E-3</c:v>
                </c:pt>
                <c:pt idx="113">
                  <c:v>5.666842080633977E-3</c:v>
                </c:pt>
                <c:pt idx="114">
                  <c:v>5.2920674367425459E-3</c:v>
                </c:pt>
                <c:pt idx="115">
                  <c:v>5.1865636504369733E-3</c:v>
                </c:pt>
                <c:pt idx="116">
                  <c:v>5.1865636504369733E-3</c:v>
                </c:pt>
                <c:pt idx="117">
                  <c:v>5.1440471992392073E-3</c:v>
                </c:pt>
                <c:pt idx="118">
                  <c:v>5.1298750488399519E-3</c:v>
                </c:pt>
                <c:pt idx="119">
                  <c:v>5.1298750488399519E-3</c:v>
                </c:pt>
                <c:pt idx="120">
                  <c:v>5.1283003654622565E-3</c:v>
                </c:pt>
                <c:pt idx="121">
                  <c:v>5.1283003654622565E-3</c:v>
                </c:pt>
                <c:pt idx="122">
                  <c:v>5.1283003654622565E-3</c:v>
                </c:pt>
                <c:pt idx="123">
                  <c:v>5.0574396134659763E-3</c:v>
                </c:pt>
                <c:pt idx="124">
                  <c:v>4.5440928323373792E-3</c:v>
                </c:pt>
                <c:pt idx="125">
                  <c:v>4.5141738481611713E-3</c:v>
                </c:pt>
                <c:pt idx="126">
                  <c:v>3.9520118823240264E-3</c:v>
                </c:pt>
                <c:pt idx="127">
                  <c:v>3.9472878321909401E-3</c:v>
                </c:pt>
                <c:pt idx="128">
                  <c:v>3.8559561962846264E-3</c:v>
                </c:pt>
                <c:pt idx="129">
                  <c:v>3.8543815129069309E-3</c:v>
                </c:pt>
                <c:pt idx="130">
                  <c:v>-1.011390124170888E-3</c:v>
                </c:pt>
                <c:pt idx="131">
                  <c:v>-1.071228092523302E-3</c:v>
                </c:pt>
                <c:pt idx="132">
                  <c:v>-1.1011470766995081E-3</c:v>
                </c:pt>
                <c:pt idx="133">
                  <c:v>-1.5562305728533884E-3</c:v>
                </c:pt>
                <c:pt idx="134">
                  <c:v>-1.6113444910727161E-3</c:v>
                </c:pt>
                <c:pt idx="135">
                  <c:v>-1.6593723340924162E-3</c:v>
                </c:pt>
                <c:pt idx="136">
                  <c:v>-4.0174606921908095E-3</c:v>
                </c:pt>
                <c:pt idx="137">
                  <c:v>-4.0174606921908095E-3</c:v>
                </c:pt>
                <c:pt idx="138">
                  <c:v>-4.0473796763670156E-3</c:v>
                </c:pt>
                <c:pt idx="139">
                  <c:v>-4.1072176447194287E-3</c:v>
                </c:pt>
                <c:pt idx="140">
                  <c:v>-4.1387113122733311E-3</c:v>
                </c:pt>
                <c:pt idx="141">
                  <c:v>-4.1402859956510257E-3</c:v>
                </c:pt>
                <c:pt idx="142">
                  <c:v>-4.6922125195331538E-3</c:v>
                </c:pt>
                <c:pt idx="143">
                  <c:v>-4.7386656791751592E-3</c:v>
                </c:pt>
                <c:pt idx="144">
                  <c:v>-5.2504377769260618E-3</c:v>
                </c:pt>
                <c:pt idx="145">
                  <c:v>-5.2803567611022688E-3</c:v>
                </c:pt>
                <c:pt idx="146">
                  <c:v>-5.2953162531903719E-3</c:v>
                </c:pt>
                <c:pt idx="147">
                  <c:v>-5.3268099207442743E-3</c:v>
                </c:pt>
                <c:pt idx="148">
                  <c:v>-5.3401947294546819E-3</c:v>
                </c:pt>
                <c:pt idx="149">
                  <c:v>-7.0739211282969724E-3</c:v>
                </c:pt>
                <c:pt idx="150">
                  <c:v>-7.0754958116746678E-3</c:v>
                </c:pt>
                <c:pt idx="151">
                  <c:v>-7.7132425796411783E-3</c:v>
                </c:pt>
                <c:pt idx="152">
                  <c:v>-8.8375665113154707E-3</c:v>
                </c:pt>
                <c:pt idx="153">
                  <c:v>-8.8548880284701169E-3</c:v>
                </c:pt>
                <c:pt idx="154">
                  <c:v>-8.8564627118478123E-3</c:v>
                </c:pt>
                <c:pt idx="155">
                  <c:v>-8.9163006802002245E-3</c:v>
                </c:pt>
                <c:pt idx="156">
                  <c:v>-8.9761386485526385E-3</c:v>
                </c:pt>
                <c:pt idx="157">
                  <c:v>-8.9777133319303322E-3</c:v>
                </c:pt>
                <c:pt idx="158">
                  <c:v>-8.987161432196503E-3</c:v>
                </c:pt>
                <c:pt idx="159">
                  <c:v>-9.0926652185020738E-3</c:v>
                </c:pt>
                <c:pt idx="160">
                  <c:v>-9.4863360629258466E-3</c:v>
                </c:pt>
                <c:pt idx="161">
                  <c:v>-9.487910746303542E-3</c:v>
                </c:pt>
                <c:pt idx="162">
                  <c:v>-9.6060119996306727E-3</c:v>
                </c:pt>
                <c:pt idx="163">
                  <c:v>-1.0056371445651469E-2</c:v>
                </c:pt>
                <c:pt idx="164">
                  <c:v>-1.0146128398180087E-2</c:v>
                </c:pt>
                <c:pt idx="165">
                  <c:v>-1.0146128398180087E-2</c:v>
                </c:pt>
                <c:pt idx="166">
                  <c:v>-1.0237460034086402E-2</c:v>
                </c:pt>
                <c:pt idx="167">
                  <c:v>-1.0294148635683426E-2</c:v>
                </c:pt>
                <c:pt idx="168">
                  <c:v>-1.0687819480107198E-2</c:v>
                </c:pt>
                <c:pt idx="169">
                  <c:v>-1.0798047316545854E-2</c:v>
                </c:pt>
                <c:pt idx="170">
                  <c:v>-1.144051813464545E-2</c:v>
                </c:pt>
                <c:pt idx="171">
                  <c:v>-1.3216760984685508E-2</c:v>
                </c:pt>
                <c:pt idx="172">
                  <c:v>-1.3279748319793311E-2</c:v>
                </c:pt>
                <c:pt idx="173">
                  <c:v>-1.386946724474012E-2</c:v>
                </c:pt>
                <c:pt idx="174">
                  <c:v>-1.4482806420352358E-2</c:v>
                </c:pt>
                <c:pt idx="175">
                  <c:v>-1.4544219072082466E-2</c:v>
                </c:pt>
                <c:pt idx="176">
                  <c:v>-1.4557603880792873E-2</c:v>
                </c:pt>
                <c:pt idx="177">
                  <c:v>-1.7389671935577486E-2</c:v>
                </c:pt>
                <c:pt idx="178">
                  <c:v>-2.5995316594681139E-2</c:v>
                </c:pt>
                <c:pt idx="179">
                  <c:v>-3.0834318614338139E-2</c:v>
                </c:pt>
                <c:pt idx="180">
                  <c:v>-3.1421675514218407E-2</c:v>
                </c:pt>
                <c:pt idx="181">
                  <c:v>-3.1421675514218407E-2</c:v>
                </c:pt>
                <c:pt idx="182">
                  <c:v>-3.1447657789950373E-2</c:v>
                </c:pt>
                <c:pt idx="183">
                  <c:v>-3.2114536200404248E-2</c:v>
                </c:pt>
                <c:pt idx="184">
                  <c:v>-3.2650715890509427E-2</c:v>
                </c:pt>
                <c:pt idx="185">
                  <c:v>-3.2682209558063322E-2</c:v>
                </c:pt>
                <c:pt idx="186">
                  <c:v>-3.326877911625474E-2</c:v>
                </c:pt>
                <c:pt idx="187">
                  <c:v>-3.3799447414537991E-2</c:v>
                </c:pt>
                <c:pt idx="188">
                  <c:v>-3.3812832223248393E-2</c:v>
                </c:pt>
                <c:pt idx="189">
                  <c:v>-3.4528525818410816E-2</c:v>
                </c:pt>
                <c:pt idx="190">
                  <c:v>-3.8106206452534055E-2</c:v>
                </c:pt>
                <c:pt idx="191">
                  <c:v>-3.8155021637242603E-2</c:v>
                </c:pt>
                <c:pt idx="192">
                  <c:v>-3.819281403830728E-2</c:v>
                </c:pt>
                <c:pt idx="193">
                  <c:v>-3.8728206386723613E-2</c:v>
                </c:pt>
                <c:pt idx="194">
                  <c:v>-3.8728206386723613E-2</c:v>
                </c:pt>
                <c:pt idx="195">
                  <c:v>-3.8728993728412459E-2</c:v>
                </c:pt>
                <c:pt idx="196">
                  <c:v>-3.8750251954011342E-2</c:v>
                </c:pt>
                <c:pt idx="197">
                  <c:v>-3.8751039295700188E-2</c:v>
                </c:pt>
                <c:pt idx="198">
                  <c:v>-3.8762849421032905E-2</c:v>
                </c:pt>
                <c:pt idx="199">
                  <c:v>-3.8763636762721751E-2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1455-402C-A2EB-C472C6ACAE5A}"/>
            </c:ext>
          </c:extLst>
        </c:ser>
        <c:ser>
          <c:idx val="8"/>
          <c:order val="8"/>
          <c:tx>
            <c:strRef>
              <c:f>Active!$R$20</c:f>
              <c:strCache>
                <c:ptCount val="1"/>
                <c:pt idx="0">
                  <c:v>BAD?</c:v>
                </c:pt>
              </c:strCache>
            </c:strRef>
          </c:tx>
          <c:spPr>
            <a:ln w="19050">
              <a:noFill/>
            </a:ln>
          </c:spPr>
          <c:marker>
            <c:symbol val="star"/>
            <c:size val="5"/>
            <c:spPr>
              <a:solidFill>
                <a:srgbClr val="69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Active!$F$21:$F$990</c:f>
              <c:numCache>
                <c:formatCode>General</c:formatCode>
                <c:ptCount val="970"/>
                <c:pt idx="0">
                  <c:v>-29444</c:v>
                </c:pt>
                <c:pt idx="1">
                  <c:v>-28298</c:v>
                </c:pt>
                <c:pt idx="2">
                  <c:v>-28224</c:v>
                </c:pt>
                <c:pt idx="3">
                  <c:v>-27859</c:v>
                </c:pt>
                <c:pt idx="4">
                  <c:v>-27842</c:v>
                </c:pt>
                <c:pt idx="5">
                  <c:v>-27534</c:v>
                </c:pt>
                <c:pt idx="6">
                  <c:v>-26809</c:v>
                </c:pt>
                <c:pt idx="7">
                  <c:v>-26333</c:v>
                </c:pt>
                <c:pt idx="8">
                  <c:v>-26331</c:v>
                </c:pt>
                <c:pt idx="9">
                  <c:v>-25913</c:v>
                </c:pt>
                <c:pt idx="10">
                  <c:v>-25589</c:v>
                </c:pt>
                <c:pt idx="11">
                  <c:v>-25189</c:v>
                </c:pt>
                <c:pt idx="12">
                  <c:v>-24827</c:v>
                </c:pt>
                <c:pt idx="13">
                  <c:v>-24423</c:v>
                </c:pt>
                <c:pt idx="14">
                  <c:v>-24348</c:v>
                </c:pt>
                <c:pt idx="15">
                  <c:v>-24332</c:v>
                </c:pt>
                <c:pt idx="16">
                  <c:v>-24007</c:v>
                </c:pt>
                <c:pt idx="17">
                  <c:v>-23970</c:v>
                </c:pt>
                <c:pt idx="18">
                  <c:v>-22821</c:v>
                </c:pt>
                <c:pt idx="19">
                  <c:v>-22821</c:v>
                </c:pt>
                <c:pt idx="20">
                  <c:v>-20819</c:v>
                </c:pt>
                <c:pt idx="21">
                  <c:v>-20476</c:v>
                </c:pt>
                <c:pt idx="22">
                  <c:v>-20093</c:v>
                </c:pt>
                <c:pt idx="23">
                  <c:v>-20057</c:v>
                </c:pt>
                <c:pt idx="24">
                  <c:v>-19807</c:v>
                </c:pt>
                <c:pt idx="25">
                  <c:v>-18930</c:v>
                </c:pt>
                <c:pt idx="26">
                  <c:v>-18161</c:v>
                </c:pt>
                <c:pt idx="27">
                  <c:v>-16998</c:v>
                </c:pt>
                <c:pt idx="28">
                  <c:v>-15969</c:v>
                </c:pt>
                <c:pt idx="29">
                  <c:v>-15895</c:v>
                </c:pt>
                <c:pt idx="30">
                  <c:v>-15874</c:v>
                </c:pt>
                <c:pt idx="31">
                  <c:v>-15874</c:v>
                </c:pt>
                <c:pt idx="32">
                  <c:v>-15871</c:v>
                </c:pt>
                <c:pt idx="33">
                  <c:v>-15565</c:v>
                </c:pt>
                <c:pt idx="34">
                  <c:v>-15564</c:v>
                </c:pt>
                <c:pt idx="35">
                  <c:v>-15126</c:v>
                </c:pt>
                <c:pt idx="36">
                  <c:v>-15089</c:v>
                </c:pt>
                <c:pt idx="37">
                  <c:v>-15069</c:v>
                </c:pt>
                <c:pt idx="38">
                  <c:v>-15055</c:v>
                </c:pt>
                <c:pt idx="39">
                  <c:v>-14744</c:v>
                </c:pt>
                <c:pt idx="40">
                  <c:v>-14654</c:v>
                </c:pt>
                <c:pt idx="41">
                  <c:v>-14367</c:v>
                </c:pt>
                <c:pt idx="42">
                  <c:v>-14331</c:v>
                </c:pt>
                <c:pt idx="43">
                  <c:v>-13988</c:v>
                </c:pt>
                <c:pt idx="44">
                  <c:v>-13968</c:v>
                </c:pt>
                <c:pt idx="45">
                  <c:v>-13961</c:v>
                </c:pt>
                <c:pt idx="46">
                  <c:v>-13928</c:v>
                </c:pt>
                <c:pt idx="47">
                  <c:v>-13910</c:v>
                </c:pt>
                <c:pt idx="48">
                  <c:v>-13888</c:v>
                </c:pt>
                <c:pt idx="49">
                  <c:v>-13858.5</c:v>
                </c:pt>
                <c:pt idx="50">
                  <c:v>-13588</c:v>
                </c:pt>
                <c:pt idx="51">
                  <c:v>-13181</c:v>
                </c:pt>
                <c:pt idx="52">
                  <c:v>-13178</c:v>
                </c:pt>
                <c:pt idx="53">
                  <c:v>-13177</c:v>
                </c:pt>
                <c:pt idx="54">
                  <c:v>-13128</c:v>
                </c:pt>
                <c:pt idx="55">
                  <c:v>-12874</c:v>
                </c:pt>
                <c:pt idx="56">
                  <c:v>-12872</c:v>
                </c:pt>
                <c:pt idx="57">
                  <c:v>-12872</c:v>
                </c:pt>
                <c:pt idx="58">
                  <c:v>-12840</c:v>
                </c:pt>
                <c:pt idx="59">
                  <c:v>-12839</c:v>
                </c:pt>
                <c:pt idx="60">
                  <c:v>-12747</c:v>
                </c:pt>
                <c:pt idx="61">
                  <c:v>-12745</c:v>
                </c:pt>
                <c:pt idx="62">
                  <c:v>-12528</c:v>
                </c:pt>
                <c:pt idx="63">
                  <c:v>-12528</c:v>
                </c:pt>
                <c:pt idx="64">
                  <c:v>-12492</c:v>
                </c:pt>
                <c:pt idx="65">
                  <c:v>-12491</c:v>
                </c:pt>
                <c:pt idx="66">
                  <c:v>-12491</c:v>
                </c:pt>
                <c:pt idx="67">
                  <c:v>-12491</c:v>
                </c:pt>
                <c:pt idx="68">
                  <c:v>-12490</c:v>
                </c:pt>
                <c:pt idx="69">
                  <c:v>-12383</c:v>
                </c:pt>
                <c:pt idx="70">
                  <c:v>-12147</c:v>
                </c:pt>
                <c:pt idx="71">
                  <c:v>-12146</c:v>
                </c:pt>
                <c:pt idx="72">
                  <c:v>-12124</c:v>
                </c:pt>
                <c:pt idx="73">
                  <c:v>-12110</c:v>
                </c:pt>
                <c:pt idx="74">
                  <c:v>-12110</c:v>
                </c:pt>
                <c:pt idx="75">
                  <c:v>-12109</c:v>
                </c:pt>
                <c:pt idx="76">
                  <c:v>-12091</c:v>
                </c:pt>
                <c:pt idx="77">
                  <c:v>-12091</c:v>
                </c:pt>
                <c:pt idx="78">
                  <c:v>-12090</c:v>
                </c:pt>
                <c:pt idx="79">
                  <c:v>-12090</c:v>
                </c:pt>
                <c:pt idx="80">
                  <c:v>-12053</c:v>
                </c:pt>
                <c:pt idx="81">
                  <c:v>-12052</c:v>
                </c:pt>
                <c:pt idx="82">
                  <c:v>-12052</c:v>
                </c:pt>
                <c:pt idx="83">
                  <c:v>-12036</c:v>
                </c:pt>
                <c:pt idx="84">
                  <c:v>-11964</c:v>
                </c:pt>
                <c:pt idx="85">
                  <c:v>-11746</c:v>
                </c:pt>
                <c:pt idx="86">
                  <c:v>-11709</c:v>
                </c:pt>
                <c:pt idx="87">
                  <c:v>-11709</c:v>
                </c:pt>
                <c:pt idx="88">
                  <c:v>-11688</c:v>
                </c:pt>
                <c:pt idx="89">
                  <c:v>-11651</c:v>
                </c:pt>
                <c:pt idx="90">
                  <c:v>-11619</c:v>
                </c:pt>
                <c:pt idx="91">
                  <c:v>-11613</c:v>
                </c:pt>
                <c:pt idx="92">
                  <c:v>-11558</c:v>
                </c:pt>
                <c:pt idx="93">
                  <c:v>-11540</c:v>
                </c:pt>
                <c:pt idx="94">
                  <c:v>-11365</c:v>
                </c:pt>
                <c:pt idx="95">
                  <c:v>-11328</c:v>
                </c:pt>
                <c:pt idx="96">
                  <c:v>-11309</c:v>
                </c:pt>
                <c:pt idx="97">
                  <c:v>-11309</c:v>
                </c:pt>
                <c:pt idx="98">
                  <c:v>-11305</c:v>
                </c:pt>
                <c:pt idx="99">
                  <c:v>-11250</c:v>
                </c:pt>
                <c:pt idx="100">
                  <c:v>-11220</c:v>
                </c:pt>
                <c:pt idx="101">
                  <c:v>-11215</c:v>
                </c:pt>
                <c:pt idx="102">
                  <c:v>-11183</c:v>
                </c:pt>
                <c:pt idx="103">
                  <c:v>-10964</c:v>
                </c:pt>
                <c:pt idx="104">
                  <c:v>-10964</c:v>
                </c:pt>
                <c:pt idx="105">
                  <c:v>-10964</c:v>
                </c:pt>
                <c:pt idx="106">
                  <c:v>-10963</c:v>
                </c:pt>
                <c:pt idx="107">
                  <c:v>-10909</c:v>
                </c:pt>
                <c:pt idx="108">
                  <c:v>-10895</c:v>
                </c:pt>
                <c:pt idx="109">
                  <c:v>-10877.5</c:v>
                </c:pt>
                <c:pt idx="110">
                  <c:v>-10876</c:v>
                </c:pt>
                <c:pt idx="111">
                  <c:v>-10868</c:v>
                </c:pt>
                <c:pt idx="112">
                  <c:v>-10818</c:v>
                </c:pt>
                <c:pt idx="113">
                  <c:v>-10456</c:v>
                </c:pt>
                <c:pt idx="114">
                  <c:v>-10218</c:v>
                </c:pt>
                <c:pt idx="115">
                  <c:v>-10151</c:v>
                </c:pt>
                <c:pt idx="116">
                  <c:v>-10151</c:v>
                </c:pt>
                <c:pt idx="117">
                  <c:v>-10124</c:v>
                </c:pt>
                <c:pt idx="118">
                  <c:v>-10115</c:v>
                </c:pt>
                <c:pt idx="119">
                  <c:v>-10115</c:v>
                </c:pt>
                <c:pt idx="120">
                  <c:v>-10114</c:v>
                </c:pt>
                <c:pt idx="121">
                  <c:v>-10114</c:v>
                </c:pt>
                <c:pt idx="122">
                  <c:v>-10114</c:v>
                </c:pt>
                <c:pt idx="123">
                  <c:v>-10069</c:v>
                </c:pt>
                <c:pt idx="124">
                  <c:v>-9743</c:v>
                </c:pt>
                <c:pt idx="125">
                  <c:v>-9724</c:v>
                </c:pt>
                <c:pt idx="126">
                  <c:v>-9367</c:v>
                </c:pt>
                <c:pt idx="127">
                  <c:v>-9364</c:v>
                </c:pt>
                <c:pt idx="128">
                  <c:v>-9306</c:v>
                </c:pt>
                <c:pt idx="129">
                  <c:v>-9305</c:v>
                </c:pt>
                <c:pt idx="130">
                  <c:v>-6215</c:v>
                </c:pt>
                <c:pt idx="131">
                  <c:v>-6177</c:v>
                </c:pt>
                <c:pt idx="132">
                  <c:v>-6158</c:v>
                </c:pt>
                <c:pt idx="133">
                  <c:v>-5869</c:v>
                </c:pt>
                <c:pt idx="134">
                  <c:v>-5834</c:v>
                </c:pt>
                <c:pt idx="135">
                  <c:v>-5803.5</c:v>
                </c:pt>
                <c:pt idx="136">
                  <c:v>-4306</c:v>
                </c:pt>
                <c:pt idx="137">
                  <c:v>-4306</c:v>
                </c:pt>
                <c:pt idx="138">
                  <c:v>-4287</c:v>
                </c:pt>
                <c:pt idx="139">
                  <c:v>-4249</c:v>
                </c:pt>
                <c:pt idx="140">
                  <c:v>-4229</c:v>
                </c:pt>
                <c:pt idx="141">
                  <c:v>-4228</c:v>
                </c:pt>
                <c:pt idx="142">
                  <c:v>-3877.5</c:v>
                </c:pt>
                <c:pt idx="143">
                  <c:v>-3848</c:v>
                </c:pt>
                <c:pt idx="144">
                  <c:v>-3523</c:v>
                </c:pt>
                <c:pt idx="145">
                  <c:v>-3504</c:v>
                </c:pt>
                <c:pt idx="146">
                  <c:v>-3494.5</c:v>
                </c:pt>
                <c:pt idx="147">
                  <c:v>-3474.5</c:v>
                </c:pt>
                <c:pt idx="148">
                  <c:v>-3466</c:v>
                </c:pt>
                <c:pt idx="149">
                  <c:v>-2365</c:v>
                </c:pt>
                <c:pt idx="150">
                  <c:v>-2364</c:v>
                </c:pt>
                <c:pt idx="151">
                  <c:v>-1959</c:v>
                </c:pt>
                <c:pt idx="152">
                  <c:v>-1245</c:v>
                </c:pt>
                <c:pt idx="153">
                  <c:v>-1234</c:v>
                </c:pt>
                <c:pt idx="154">
                  <c:v>-1233</c:v>
                </c:pt>
                <c:pt idx="155">
                  <c:v>-1195</c:v>
                </c:pt>
                <c:pt idx="156">
                  <c:v>-1157</c:v>
                </c:pt>
                <c:pt idx="157">
                  <c:v>-1156</c:v>
                </c:pt>
                <c:pt idx="158">
                  <c:v>-1150</c:v>
                </c:pt>
                <c:pt idx="159">
                  <c:v>-1083</c:v>
                </c:pt>
                <c:pt idx="160">
                  <c:v>-833</c:v>
                </c:pt>
                <c:pt idx="161">
                  <c:v>-832</c:v>
                </c:pt>
                <c:pt idx="162">
                  <c:v>-757</c:v>
                </c:pt>
                <c:pt idx="163">
                  <c:v>-471</c:v>
                </c:pt>
                <c:pt idx="164">
                  <c:v>-414</c:v>
                </c:pt>
                <c:pt idx="165">
                  <c:v>-414</c:v>
                </c:pt>
                <c:pt idx="166">
                  <c:v>-356</c:v>
                </c:pt>
                <c:pt idx="167">
                  <c:v>-320</c:v>
                </c:pt>
                <c:pt idx="168">
                  <c:v>-70</c:v>
                </c:pt>
                <c:pt idx="169">
                  <c:v>0</c:v>
                </c:pt>
                <c:pt idx="170">
                  <c:v>408</c:v>
                </c:pt>
                <c:pt idx="171">
                  <c:v>1536</c:v>
                </c:pt>
                <c:pt idx="172">
                  <c:v>1576</c:v>
                </c:pt>
                <c:pt idx="173">
                  <c:v>1950.5</c:v>
                </c:pt>
                <c:pt idx="174">
                  <c:v>2340</c:v>
                </c:pt>
                <c:pt idx="175">
                  <c:v>2379</c:v>
                </c:pt>
                <c:pt idx="176">
                  <c:v>2387.5</c:v>
                </c:pt>
                <c:pt idx="177">
                  <c:v>4186</c:v>
                </c:pt>
                <c:pt idx="178">
                  <c:v>9651</c:v>
                </c:pt>
                <c:pt idx="179">
                  <c:v>12724</c:v>
                </c:pt>
                <c:pt idx="180">
                  <c:v>13097</c:v>
                </c:pt>
                <c:pt idx="181">
                  <c:v>13097</c:v>
                </c:pt>
                <c:pt idx="182">
                  <c:v>13113.5</c:v>
                </c:pt>
                <c:pt idx="183">
                  <c:v>13537</c:v>
                </c:pt>
                <c:pt idx="184">
                  <c:v>13877.5</c:v>
                </c:pt>
                <c:pt idx="185">
                  <c:v>13897.5</c:v>
                </c:pt>
                <c:pt idx="186">
                  <c:v>14270</c:v>
                </c:pt>
                <c:pt idx="187">
                  <c:v>14607</c:v>
                </c:pt>
                <c:pt idx="188">
                  <c:v>14615.5</c:v>
                </c:pt>
                <c:pt idx="189">
                  <c:v>15070</c:v>
                </c:pt>
                <c:pt idx="190">
                  <c:v>17342</c:v>
                </c:pt>
                <c:pt idx="191">
                  <c:v>17373</c:v>
                </c:pt>
                <c:pt idx="192">
                  <c:v>17397</c:v>
                </c:pt>
                <c:pt idx="193">
                  <c:v>17737</c:v>
                </c:pt>
                <c:pt idx="194">
                  <c:v>17737</c:v>
                </c:pt>
                <c:pt idx="195">
                  <c:v>17737.5</c:v>
                </c:pt>
                <c:pt idx="196">
                  <c:v>17751</c:v>
                </c:pt>
                <c:pt idx="197">
                  <c:v>17751.5</c:v>
                </c:pt>
                <c:pt idx="198">
                  <c:v>17759</c:v>
                </c:pt>
                <c:pt idx="199">
                  <c:v>17759.5</c:v>
                </c:pt>
              </c:numCache>
            </c:numRef>
          </c:xVal>
          <c:yVal>
            <c:numRef>
              <c:f>Active!$R$21:$R$990</c:f>
              <c:numCache>
                <c:formatCode>General</c:formatCode>
                <c:ptCount val="970"/>
                <c:pt idx="136">
                  <c:v>-0.22016080000321381</c:v>
                </c:pt>
                <c:pt idx="172">
                  <c:v>0.17919679999613436</c:v>
                </c:pt>
                <c:pt idx="173">
                  <c:v>0.21375339999940479</c:v>
                </c:pt>
                <c:pt idx="174">
                  <c:v>0.20811200000025565</c:v>
                </c:pt>
                <c:pt idx="175">
                  <c:v>0.23559720000048401</c:v>
                </c:pt>
                <c:pt idx="176">
                  <c:v>0.21398499999486376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1455-402C-A2EB-C472C6ACAE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3974480"/>
        <c:axId val="1"/>
      </c:scatterChart>
      <c:valAx>
        <c:axId val="853974480"/>
        <c:scaling>
          <c:orientation val="minMax"/>
          <c:min val="1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286585365853655"/>
              <c:y val="0.8680981595092024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0"/>
          <c:min val="-0.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4.878048780487805E-2"/>
              <c:y val="0.383435582822085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53974480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951219512195122"/>
          <c:y val="0.92024539877300615"/>
          <c:w val="0.71493902439024404"/>
          <c:h val="6.134969325153372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DX Aqr - O-C Diagr.</a:t>
            </a:r>
          </a:p>
        </c:rich>
      </c:tx>
      <c:layout>
        <c:manualLayout>
          <c:xMode val="edge"/>
          <c:yMode val="edge"/>
          <c:x val="0.38660642305556553"/>
          <c:y val="3.363914373088684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480992676513562"/>
          <c:y val="0.14678942920199375"/>
          <c:w val="0.82648524674961765"/>
          <c:h val="0.66055243140897191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Active!$F$21:$F$990</c:f>
              <c:numCache>
                <c:formatCode>General</c:formatCode>
                <c:ptCount val="970"/>
                <c:pt idx="0">
                  <c:v>-29444</c:v>
                </c:pt>
                <c:pt idx="1">
                  <c:v>-28298</c:v>
                </c:pt>
                <c:pt idx="2">
                  <c:v>-28224</c:v>
                </c:pt>
                <c:pt idx="3">
                  <c:v>-27859</c:v>
                </c:pt>
                <c:pt idx="4">
                  <c:v>-27842</c:v>
                </c:pt>
                <c:pt idx="5">
                  <c:v>-27534</c:v>
                </c:pt>
                <c:pt idx="6">
                  <c:v>-26809</c:v>
                </c:pt>
                <c:pt idx="7">
                  <c:v>-26333</c:v>
                </c:pt>
                <c:pt idx="8">
                  <c:v>-26331</c:v>
                </c:pt>
                <c:pt idx="9">
                  <c:v>-25913</c:v>
                </c:pt>
                <c:pt idx="10">
                  <c:v>-25589</c:v>
                </c:pt>
                <c:pt idx="11">
                  <c:v>-25189</c:v>
                </c:pt>
                <c:pt idx="12">
                  <c:v>-24827</c:v>
                </c:pt>
                <c:pt idx="13">
                  <c:v>-24423</c:v>
                </c:pt>
                <c:pt idx="14">
                  <c:v>-24348</c:v>
                </c:pt>
                <c:pt idx="15">
                  <c:v>-24332</c:v>
                </c:pt>
                <c:pt idx="16">
                  <c:v>-24007</c:v>
                </c:pt>
                <c:pt idx="17">
                  <c:v>-23970</c:v>
                </c:pt>
                <c:pt idx="18">
                  <c:v>-22821</c:v>
                </c:pt>
                <c:pt idx="19">
                  <c:v>-22821</c:v>
                </c:pt>
                <c:pt idx="20">
                  <c:v>-20819</c:v>
                </c:pt>
                <c:pt idx="21">
                  <c:v>-20476</c:v>
                </c:pt>
                <c:pt idx="22">
                  <c:v>-20093</c:v>
                </c:pt>
                <c:pt idx="23">
                  <c:v>-20057</c:v>
                </c:pt>
                <c:pt idx="24">
                  <c:v>-19807</c:v>
                </c:pt>
                <c:pt idx="25">
                  <c:v>-18930</c:v>
                </c:pt>
                <c:pt idx="26">
                  <c:v>-18161</c:v>
                </c:pt>
                <c:pt idx="27">
                  <c:v>-16998</c:v>
                </c:pt>
                <c:pt idx="28">
                  <c:v>-15969</c:v>
                </c:pt>
                <c:pt idx="29">
                  <c:v>-15895</c:v>
                </c:pt>
                <c:pt idx="30">
                  <c:v>-15874</c:v>
                </c:pt>
                <c:pt idx="31">
                  <c:v>-15874</c:v>
                </c:pt>
                <c:pt idx="32">
                  <c:v>-15871</c:v>
                </c:pt>
                <c:pt idx="33">
                  <c:v>-15565</c:v>
                </c:pt>
                <c:pt idx="34">
                  <c:v>-15564</c:v>
                </c:pt>
                <c:pt idx="35">
                  <c:v>-15126</c:v>
                </c:pt>
                <c:pt idx="36">
                  <c:v>-15089</c:v>
                </c:pt>
                <c:pt idx="37">
                  <c:v>-15069</c:v>
                </c:pt>
                <c:pt idx="38">
                  <c:v>-15055</c:v>
                </c:pt>
                <c:pt idx="39">
                  <c:v>-14744</c:v>
                </c:pt>
                <c:pt idx="40">
                  <c:v>-14654</c:v>
                </c:pt>
                <c:pt idx="41">
                  <c:v>-14367</c:v>
                </c:pt>
                <c:pt idx="42">
                  <c:v>-14331</c:v>
                </c:pt>
                <c:pt idx="43">
                  <c:v>-13988</c:v>
                </c:pt>
                <c:pt idx="44">
                  <c:v>-13968</c:v>
                </c:pt>
                <c:pt idx="45">
                  <c:v>-13961</c:v>
                </c:pt>
                <c:pt idx="46">
                  <c:v>-13928</c:v>
                </c:pt>
                <c:pt idx="47">
                  <c:v>-13910</c:v>
                </c:pt>
                <c:pt idx="48">
                  <c:v>-13888</c:v>
                </c:pt>
                <c:pt idx="49">
                  <c:v>-13858.5</c:v>
                </c:pt>
                <c:pt idx="50">
                  <c:v>-13588</c:v>
                </c:pt>
                <c:pt idx="51">
                  <c:v>-13181</c:v>
                </c:pt>
                <c:pt idx="52">
                  <c:v>-13178</c:v>
                </c:pt>
                <c:pt idx="53">
                  <c:v>-13177</c:v>
                </c:pt>
                <c:pt idx="54">
                  <c:v>-13128</c:v>
                </c:pt>
                <c:pt idx="55">
                  <c:v>-12874</c:v>
                </c:pt>
                <c:pt idx="56">
                  <c:v>-12872</c:v>
                </c:pt>
                <c:pt idx="57">
                  <c:v>-12872</c:v>
                </c:pt>
                <c:pt idx="58">
                  <c:v>-12840</c:v>
                </c:pt>
                <c:pt idx="59">
                  <c:v>-12839</c:v>
                </c:pt>
                <c:pt idx="60">
                  <c:v>-12747</c:v>
                </c:pt>
                <c:pt idx="61">
                  <c:v>-12745</c:v>
                </c:pt>
                <c:pt idx="62">
                  <c:v>-12528</c:v>
                </c:pt>
                <c:pt idx="63">
                  <c:v>-12528</c:v>
                </c:pt>
                <c:pt idx="64">
                  <c:v>-12492</c:v>
                </c:pt>
                <c:pt idx="65">
                  <c:v>-12491</c:v>
                </c:pt>
                <c:pt idx="66">
                  <c:v>-12491</c:v>
                </c:pt>
                <c:pt idx="67">
                  <c:v>-12491</c:v>
                </c:pt>
                <c:pt idx="68">
                  <c:v>-12490</c:v>
                </c:pt>
                <c:pt idx="69">
                  <c:v>-12383</c:v>
                </c:pt>
                <c:pt idx="70">
                  <c:v>-12147</c:v>
                </c:pt>
                <c:pt idx="71">
                  <c:v>-12146</c:v>
                </c:pt>
                <c:pt idx="72">
                  <c:v>-12124</c:v>
                </c:pt>
                <c:pt idx="73">
                  <c:v>-12110</c:v>
                </c:pt>
                <c:pt idx="74">
                  <c:v>-12110</c:v>
                </c:pt>
                <c:pt idx="75">
                  <c:v>-12109</c:v>
                </c:pt>
                <c:pt idx="76">
                  <c:v>-12091</c:v>
                </c:pt>
                <c:pt idx="77">
                  <c:v>-12091</c:v>
                </c:pt>
                <c:pt idx="78">
                  <c:v>-12090</c:v>
                </c:pt>
                <c:pt idx="79">
                  <c:v>-12090</c:v>
                </c:pt>
                <c:pt idx="80">
                  <c:v>-12053</c:v>
                </c:pt>
                <c:pt idx="81">
                  <c:v>-12052</c:v>
                </c:pt>
                <c:pt idx="82">
                  <c:v>-12052</c:v>
                </c:pt>
                <c:pt idx="83">
                  <c:v>-12036</c:v>
                </c:pt>
                <c:pt idx="84">
                  <c:v>-11964</c:v>
                </c:pt>
                <c:pt idx="85">
                  <c:v>-11746</c:v>
                </c:pt>
                <c:pt idx="86">
                  <c:v>-11709</c:v>
                </c:pt>
                <c:pt idx="87">
                  <c:v>-11709</c:v>
                </c:pt>
                <c:pt idx="88">
                  <c:v>-11688</c:v>
                </c:pt>
                <c:pt idx="89">
                  <c:v>-11651</c:v>
                </c:pt>
                <c:pt idx="90">
                  <c:v>-11619</c:v>
                </c:pt>
                <c:pt idx="91">
                  <c:v>-11613</c:v>
                </c:pt>
                <c:pt idx="92">
                  <c:v>-11558</c:v>
                </c:pt>
                <c:pt idx="93">
                  <c:v>-11540</c:v>
                </c:pt>
                <c:pt idx="94">
                  <c:v>-11365</c:v>
                </c:pt>
                <c:pt idx="95">
                  <c:v>-11328</c:v>
                </c:pt>
                <c:pt idx="96">
                  <c:v>-11309</c:v>
                </c:pt>
                <c:pt idx="97">
                  <c:v>-11309</c:v>
                </c:pt>
                <c:pt idx="98">
                  <c:v>-11305</c:v>
                </c:pt>
                <c:pt idx="99">
                  <c:v>-11250</c:v>
                </c:pt>
                <c:pt idx="100">
                  <c:v>-11220</c:v>
                </c:pt>
                <c:pt idx="101">
                  <c:v>-11215</c:v>
                </c:pt>
                <c:pt idx="102">
                  <c:v>-11183</c:v>
                </c:pt>
                <c:pt idx="103">
                  <c:v>-10964</c:v>
                </c:pt>
                <c:pt idx="104">
                  <c:v>-10964</c:v>
                </c:pt>
                <c:pt idx="105">
                  <c:v>-10964</c:v>
                </c:pt>
                <c:pt idx="106">
                  <c:v>-10963</c:v>
                </c:pt>
                <c:pt idx="107">
                  <c:v>-10909</c:v>
                </c:pt>
                <c:pt idx="108">
                  <c:v>-10895</c:v>
                </c:pt>
                <c:pt idx="109">
                  <c:v>-10877.5</c:v>
                </c:pt>
                <c:pt idx="110">
                  <c:v>-10876</c:v>
                </c:pt>
                <c:pt idx="111">
                  <c:v>-10868</c:v>
                </c:pt>
                <c:pt idx="112">
                  <c:v>-10818</c:v>
                </c:pt>
                <c:pt idx="113">
                  <c:v>-10456</c:v>
                </c:pt>
                <c:pt idx="114">
                  <c:v>-10218</c:v>
                </c:pt>
                <c:pt idx="115">
                  <c:v>-10151</c:v>
                </c:pt>
                <c:pt idx="116">
                  <c:v>-10151</c:v>
                </c:pt>
                <c:pt idx="117">
                  <c:v>-10124</c:v>
                </c:pt>
                <c:pt idx="118">
                  <c:v>-10115</c:v>
                </c:pt>
                <c:pt idx="119">
                  <c:v>-10115</c:v>
                </c:pt>
                <c:pt idx="120">
                  <c:v>-10114</c:v>
                </c:pt>
                <c:pt idx="121">
                  <c:v>-10114</c:v>
                </c:pt>
                <c:pt idx="122">
                  <c:v>-10114</c:v>
                </c:pt>
                <c:pt idx="123">
                  <c:v>-10069</c:v>
                </c:pt>
                <c:pt idx="124">
                  <c:v>-9743</c:v>
                </c:pt>
                <c:pt idx="125">
                  <c:v>-9724</c:v>
                </c:pt>
                <c:pt idx="126">
                  <c:v>-9367</c:v>
                </c:pt>
                <c:pt idx="127">
                  <c:v>-9364</c:v>
                </c:pt>
                <c:pt idx="128">
                  <c:v>-9306</c:v>
                </c:pt>
                <c:pt idx="129">
                  <c:v>-9305</c:v>
                </c:pt>
                <c:pt idx="130">
                  <c:v>-6215</c:v>
                </c:pt>
                <c:pt idx="131">
                  <c:v>-6177</c:v>
                </c:pt>
                <c:pt idx="132">
                  <c:v>-6158</c:v>
                </c:pt>
                <c:pt idx="133">
                  <c:v>-5869</c:v>
                </c:pt>
                <c:pt idx="134">
                  <c:v>-5834</c:v>
                </c:pt>
                <c:pt idx="135">
                  <c:v>-5803.5</c:v>
                </c:pt>
                <c:pt idx="136">
                  <c:v>-4306</c:v>
                </c:pt>
                <c:pt idx="137">
                  <c:v>-4306</c:v>
                </c:pt>
                <c:pt idx="138">
                  <c:v>-4287</c:v>
                </c:pt>
                <c:pt idx="139">
                  <c:v>-4249</c:v>
                </c:pt>
                <c:pt idx="140">
                  <c:v>-4229</c:v>
                </c:pt>
                <c:pt idx="141">
                  <c:v>-4228</c:v>
                </c:pt>
                <c:pt idx="142">
                  <c:v>-3877.5</c:v>
                </c:pt>
                <c:pt idx="143">
                  <c:v>-3848</c:v>
                </c:pt>
                <c:pt idx="144">
                  <c:v>-3523</c:v>
                </c:pt>
                <c:pt idx="145">
                  <c:v>-3504</c:v>
                </c:pt>
                <c:pt idx="146">
                  <c:v>-3494.5</c:v>
                </c:pt>
                <c:pt idx="147">
                  <c:v>-3474.5</c:v>
                </c:pt>
                <c:pt idx="148">
                  <c:v>-3466</c:v>
                </c:pt>
                <c:pt idx="149">
                  <c:v>-2365</c:v>
                </c:pt>
                <c:pt idx="150">
                  <c:v>-2364</c:v>
                </c:pt>
                <c:pt idx="151">
                  <c:v>-1959</c:v>
                </c:pt>
                <c:pt idx="152">
                  <c:v>-1245</c:v>
                </c:pt>
                <c:pt idx="153">
                  <c:v>-1234</c:v>
                </c:pt>
                <c:pt idx="154">
                  <c:v>-1233</c:v>
                </c:pt>
                <c:pt idx="155">
                  <c:v>-1195</c:v>
                </c:pt>
                <c:pt idx="156">
                  <c:v>-1157</c:v>
                </c:pt>
                <c:pt idx="157">
                  <c:v>-1156</c:v>
                </c:pt>
                <c:pt idx="158">
                  <c:v>-1150</c:v>
                </c:pt>
                <c:pt idx="159">
                  <c:v>-1083</c:v>
                </c:pt>
                <c:pt idx="160">
                  <c:v>-833</c:v>
                </c:pt>
                <c:pt idx="161">
                  <c:v>-832</c:v>
                </c:pt>
                <c:pt idx="162">
                  <c:v>-757</c:v>
                </c:pt>
                <c:pt idx="163">
                  <c:v>-471</c:v>
                </c:pt>
                <c:pt idx="164">
                  <c:v>-414</c:v>
                </c:pt>
                <c:pt idx="165">
                  <c:v>-414</c:v>
                </c:pt>
                <c:pt idx="166">
                  <c:v>-356</c:v>
                </c:pt>
                <c:pt idx="167">
                  <c:v>-320</c:v>
                </c:pt>
                <c:pt idx="168">
                  <c:v>-70</c:v>
                </c:pt>
                <c:pt idx="169">
                  <c:v>0</c:v>
                </c:pt>
                <c:pt idx="170">
                  <c:v>408</c:v>
                </c:pt>
                <c:pt idx="171">
                  <c:v>1536</c:v>
                </c:pt>
                <c:pt idx="172">
                  <c:v>1576</c:v>
                </c:pt>
                <c:pt idx="173">
                  <c:v>1950.5</c:v>
                </c:pt>
                <c:pt idx="174">
                  <c:v>2340</c:v>
                </c:pt>
                <c:pt idx="175">
                  <c:v>2379</c:v>
                </c:pt>
                <c:pt idx="176">
                  <c:v>2387.5</c:v>
                </c:pt>
                <c:pt idx="177">
                  <c:v>4186</c:v>
                </c:pt>
                <c:pt idx="178">
                  <c:v>9651</c:v>
                </c:pt>
                <c:pt idx="179">
                  <c:v>12724</c:v>
                </c:pt>
                <c:pt idx="180">
                  <c:v>13097</c:v>
                </c:pt>
                <c:pt idx="181">
                  <c:v>13097</c:v>
                </c:pt>
                <c:pt idx="182">
                  <c:v>13113.5</c:v>
                </c:pt>
                <c:pt idx="183">
                  <c:v>13537</c:v>
                </c:pt>
                <c:pt idx="184">
                  <c:v>13877.5</c:v>
                </c:pt>
                <c:pt idx="185">
                  <c:v>13897.5</c:v>
                </c:pt>
                <c:pt idx="186">
                  <c:v>14270</c:v>
                </c:pt>
                <c:pt idx="187">
                  <c:v>14607</c:v>
                </c:pt>
                <c:pt idx="188">
                  <c:v>14615.5</c:v>
                </c:pt>
                <c:pt idx="189">
                  <c:v>15070</c:v>
                </c:pt>
                <c:pt idx="190">
                  <c:v>17342</c:v>
                </c:pt>
                <c:pt idx="191">
                  <c:v>17373</c:v>
                </c:pt>
                <c:pt idx="192">
                  <c:v>17397</c:v>
                </c:pt>
                <c:pt idx="193">
                  <c:v>17737</c:v>
                </c:pt>
                <c:pt idx="194">
                  <c:v>17737</c:v>
                </c:pt>
                <c:pt idx="195">
                  <c:v>17737.5</c:v>
                </c:pt>
                <c:pt idx="196">
                  <c:v>17751</c:v>
                </c:pt>
                <c:pt idx="197">
                  <c:v>17751.5</c:v>
                </c:pt>
                <c:pt idx="198">
                  <c:v>17759</c:v>
                </c:pt>
                <c:pt idx="199">
                  <c:v>17759.5</c:v>
                </c:pt>
              </c:numCache>
            </c:numRef>
          </c:xVal>
          <c:yVal>
            <c:numRef>
              <c:f>Active!$H$21:$H$990</c:f>
              <c:numCache>
                <c:formatCode>General</c:formatCode>
                <c:ptCount val="970"/>
                <c:pt idx="16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0D5-4218-B53F-3C89B915ECDA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Active!$D$21:$D$990</c:f>
                <c:numCache>
                  <c:formatCode>General</c:formatCode>
                  <c:ptCount val="970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4">
                    <c:v>0</c:v>
                  </c:pt>
                  <c:pt idx="137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8">
                    <c:v>0</c:v>
                  </c:pt>
                  <c:pt idx="169">
                    <c:v>0</c:v>
                  </c:pt>
                  <c:pt idx="177">
                    <c:v>0</c:v>
                  </c:pt>
                  <c:pt idx="178">
                    <c:v>0</c:v>
                  </c:pt>
                  <c:pt idx="179">
                    <c:v>0</c:v>
                  </c:pt>
                  <c:pt idx="180">
                    <c:v>0</c:v>
                  </c:pt>
                  <c:pt idx="181">
                    <c:v>5.0000000000000001E-4</c:v>
                  </c:pt>
                  <c:pt idx="182">
                    <c:v>0</c:v>
                  </c:pt>
                  <c:pt idx="183">
                    <c:v>7.0000000000000001E-3</c:v>
                  </c:pt>
                  <c:pt idx="184">
                    <c:v>3.0000000000000001E-3</c:v>
                  </c:pt>
                  <c:pt idx="185">
                    <c:v>2E-3</c:v>
                  </c:pt>
                  <c:pt idx="186">
                    <c:v>2.9999999999999997E-4</c:v>
                  </c:pt>
                  <c:pt idx="187">
                    <c:v>7.2000000000000005E-4</c:v>
                  </c:pt>
                  <c:pt idx="188">
                    <c:v>1.7799999999999999E-3</c:v>
                  </c:pt>
                  <c:pt idx="189">
                    <c:v>0</c:v>
                  </c:pt>
                  <c:pt idx="190">
                    <c:v>0</c:v>
                  </c:pt>
                  <c:pt idx="191">
                    <c:v>0.01</c:v>
                  </c:pt>
                  <c:pt idx="192">
                    <c:v>1.6900000000000001E-3</c:v>
                  </c:pt>
                  <c:pt idx="193">
                    <c:v>1.1460000000000001E-3</c:v>
                  </c:pt>
                  <c:pt idx="194">
                    <c:v>1.1460000000000001E-3</c:v>
                  </c:pt>
                  <c:pt idx="195">
                    <c:v>1.454E-3</c:v>
                  </c:pt>
                  <c:pt idx="196">
                    <c:v>8.8199999999999997E-4</c:v>
                  </c:pt>
                  <c:pt idx="197">
                    <c:v>1.253E-3</c:v>
                  </c:pt>
                  <c:pt idx="198">
                    <c:v>7.0500000000000001E-4</c:v>
                  </c:pt>
                  <c:pt idx="199">
                    <c:v>1.1590000000000001E-3</c:v>
                  </c:pt>
                </c:numCache>
              </c:numRef>
            </c:plus>
            <c:minus>
              <c:numRef>
                <c:f>Active!$D$21:$D$990</c:f>
                <c:numCache>
                  <c:formatCode>General</c:formatCode>
                  <c:ptCount val="970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4">
                    <c:v>0</c:v>
                  </c:pt>
                  <c:pt idx="137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8">
                    <c:v>0</c:v>
                  </c:pt>
                  <c:pt idx="169">
                    <c:v>0</c:v>
                  </c:pt>
                  <c:pt idx="177">
                    <c:v>0</c:v>
                  </c:pt>
                  <c:pt idx="178">
                    <c:v>0</c:v>
                  </c:pt>
                  <c:pt idx="179">
                    <c:v>0</c:v>
                  </c:pt>
                  <c:pt idx="180">
                    <c:v>0</c:v>
                  </c:pt>
                  <c:pt idx="181">
                    <c:v>5.0000000000000001E-4</c:v>
                  </c:pt>
                  <c:pt idx="182">
                    <c:v>0</c:v>
                  </c:pt>
                  <c:pt idx="183">
                    <c:v>7.0000000000000001E-3</c:v>
                  </c:pt>
                  <c:pt idx="184">
                    <c:v>3.0000000000000001E-3</c:v>
                  </c:pt>
                  <c:pt idx="185">
                    <c:v>2E-3</c:v>
                  </c:pt>
                  <c:pt idx="186">
                    <c:v>2.9999999999999997E-4</c:v>
                  </c:pt>
                  <c:pt idx="187">
                    <c:v>7.2000000000000005E-4</c:v>
                  </c:pt>
                  <c:pt idx="188">
                    <c:v>1.7799999999999999E-3</c:v>
                  </c:pt>
                  <c:pt idx="189">
                    <c:v>0</c:v>
                  </c:pt>
                  <c:pt idx="190">
                    <c:v>0</c:v>
                  </c:pt>
                  <c:pt idx="191">
                    <c:v>0.01</c:v>
                  </c:pt>
                  <c:pt idx="192">
                    <c:v>1.6900000000000001E-3</c:v>
                  </c:pt>
                  <c:pt idx="193">
                    <c:v>1.1460000000000001E-3</c:v>
                  </c:pt>
                  <c:pt idx="194">
                    <c:v>1.1460000000000001E-3</c:v>
                  </c:pt>
                  <c:pt idx="195">
                    <c:v>1.454E-3</c:v>
                  </c:pt>
                  <c:pt idx="196">
                    <c:v>8.8199999999999997E-4</c:v>
                  </c:pt>
                  <c:pt idx="197">
                    <c:v>1.253E-3</c:v>
                  </c:pt>
                  <c:pt idx="198">
                    <c:v>7.0500000000000001E-4</c:v>
                  </c:pt>
                  <c:pt idx="199">
                    <c:v>1.1590000000000001E-3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Active!$F$21:$F$990</c:f>
              <c:numCache>
                <c:formatCode>General</c:formatCode>
                <c:ptCount val="970"/>
                <c:pt idx="0">
                  <c:v>-29444</c:v>
                </c:pt>
                <c:pt idx="1">
                  <c:v>-28298</c:v>
                </c:pt>
                <c:pt idx="2">
                  <c:v>-28224</c:v>
                </c:pt>
                <c:pt idx="3">
                  <c:v>-27859</c:v>
                </c:pt>
                <c:pt idx="4">
                  <c:v>-27842</c:v>
                </c:pt>
                <c:pt idx="5">
                  <c:v>-27534</c:v>
                </c:pt>
                <c:pt idx="6">
                  <c:v>-26809</c:v>
                </c:pt>
                <c:pt idx="7">
                  <c:v>-26333</c:v>
                </c:pt>
                <c:pt idx="8">
                  <c:v>-26331</c:v>
                </c:pt>
                <c:pt idx="9">
                  <c:v>-25913</c:v>
                </c:pt>
                <c:pt idx="10">
                  <c:v>-25589</c:v>
                </c:pt>
                <c:pt idx="11">
                  <c:v>-25189</c:v>
                </c:pt>
                <c:pt idx="12">
                  <c:v>-24827</c:v>
                </c:pt>
                <c:pt idx="13">
                  <c:v>-24423</c:v>
                </c:pt>
                <c:pt idx="14">
                  <c:v>-24348</c:v>
                </c:pt>
                <c:pt idx="15">
                  <c:v>-24332</c:v>
                </c:pt>
                <c:pt idx="16">
                  <c:v>-24007</c:v>
                </c:pt>
                <c:pt idx="17">
                  <c:v>-23970</c:v>
                </c:pt>
                <c:pt idx="18">
                  <c:v>-22821</c:v>
                </c:pt>
                <c:pt idx="19">
                  <c:v>-22821</c:v>
                </c:pt>
                <c:pt idx="20">
                  <c:v>-20819</c:v>
                </c:pt>
                <c:pt idx="21">
                  <c:v>-20476</c:v>
                </c:pt>
                <c:pt idx="22">
                  <c:v>-20093</c:v>
                </c:pt>
                <c:pt idx="23">
                  <c:v>-20057</c:v>
                </c:pt>
                <c:pt idx="24">
                  <c:v>-19807</c:v>
                </c:pt>
                <c:pt idx="25">
                  <c:v>-18930</c:v>
                </c:pt>
                <c:pt idx="26">
                  <c:v>-18161</c:v>
                </c:pt>
                <c:pt idx="27">
                  <c:v>-16998</c:v>
                </c:pt>
                <c:pt idx="28">
                  <c:v>-15969</c:v>
                </c:pt>
                <c:pt idx="29">
                  <c:v>-15895</c:v>
                </c:pt>
                <c:pt idx="30">
                  <c:v>-15874</c:v>
                </c:pt>
                <c:pt idx="31">
                  <c:v>-15874</c:v>
                </c:pt>
                <c:pt idx="32">
                  <c:v>-15871</c:v>
                </c:pt>
                <c:pt idx="33">
                  <c:v>-15565</c:v>
                </c:pt>
                <c:pt idx="34">
                  <c:v>-15564</c:v>
                </c:pt>
                <c:pt idx="35">
                  <c:v>-15126</c:v>
                </c:pt>
                <c:pt idx="36">
                  <c:v>-15089</c:v>
                </c:pt>
                <c:pt idx="37">
                  <c:v>-15069</c:v>
                </c:pt>
                <c:pt idx="38">
                  <c:v>-15055</c:v>
                </c:pt>
                <c:pt idx="39">
                  <c:v>-14744</c:v>
                </c:pt>
                <c:pt idx="40">
                  <c:v>-14654</c:v>
                </c:pt>
                <c:pt idx="41">
                  <c:v>-14367</c:v>
                </c:pt>
                <c:pt idx="42">
                  <c:v>-14331</c:v>
                </c:pt>
                <c:pt idx="43">
                  <c:v>-13988</c:v>
                </c:pt>
                <c:pt idx="44">
                  <c:v>-13968</c:v>
                </c:pt>
                <c:pt idx="45">
                  <c:v>-13961</c:v>
                </c:pt>
                <c:pt idx="46">
                  <c:v>-13928</c:v>
                </c:pt>
                <c:pt idx="47">
                  <c:v>-13910</c:v>
                </c:pt>
                <c:pt idx="48">
                  <c:v>-13888</c:v>
                </c:pt>
                <c:pt idx="49">
                  <c:v>-13858.5</c:v>
                </c:pt>
                <c:pt idx="50">
                  <c:v>-13588</c:v>
                </c:pt>
                <c:pt idx="51">
                  <c:v>-13181</c:v>
                </c:pt>
                <c:pt idx="52">
                  <c:v>-13178</c:v>
                </c:pt>
                <c:pt idx="53">
                  <c:v>-13177</c:v>
                </c:pt>
                <c:pt idx="54">
                  <c:v>-13128</c:v>
                </c:pt>
                <c:pt idx="55">
                  <c:v>-12874</c:v>
                </c:pt>
                <c:pt idx="56">
                  <c:v>-12872</c:v>
                </c:pt>
                <c:pt idx="57">
                  <c:v>-12872</c:v>
                </c:pt>
                <c:pt idx="58">
                  <c:v>-12840</c:v>
                </c:pt>
                <c:pt idx="59">
                  <c:v>-12839</c:v>
                </c:pt>
                <c:pt idx="60">
                  <c:v>-12747</c:v>
                </c:pt>
                <c:pt idx="61">
                  <c:v>-12745</c:v>
                </c:pt>
                <c:pt idx="62">
                  <c:v>-12528</c:v>
                </c:pt>
                <c:pt idx="63">
                  <c:v>-12528</c:v>
                </c:pt>
                <c:pt idx="64">
                  <c:v>-12492</c:v>
                </c:pt>
                <c:pt idx="65">
                  <c:v>-12491</c:v>
                </c:pt>
                <c:pt idx="66">
                  <c:v>-12491</c:v>
                </c:pt>
                <c:pt idx="67">
                  <c:v>-12491</c:v>
                </c:pt>
                <c:pt idx="68">
                  <c:v>-12490</c:v>
                </c:pt>
                <c:pt idx="69">
                  <c:v>-12383</c:v>
                </c:pt>
                <c:pt idx="70">
                  <c:v>-12147</c:v>
                </c:pt>
                <c:pt idx="71">
                  <c:v>-12146</c:v>
                </c:pt>
                <c:pt idx="72">
                  <c:v>-12124</c:v>
                </c:pt>
                <c:pt idx="73">
                  <c:v>-12110</c:v>
                </c:pt>
                <c:pt idx="74">
                  <c:v>-12110</c:v>
                </c:pt>
                <c:pt idx="75">
                  <c:v>-12109</c:v>
                </c:pt>
                <c:pt idx="76">
                  <c:v>-12091</c:v>
                </c:pt>
                <c:pt idx="77">
                  <c:v>-12091</c:v>
                </c:pt>
                <c:pt idx="78">
                  <c:v>-12090</c:v>
                </c:pt>
                <c:pt idx="79">
                  <c:v>-12090</c:v>
                </c:pt>
                <c:pt idx="80">
                  <c:v>-12053</c:v>
                </c:pt>
                <c:pt idx="81">
                  <c:v>-12052</c:v>
                </c:pt>
                <c:pt idx="82">
                  <c:v>-12052</c:v>
                </c:pt>
                <c:pt idx="83">
                  <c:v>-12036</c:v>
                </c:pt>
                <c:pt idx="84">
                  <c:v>-11964</c:v>
                </c:pt>
                <c:pt idx="85">
                  <c:v>-11746</c:v>
                </c:pt>
                <c:pt idx="86">
                  <c:v>-11709</c:v>
                </c:pt>
                <c:pt idx="87">
                  <c:v>-11709</c:v>
                </c:pt>
                <c:pt idx="88">
                  <c:v>-11688</c:v>
                </c:pt>
                <c:pt idx="89">
                  <c:v>-11651</c:v>
                </c:pt>
                <c:pt idx="90">
                  <c:v>-11619</c:v>
                </c:pt>
                <c:pt idx="91">
                  <c:v>-11613</c:v>
                </c:pt>
                <c:pt idx="92">
                  <c:v>-11558</c:v>
                </c:pt>
                <c:pt idx="93">
                  <c:v>-11540</c:v>
                </c:pt>
                <c:pt idx="94">
                  <c:v>-11365</c:v>
                </c:pt>
                <c:pt idx="95">
                  <c:v>-11328</c:v>
                </c:pt>
                <c:pt idx="96">
                  <c:v>-11309</c:v>
                </c:pt>
                <c:pt idx="97">
                  <c:v>-11309</c:v>
                </c:pt>
                <c:pt idx="98">
                  <c:v>-11305</c:v>
                </c:pt>
                <c:pt idx="99">
                  <c:v>-11250</c:v>
                </c:pt>
                <c:pt idx="100">
                  <c:v>-11220</c:v>
                </c:pt>
                <c:pt idx="101">
                  <c:v>-11215</c:v>
                </c:pt>
                <c:pt idx="102">
                  <c:v>-11183</c:v>
                </c:pt>
                <c:pt idx="103">
                  <c:v>-10964</c:v>
                </c:pt>
                <c:pt idx="104">
                  <c:v>-10964</c:v>
                </c:pt>
                <c:pt idx="105">
                  <c:v>-10964</c:v>
                </c:pt>
                <c:pt idx="106">
                  <c:v>-10963</c:v>
                </c:pt>
                <c:pt idx="107">
                  <c:v>-10909</c:v>
                </c:pt>
                <c:pt idx="108">
                  <c:v>-10895</c:v>
                </c:pt>
                <c:pt idx="109">
                  <c:v>-10877.5</c:v>
                </c:pt>
                <c:pt idx="110">
                  <c:v>-10876</c:v>
                </c:pt>
                <c:pt idx="111">
                  <c:v>-10868</c:v>
                </c:pt>
                <c:pt idx="112">
                  <c:v>-10818</c:v>
                </c:pt>
                <c:pt idx="113">
                  <c:v>-10456</c:v>
                </c:pt>
                <c:pt idx="114">
                  <c:v>-10218</c:v>
                </c:pt>
                <c:pt idx="115">
                  <c:v>-10151</c:v>
                </c:pt>
                <c:pt idx="116">
                  <c:v>-10151</c:v>
                </c:pt>
                <c:pt idx="117">
                  <c:v>-10124</c:v>
                </c:pt>
                <c:pt idx="118">
                  <c:v>-10115</c:v>
                </c:pt>
                <c:pt idx="119">
                  <c:v>-10115</c:v>
                </c:pt>
                <c:pt idx="120">
                  <c:v>-10114</c:v>
                </c:pt>
                <c:pt idx="121">
                  <c:v>-10114</c:v>
                </c:pt>
                <c:pt idx="122">
                  <c:v>-10114</c:v>
                </c:pt>
                <c:pt idx="123">
                  <c:v>-10069</c:v>
                </c:pt>
                <c:pt idx="124">
                  <c:v>-9743</c:v>
                </c:pt>
                <c:pt idx="125">
                  <c:v>-9724</c:v>
                </c:pt>
                <c:pt idx="126">
                  <c:v>-9367</c:v>
                </c:pt>
                <c:pt idx="127">
                  <c:v>-9364</c:v>
                </c:pt>
                <c:pt idx="128">
                  <c:v>-9306</c:v>
                </c:pt>
                <c:pt idx="129">
                  <c:v>-9305</c:v>
                </c:pt>
                <c:pt idx="130">
                  <c:v>-6215</c:v>
                </c:pt>
                <c:pt idx="131">
                  <c:v>-6177</c:v>
                </c:pt>
                <c:pt idx="132">
                  <c:v>-6158</c:v>
                </c:pt>
                <c:pt idx="133">
                  <c:v>-5869</c:v>
                </c:pt>
                <c:pt idx="134">
                  <c:v>-5834</c:v>
                </c:pt>
                <c:pt idx="135">
                  <c:v>-5803.5</c:v>
                </c:pt>
                <c:pt idx="136">
                  <c:v>-4306</c:v>
                </c:pt>
                <c:pt idx="137">
                  <c:v>-4306</c:v>
                </c:pt>
                <c:pt idx="138">
                  <c:v>-4287</c:v>
                </c:pt>
                <c:pt idx="139">
                  <c:v>-4249</c:v>
                </c:pt>
                <c:pt idx="140">
                  <c:v>-4229</c:v>
                </c:pt>
                <c:pt idx="141">
                  <c:v>-4228</c:v>
                </c:pt>
                <c:pt idx="142">
                  <c:v>-3877.5</c:v>
                </c:pt>
                <c:pt idx="143">
                  <c:v>-3848</c:v>
                </c:pt>
                <c:pt idx="144">
                  <c:v>-3523</c:v>
                </c:pt>
                <c:pt idx="145">
                  <c:v>-3504</c:v>
                </c:pt>
                <c:pt idx="146">
                  <c:v>-3494.5</c:v>
                </c:pt>
                <c:pt idx="147">
                  <c:v>-3474.5</c:v>
                </c:pt>
                <c:pt idx="148">
                  <c:v>-3466</c:v>
                </c:pt>
                <c:pt idx="149">
                  <c:v>-2365</c:v>
                </c:pt>
                <c:pt idx="150">
                  <c:v>-2364</c:v>
                </c:pt>
                <c:pt idx="151">
                  <c:v>-1959</c:v>
                </c:pt>
                <c:pt idx="152">
                  <c:v>-1245</c:v>
                </c:pt>
                <c:pt idx="153">
                  <c:v>-1234</c:v>
                </c:pt>
                <c:pt idx="154">
                  <c:v>-1233</c:v>
                </c:pt>
                <c:pt idx="155">
                  <c:v>-1195</c:v>
                </c:pt>
                <c:pt idx="156">
                  <c:v>-1157</c:v>
                </c:pt>
                <c:pt idx="157">
                  <c:v>-1156</c:v>
                </c:pt>
                <c:pt idx="158">
                  <c:v>-1150</c:v>
                </c:pt>
                <c:pt idx="159">
                  <c:v>-1083</c:v>
                </c:pt>
                <c:pt idx="160">
                  <c:v>-833</c:v>
                </c:pt>
                <c:pt idx="161">
                  <c:v>-832</c:v>
                </c:pt>
                <c:pt idx="162">
                  <c:v>-757</c:v>
                </c:pt>
                <c:pt idx="163">
                  <c:v>-471</c:v>
                </c:pt>
                <c:pt idx="164">
                  <c:v>-414</c:v>
                </c:pt>
                <c:pt idx="165">
                  <c:v>-414</c:v>
                </c:pt>
                <c:pt idx="166">
                  <c:v>-356</c:v>
                </c:pt>
                <c:pt idx="167">
                  <c:v>-320</c:v>
                </c:pt>
                <c:pt idx="168">
                  <c:v>-70</c:v>
                </c:pt>
                <c:pt idx="169">
                  <c:v>0</c:v>
                </c:pt>
                <c:pt idx="170">
                  <c:v>408</c:v>
                </c:pt>
                <c:pt idx="171">
                  <c:v>1536</c:v>
                </c:pt>
                <c:pt idx="172">
                  <c:v>1576</c:v>
                </c:pt>
                <c:pt idx="173">
                  <c:v>1950.5</c:v>
                </c:pt>
                <c:pt idx="174">
                  <c:v>2340</c:v>
                </c:pt>
                <c:pt idx="175">
                  <c:v>2379</c:v>
                </c:pt>
                <c:pt idx="176">
                  <c:v>2387.5</c:v>
                </c:pt>
                <c:pt idx="177">
                  <c:v>4186</c:v>
                </c:pt>
                <c:pt idx="178">
                  <c:v>9651</c:v>
                </c:pt>
                <c:pt idx="179">
                  <c:v>12724</c:v>
                </c:pt>
                <c:pt idx="180">
                  <c:v>13097</c:v>
                </c:pt>
                <c:pt idx="181">
                  <c:v>13097</c:v>
                </c:pt>
                <c:pt idx="182">
                  <c:v>13113.5</c:v>
                </c:pt>
                <c:pt idx="183">
                  <c:v>13537</c:v>
                </c:pt>
                <c:pt idx="184">
                  <c:v>13877.5</c:v>
                </c:pt>
                <c:pt idx="185">
                  <c:v>13897.5</c:v>
                </c:pt>
                <c:pt idx="186">
                  <c:v>14270</c:v>
                </c:pt>
                <c:pt idx="187">
                  <c:v>14607</c:v>
                </c:pt>
                <c:pt idx="188">
                  <c:v>14615.5</c:v>
                </c:pt>
                <c:pt idx="189">
                  <c:v>15070</c:v>
                </c:pt>
                <c:pt idx="190">
                  <c:v>17342</c:v>
                </c:pt>
                <c:pt idx="191">
                  <c:v>17373</c:v>
                </c:pt>
                <c:pt idx="192">
                  <c:v>17397</c:v>
                </c:pt>
                <c:pt idx="193">
                  <c:v>17737</c:v>
                </c:pt>
                <c:pt idx="194">
                  <c:v>17737</c:v>
                </c:pt>
                <c:pt idx="195">
                  <c:v>17737.5</c:v>
                </c:pt>
                <c:pt idx="196">
                  <c:v>17751</c:v>
                </c:pt>
                <c:pt idx="197">
                  <c:v>17751.5</c:v>
                </c:pt>
                <c:pt idx="198">
                  <c:v>17759</c:v>
                </c:pt>
                <c:pt idx="199">
                  <c:v>17759.5</c:v>
                </c:pt>
              </c:numCache>
            </c:numRef>
          </c:xVal>
          <c:yVal>
            <c:numRef>
              <c:f>Active!$I$21:$I$990</c:f>
              <c:numCache>
                <c:formatCode>General</c:formatCode>
                <c:ptCount val="970"/>
                <c:pt idx="0">
                  <c:v>3.866080000079819E-2</c:v>
                </c:pt>
                <c:pt idx="1">
                  <c:v>4.5533599999544094E-2</c:v>
                </c:pt>
                <c:pt idx="2">
                  <c:v>6.5556800000194926E-2</c:v>
                </c:pt>
                <c:pt idx="3">
                  <c:v>6.4738799999759067E-2</c:v>
                </c:pt>
                <c:pt idx="4">
                  <c:v>2.5514400000247406E-2</c:v>
                </c:pt>
                <c:pt idx="5">
                  <c:v>3.9448799998353934E-2</c:v>
                </c:pt>
                <c:pt idx="6">
                  <c:v>3.4878800001024501E-2</c:v>
                </c:pt>
                <c:pt idx="7">
                  <c:v>4.4595600000320701E-2</c:v>
                </c:pt>
                <c:pt idx="8">
                  <c:v>2.7569199999561533E-2</c:v>
                </c:pt>
                <c:pt idx="9">
                  <c:v>5.7051600000704639E-2</c:v>
                </c:pt>
                <c:pt idx="10">
                  <c:v>2.0774800002982374E-2</c:v>
                </c:pt>
                <c:pt idx="11">
                  <c:v>-4.5051999986753799E-3</c:v>
                </c:pt>
                <c:pt idx="12">
                  <c:v>-1.283600002352614E-3</c:v>
                </c:pt>
                <c:pt idx="13">
                  <c:v>7.538360000035027E-2</c:v>
                </c:pt>
                <c:pt idx="14">
                  <c:v>3.4393599999020807E-2</c:v>
                </c:pt>
                <c:pt idx="15">
                  <c:v>9.1824000010092277E-3</c:v>
                </c:pt>
                <c:pt idx="16">
                  <c:v>3.4892399999080226E-2</c:v>
                </c:pt>
                <c:pt idx="17">
                  <c:v>-3.0596000000514323E-2</c:v>
                </c:pt>
                <c:pt idx="18">
                  <c:v>3.8237199998548022E-2</c:v>
                </c:pt>
                <c:pt idx="19">
                  <c:v>7.8237199999421136E-2</c:v>
                </c:pt>
                <c:pt idx="20">
                  <c:v>3.7810800000443123E-2</c:v>
                </c:pt>
                <c:pt idx="21">
                  <c:v>-2.3716800002148375E-2</c:v>
                </c:pt>
                <c:pt idx="22">
                  <c:v>7.7227599998877849E-2</c:v>
                </c:pt>
                <c:pt idx="23">
                  <c:v>-4.3247599998721853E-2</c:v>
                </c:pt>
                <c:pt idx="24">
                  <c:v>1.045239999803016E-2</c:v>
                </c:pt>
                <c:pt idx="25">
                  <c:v>3.3876000001328066E-2</c:v>
                </c:pt>
                <c:pt idx="26">
                  <c:v>5.7252000005973969E-3</c:v>
                </c:pt>
                <c:pt idx="27">
                  <c:v>1.0373600001912564E-2</c:v>
                </c:pt>
                <c:pt idx="28">
                  <c:v>2.7907999974559061E-3</c:v>
                </c:pt>
                <c:pt idx="29">
                  <c:v>3.3813999998528743E-2</c:v>
                </c:pt>
                <c:pt idx="30">
                  <c:v>2.35367999994196E-2</c:v>
                </c:pt>
                <c:pt idx="31">
                  <c:v>6.3536800000292715E-2</c:v>
                </c:pt>
                <c:pt idx="32">
                  <c:v>2.149719999943045E-2</c:v>
                </c:pt>
                <c:pt idx="33">
                  <c:v>-1.3542000000597909E-2</c:v>
                </c:pt>
                <c:pt idx="34">
                  <c:v>2.8444800002034754E-2</c:v>
                </c:pt>
                <c:pt idx="35">
                  <c:v>5.466320000050473E-2</c:v>
                </c:pt>
                <c:pt idx="36">
                  <c:v>-2.8825199999118922E-2</c:v>
                </c:pt>
                <c:pt idx="37">
                  <c:v>7.9910799999197479E-2</c:v>
                </c:pt>
                <c:pt idx="38">
                  <c:v>-1.6273999997792998E-2</c:v>
                </c:pt>
                <c:pt idx="39">
                  <c:v>2.8620800003409386E-2</c:v>
                </c:pt>
                <c:pt idx="40">
                  <c:v>6.0432799997215625E-2</c:v>
                </c:pt>
                <c:pt idx="41">
                  <c:v>2.8644400001212489E-2</c:v>
                </c:pt>
                <c:pt idx="42">
                  <c:v>6.1691999981121626E-3</c:v>
                </c:pt>
                <c:pt idx="43">
                  <c:v>-4.6358399999007815E-2</c:v>
                </c:pt>
                <c:pt idx="44">
                  <c:v>2.8377599999657832E-2</c:v>
                </c:pt>
                <c:pt idx="45">
                  <c:v>5.1285200002894271E-2</c:v>
                </c:pt>
                <c:pt idx="46">
                  <c:v>4.584959999556304E-2</c:v>
                </c:pt>
                <c:pt idx="47">
                  <c:v>-1.9388000000617467E-2</c:v>
                </c:pt>
                <c:pt idx="48">
                  <c:v>-2.0678400003816932E-2</c:v>
                </c:pt>
                <c:pt idx="49">
                  <c:v>9.4432199999573641E-2</c:v>
                </c:pt>
                <c:pt idx="50">
                  <c:v>-7.5638400001480477E-2</c:v>
                </c:pt>
                <c:pt idx="51">
                  <c:v>2.9892000020481646E-3</c:v>
                </c:pt>
                <c:pt idx="52">
                  <c:v>1.5949600001476938E-2</c:v>
                </c:pt>
                <c:pt idx="53">
                  <c:v>2.1936400000413414E-2</c:v>
                </c:pt>
                <c:pt idx="54">
                  <c:v>1.2289600002986845E-2</c:v>
                </c:pt>
                <c:pt idx="55">
                  <c:v>-4.3063200002507074E-2</c:v>
                </c:pt>
                <c:pt idx="56">
                  <c:v>1.7910400001710514E-2</c:v>
                </c:pt>
                <c:pt idx="57">
                  <c:v>4.9910400000953814E-2</c:v>
                </c:pt>
                <c:pt idx="58">
                  <c:v>4.948800000056508E-2</c:v>
                </c:pt>
                <c:pt idx="59">
                  <c:v>-2.7525199999217875E-2</c:v>
                </c:pt>
                <c:pt idx="60">
                  <c:v>-4.373959999793442E-2</c:v>
                </c:pt>
                <c:pt idx="61">
                  <c:v>2.3233999996591592E-2</c:v>
                </c:pt>
                <c:pt idx="62">
                  <c:v>3.6369599998579361E-2</c:v>
                </c:pt>
                <c:pt idx="63">
                  <c:v>6.9369599998026388E-2</c:v>
                </c:pt>
                <c:pt idx="64">
                  <c:v>-5.3105599999980768E-2</c:v>
                </c:pt>
                <c:pt idx="65">
                  <c:v>-3.3118799998192117E-2</c:v>
                </c:pt>
                <c:pt idx="66">
                  <c:v>-1.1187999989488162E-3</c:v>
                </c:pt>
                <c:pt idx="67">
                  <c:v>3.2881200000701938E-2</c:v>
                </c:pt>
                <c:pt idx="68">
                  <c:v>5.4867999999260064E-2</c:v>
                </c:pt>
                <c:pt idx="69">
                  <c:v>-8.5443999996641651E-3</c:v>
                </c:pt>
                <c:pt idx="70">
                  <c:v>-1.5659600001526996E-2</c:v>
                </c:pt>
                <c:pt idx="71">
                  <c:v>8.3272000010765623E-3</c:v>
                </c:pt>
                <c:pt idx="72">
                  <c:v>0.147036800000933</c:v>
                </c:pt>
                <c:pt idx="73">
                  <c:v>-4.6147999997629086E-2</c:v>
                </c:pt>
                <c:pt idx="74">
                  <c:v>-1.2147999997978332E-2</c:v>
                </c:pt>
                <c:pt idx="75">
                  <c:v>4.2838800000026822E-2</c:v>
                </c:pt>
                <c:pt idx="76">
                  <c:v>-3.0398800001421478E-2</c:v>
                </c:pt>
                <c:pt idx="77">
                  <c:v>-5.3987999999662861E-3</c:v>
                </c:pt>
                <c:pt idx="78">
                  <c:v>-1.7412000001058914E-2</c:v>
                </c:pt>
                <c:pt idx="79">
                  <c:v>1.658799999859184E-2</c:v>
                </c:pt>
                <c:pt idx="80">
                  <c:v>-9.9004000003333203E-3</c:v>
                </c:pt>
                <c:pt idx="81">
                  <c:v>-2.491359999839915E-2</c:v>
                </c:pt>
                <c:pt idx="82">
                  <c:v>1.7086400002881419E-2</c:v>
                </c:pt>
                <c:pt idx="83">
                  <c:v>-6.1248000019986648E-3</c:v>
                </c:pt>
                <c:pt idx="84">
                  <c:v>-4.0075199998682365E-2</c:v>
                </c:pt>
                <c:pt idx="85">
                  <c:v>1.6047199998865835E-2</c:v>
                </c:pt>
                <c:pt idx="86">
                  <c:v>-4.4412000024749432E-3</c:v>
                </c:pt>
                <c:pt idx="87">
                  <c:v>2.9558799997175811E-2</c:v>
                </c:pt>
                <c:pt idx="88">
                  <c:v>-6.7183999999542721E-3</c:v>
                </c:pt>
                <c:pt idx="89">
                  <c:v>-7.0206800002779346E-2</c:v>
                </c:pt>
                <c:pt idx="90">
                  <c:v>1.237079999918933E-2</c:v>
                </c:pt>
                <c:pt idx="91">
                  <c:v>1.4291600000433391E-2</c:v>
                </c:pt>
                <c:pt idx="92">
                  <c:v>2.4565599997004028E-2</c:v>
                </c:pt>
                <c:pt idx="93">
                  <c:v>1.7327999998087762E-2</c:v>
                </c:pt>
                <c:pt idx="94">
                  <c:v>1.9017999999050517E-2</c:v>
                </c:pt>
                <c:pt idx="95">
                  <c:v>8.5295999997470062E-3</c:v>
                </c:pt>
                <c:pt idx="96">
                  <c:v>-7.4721199998748489E-2</c:v>
                </c:pt>
                <c:pt idx="97">
                  <c:v>-4.1721199999301462E-2</c:v>
                </c:pt>
                <c:pt idx="98">
                  <c:v>4.9225999999180203E-2</c:v>
                </c:pt>
                <c:pt idx="99">
                  <c:v>-1.9500000002153683E-2</c:v>
                </c:pt>
                <c:pt idx="100">
                  <c:v>2.8104000000894303E-2</c:v>
                </c:pt>
                <c:pt idx="101">
                  <c:v>2.003800000238698E-2</c:v>
                </c:pt>
                <c:pt idx="102">
                  <c:v>-2.4384399999689776E-2</c:v>
                </c:pt>
                <c:pt idx="103">
                  <c:v>-3.7275200000294717E-2</c:v>
                </c:pt>
                <c:pt idx="104">
                  <c:v>-3.275200000643963E-3</c:v>
                </c:pt>
                <c:pt idx="105">
                  <c:v>2.7724799998395611E-2</c:v>
                </c:pt>
                <c:pt idx="106">
                  <c:v>4.0711600002396153E-2</c:v>
                </c:pt>
                <c:pt idx="107">
                  <c:v>-4.6001200000318931E-2</c:v>
                </c:pt>
                <c:pt idx="108">
                  <c:v>-4.1185999998560874E-2</c:v>
                </c:pt>
                <c:pt idx="109">
                  <c:v>-4.916999998386018E-3</c:v>
                </c:pt>
                <c:pt idx="110">
                  <c:v>3.356319999875268E-2</c:v>
                </c:pt>
                <c:pt idx="111">
                  <c:v>2.4457599996821955E-2</c:v>
                </c:pt>
                <c:pt idx="112">
                  <c:v>-1.3202400001318892E-2</c:v>
                </c:pt>
                <c:pt idx="113">
                  <c:v>2.601919999870006E-2</c:v>
                </c:pt>
                <c:pt idx="114">
                  <c:v>4.877600003965199E-3</c:v>
                </c:pt>
                <c:pt idx="115">
                  <c:v>-1.100679999217391E-2</c:v>
                </c:pt>
                <c:pt idx="116">
                  <c:v>2.9993200005264953E-2</c:v>
                </c:pt>
                <c:pt idx="117">
                  <c:v>6.6367999970680103E-3</c:v>
                </c:pt>
                <c:pt idx="118">
                  <c:v>-3.2482000002346467E-2</c:v>
                </c:pt>
                <c:pt idx="119">
                  <c:v>8.5179999950923957E-3</c:v>
                </c:pt>
                <c:pt idx="120">
                  <c:v>-6.249519999983022E-2</c:v>
                </c:pt>
                <c:pt idx="121">
                  <c:v>-2.1495200002391357E-2</c:v>
                </c:pt>
                <c:pt idx="122">
                  <c:v>2.0504799998889212E-2</c:v>
                </c:pt>
                <c:pt idx="123">
                  <c:v>-2.608920000056969E-2</c:v>
                </c:pt>
                <c:pt idx="124">
                  <c:v>-3.4392400004435331E-2</c:v>
                </c:pt>
                <c:pt idx="125">
                  <c:v>1.3356800001929514E-2</c:v>
                </c:pt>
                <c:pt idx="126">
                  <c:v>5.644400000164751E-3</c:v>
                </c:pt>
                <c:pt idx="127">
                  <c:v>3.6604799999622628E-2</c:v>
                </c:pt>
                <c:pt idx="128">
                  <c:v>-6.160799995996058E-3</c:v>
                </c:pt>
                <c:pt idx="129">
                  <c:v>-1.317399999970803E-2</c:v>
                </c:pt>
                <c:pt idx="130">
                  <c:v>-2.1962000006169546E-2</c:v>
                </c:pt>
                <c:pt idx="131">
                  <c:v>-2.0463599998038262E-2</c:v>
                </c:pt>
                <c:pt idx="132">
                  <c:v>2.8559999918797985E-4</c:v>
                </c:pt>
                <c:pt idx="133">
                  <c:v>2.0470799994654953E-2</c:v>
                </c:pt>
                <c:pt idx="134">
                  <c:v>-5.4991199998767115E-2</c:v>
                </c:pt>
                <c:pt idx="135">
                  <c:v>4.2106200002308469E-2</c:v>
                </c:pt>
                <c:pt idx="137">
                  <c:v>-2.6160800000070594E-2</c:v>
                </c:pt>
                <c:pt idx="138">
                  <c:v>-2.5411599999642931E-2</c:v>
                </c:pt>
                <c:pt idx="139">
                  <c:v>-4.9913199996808544E-2</c:v>
                </c:pt>
                <c:pt idx="140">
                  <c:v>7.822799998393748E-3</c:v>
                </c:pt>
                <c:pt idx="141">
                  <c:v>6.8809600001259241E-2</c:v>
                </c:pt>
                <c:pt idx="142">
                  <c:v>-7.1317000001727138E-2</c:v>
                </c:pt>
                <c:pt idx="143">
                  <c:v>-4.0206400000897702E-2</c:v>
                </c:pt>
                <c:pt idx="144">
                  <c:v>-3.4964000005857088E-3</c:v>
                </c:pt>
                <c:pt idx="145">
                  <c:v>3.2528000010643154E-3</c:v>
                </c:pt>
                <c:pt idx="146">
                  <c:v>-1.4372599995112978E-2</c:v>
                </c:pt>
                <c:pt idx="147">
                  <c:v>4.4363399996655062E-2</c:v>
                </c:pt>
                <c:pt idx="148">
                  <c:v>-2.4248800000350457E-2</c:v>
                </c:pt>
                <c:pt idx="149">
                  <c:v>-7.5781999999890104E-2</c:v>
                </c:pt>
                <c:pt idx="150">
                  <c:v>-1.0795199996209703E-2</c:v>
                </c:pt>
                <c:pt idx="151">
                  <c:v>1.7858799998066388E-2</c:v>
                </c:pt>
                <c:pt idx="152">
                  <c:v>4.434000002220273E-3</c:v>
                </c:pt>
                <c:pt idx="153">
                  <c:v>2.8880000172648579E-4</c:v>
                </c:pt>
                <c:pt idx="154">
                  <c:v>1.027559999783989E-2</c:v>
                </c:pt>
                <c:pt idx="155">
                  <c:v>-2.2259999968810007E-3</c:v>
                </c:pt>
                <c:pt idx="156">
                  <c:v>-1.5727600002719555E-2</c:v>
                </c:pt>
                <c:pt idx="157">
                  <c:v>1.7259200001717545E-2</c:v>
                </c:pt>
                <c:pt idx="158">
                  <c:v>-5.1820000000589062E-2</c:v>
                </c:pt>
                <c:pt idx="159">
                  <c:v>5.2955999999539927E-3</c:v>
                </c:pt>
                <c:pt idx="160">
                  <c:v>6.9956000006641261E-3</c:v>
                </c:pt>
                <c:pt idx="161">
                  <c:v>4.9824000016087666E-3</c:v>
                </c:pt>
                <c:pt idx="162">
                  <c:v>-3.2007599998905789E-2</c:v>
                </c:pt>
                <c:pt idx="163">
                  <c:v>-7.8280000161612406E-4</c:v>
                </c:pt>
                <c:pt idx="164">
                  <c:v>-1.5535200000158511E-2</c:v>
                </c:pt>
                <c:pt idx="165">
                  <c:v>-5.3520000074058771E-4</c:v>
                </c:pt>
                <c:pt idx="166">
                  <c:v>-4.3008000066038221E-3</c:v>
                </c:pt>
                <c:pt idx="167">
                  <c:v>-4.1776000005484093E-2</c:v>
                </c:pt>
                <c:pt idx="168">
                  <c:v>-1.9075999996857718E-2</c:v>
                </c:pt>
                <c:pt idx="170">
                  <c:v>-0.113385600001493</c:v>
                </c:pt>
                <c:pt idx="171">
                  <c:v>-7.8275200001371559E-2</c:v>
                </c:pt>
                <c:pt idx="177">
                  <c:v>2.3744800004351418E-2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0D5-4218-B53F-3C89B915ECDA}"/>
            </c:ext>
          </c:extLst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Active!$D$21:$D$43</c:f>
                <c:numCache>
                  <c:formatCode>General</c:formatCode>
                  <c:ptCount val="2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</c:numCache>
              </c:numRef>
            </c:plus>
            <c:minus>
              <c:numRef>
                <c:f>Active!$D$21:$D$43</c:f>
                <c:numCache>
                  <c:formatCode>General</c:formatCode>
                  <c:ptCount val="2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Active!$F$21:$F$990</c:f>
              <c:numCache>
                <c:formatCode>General</c:formatCode>
                <c:ptCount val="970"/>
                <c:pt idx="0">
                  <c:v>-29444</c:v>
                </c:pt>
                <c:pt idx="1">
                  <c:v>-28298</c:v>
                </c:pt>
                <c:pt idx="2">
                  <c:v>-28224</c:v>
                </c:pt>
                <c:pt idx="3">
                  <c:v>-27859</c:v>
                </c:pt>
                <c:pt idx="4">
                  <c:v>-27842</c:v>
                </c:pt>
                <c:pt idx="5">
                  <c:v>-27534</c:v>
                </c:pt>
                <c:pt idx="6">
                  <c:v>-26809</c:v>
                </c:pt>
                <c:pt idx="7">
                  <c:v>-26333</c:v>
                </c:pt>
                <c:pt idx="8">
                  <c:v>-26331</c:v>
                </c:pt>
                <c:pt idx="9">
                  <c:v>-25913</c:v>
                </c:pt>
                <c:pt idx="10">
                  <c:v>-25589</c:v>
                </c:pt>
                <c:pt idx="11">
                  <c:v>-25189</c:v>
                </c:pt>
                <c:pt idx="12">
                  <c:v>-24827</c:v>
                </c:pt>
                <c:pt idx="13">
                  <c:v>-24423</c:v>
                </c:pt>
                <c:pt idx="14">
                  <c:v>-24348</c:v>
                </c:pt>
                <c:pt idx="15">
                  <c:v>-24332</c:v>
                </c:pt>
                <c:pt idx="16">
                  <c:v>-24007</c:v>
                </c:pt>
                <c:pt idx="17">
                  <c:v>-23970</c:v>
                </c:pt>
                <c:pt idx="18">
                  <c:v>-22821</c:v>
                </c:pt>
                <c:pt idx="19">
                  <c:v>-22821</c:v>
                </c:pt>
                <c:pt idx="20">
                  <c:v>-20819</c:v>
                </c:pt>
                <c:pt idx="21">
                  <c:v>-20476</c:v>
                </c:pt>
                <c:pt idx="22">
                  <c:v>-20093</c:v>
                </c:pt>
                <c:pt idx="23">
                  <c:v>-20057</c:v>
                </c:pt>
                <c:pt idx="24">
                  <c:v>-19807</c:v>
                </c:pt>
                <c:pt idx="25">
                  <c:v>-18930</c:v>
                </c:pt>
                <c:pt idx="26">
                  <c:v>-18161</c:v>
                </c:pt>
                <c:pt idx="27">
                  <c:v>-16998</c:v>
                </c:pt>
                <c:pt idx="28">
                  <c:v>-15969</c:v>
                </c:pt>
                <c:pt idx="29">
                  <c:v>-15895</c:v>
                </c:pt>
                <c:pt idx="30">
                  <c:v>-15874</c:v>
                </c:pt>
                <c:pt idx="31">
                  <c:v>-15874</c:v>
                </c:pt>
                <c:pt idx="32">
                  <c:v>-15871</c:v>
                </c:pt>
                <c:pt idx="33">
                  <c:v>-15565</c:v>
                </c:pt>
                <c:pt idx="34">
                  <c:v>-15564</c:v>
                </c:pt>
                <c:pt idx="35">
                  <c:v>-15126</c:v>
                </c:pt>
                <c:pt idx="36">
                  <c:v>-15089</c:v>
                </c:pt>
                <c:pt idx="37">
                  <c:v>-15069</c:v>
                </c:pt>
                <c:pt idx="38">
                  <c:v>-15055</c:v>
                </c:pt>
                <c:pt idx="39">
                  <c:v>-14744</c:v>
                </c:pt>
                <c:pt idx="40">
                  <c:v>-14654</c:v>
                </c:pt>
                <c:pt idx="41">
                  <c:v>-14367</c:v>
                </c:pt>
                <c:pt idx="42">
                  <c:v>-14331</c:v>
                </c:pt>
                <c:pt idx="43">
                  <c:v>-13988</c:v>
                </c:pt>
                <c:pt idx="44">
                  <c:v>-13968</c:v>
                </c:pt>
                <c:pt idx="45">
                  <c:v>-13961</c:v>
                </c:pt>
                <c:pt idx="46">
                  <c:v>-13928</c:v>
                </c:pt>
                <c:pt idx="47">
                  <c:v>-13910</c:v>
                </c:pt>
                <c:pt idx="48">
                  <c:v>-13888</c:v>
                </c:pt>
                <c:pt idx="49">
                  <c:v>-13858.5</c:v>
                </c:pt>
                <c:pt idx="50">
                  <c:v>-13588</c:v>
                </c:pt>
                <c:pt idx="51">
                  <c:v>-13181</c:v>
                </c:pt>
                <c:pt idx="52">
                  <c:v>-13178</c:v>
                </c:pt>
                <c:pt idx="53">
                  <c:v>-13177</c:v>
                </c:pt>
                <c:pt idx="54">
                  <c:v>-13128</c:v>
                </c:pt>
                <c:pt idx="55">
                  <c:v>-12874</c:v>
                </c:pt>
                <c:pt idx="56">
                  <c:v>-12872</c:v>
                </c:pt>
                <c:pt idx="57">
                  <c:v>-12872</c:v>
                </c:pt>
                <c:pt idx="58">
                  <c:v>-12840</c:v>
                </c:pt>
                <c:pt idx="59">
                  <c:v>-12839</c:v>
                </c:pt>
                <c:pt idx="60">
                  <c:v>-12747</c:v>
                </c:pt>
                <c:pt idx="61">
                  <c:v>-12745</c:v>
                </c:pt>
                <c:pt idx="62">
                  <c:v>-12528</c:v>
                </c:pt>
                <c:pt idx="63">
                  <c:v>-12528</c:v>
                </c:pt>
                <c:pt idx="64">
                  <c:v>-12492</c:v>
                </c:pt>
                <c:pt idx="65">
                  <c:v>-12491</c:v>
                </c:pt>
                <c:pt idx="66">
                  <c:v>-12491</c:v>
                </c:pt>
                <c:pt idx="67">
                  <c:v>-12491</c:v>
                </c:pt>
                <c:pt idx="68">
                  <c:v>-12490</c:v>
                </c:pt>
                <c:pt idx="69">
                  <c:v>-12383</c:v>
                </c:pt>
                <c:pt idx="70">
                  <c:v>-12147</c:v>
                </c:pt>
                <c:pt idx="71">
                  <c:v>-12146</c:v>
                </c:pt>
                <c:pt idx="72">
                  <c:v>-12124</c:v>
                </c:pt>
                <c:pt idx="73">
                  <c:v>-12110</c:v>
                </c:pt>
                <c:pt idx="74">
                  <c:v>-12110</c:v>
                </c:pt>
                <c:pt idx="75">
                  <c:v>-12109</c:v>
                </c:pt>
                <c:pt idx="76">
                  <c:v>-12091</c:v>
                </c:pt>
                <c:pt idx="77">
                  <c:v>-12091</c:v>
                </c:pt>
                <c:pt idx="78">
                  <c:v>-12090</c:v>
                </c:pt>
                <c:pt idx="79">
                  <c:v>-12090</c:v>
                </c:pt>
                <c:pt idx="80">
                  <c:v>-12053</c:v>
                </c:pt>
                <c:pt idx="81">
                  <c:v>-12052</c:v>
                </c:pt>
                <c:pt idx="82">
                  <c:v>-12052</c:v>
                </c:pt>
                <c:pt idx="83">
                  <c:v>-12036</c:v>
                </c:pt>
                <c:pt idx="84">
                  <c:v>-11964</c:v>
                </c:pt>
                <c:pt idx="85">
                  <c:v>-11746</c:v>
                </c:pt>
                <c:pt idx="86">
                  <c:v>-11709</c:v>
                </c:pt>
                <c:pt idx="87">
                  <c:v>-11709</c:v>
                </c:pt>
                <c:pt idx="88">
                  <c:v>-11688</c:v>
                </c:pt>
                <c:pt idx="89">
                  <c:v>-11651</c:v>
                </c:pt>
                <c:pt idx="90">
                  <c:v>-11619</c:v>
                </c:pt>
                <c:pt idx="91">
                  <c:v>-11613</c:v>
                </c:pt>
                <c:pt idx="92">
                  <c:v>-11558</c:v>
                </c:pt>
                <c:pt idx="93">
                  <c:v>-11540</c:v>
                </c:pt>
                <c:pt idx="94">
                  <c:v>-11365</c:v>
                </c:pt>
                <c:pt idx="95">
                  <c:v>-11328</c:v>
                </c:pt>
                <c:pt idx="96">
                  <c:v>-11309</c:v>
                </c:pt>
                <c:pt idx="97">
                  <c:v>-11309</c:v>
                </c:pt>
                <c:pt idx="98">
                  <c:v>-11305</c:v>
                </c:pt>
                <c:pt idx="99">
                  <c:v>-11250</c:v>
                </c:pt>
                <c:pt idx="100">
                  <c:v>-11220</c:v>
                </c:pt>
                <c:pt idx="101">
                  <c:v>-11215</c:v>
                </c:pt>
                <c:pt idx="102">
                  <c:v>-11183</c:v>
                </c:pt>
                <c:pt idx="103">
                  <c:v>-10964</c:v>
                </c:pt>
                <c:pt idx="104">
                  <c:v>-10964</c:v>
                </c:pt>
                <c:pt idx="105">
                  <c:v>-10964</c:v>
                </c:pt>
                <c:pt idx="106">
                  <c:v>-10963</c:v>
                </c:pt>
                <c:pt idx="107">
                  <c:v>-10909</c:v>
                </c:pt>
                <c:pt idx="108">
                  <c:v>-10895</c:v>
                </c:pt>
                <c:pt idx="109">
                  <c:v>-10877.5</c:v>
                </c:pt>
                <c:pt idx="110">
                  <c:v>-10876</c:v>
                </c:pt>
                <c:pt idx="111">
                  <c:v>-10868</c:v>
                </c:pt>
                <c:pt idx="112">
                  <c:v>-10818</c:v>
                </c:pt>
                <c:pt idx="113">
                  <c:v>-10456</c:v>
                </c:pt>
                <c:pt idx="114">
                  <c:v>-10218</c:v>
                </c:pt>
                <c:pt idx="115">
                  <c:v>-10151</c:v>
                </c:pt>
                <c:pt idx="116">
                  <c:v>-10151</c:v>
                </c:pt>
                <c:pt idx="117">
                  <c:v>-10124</c:v>
                </c:pt>
                <c:pt idx="118">
                  <c:v>-10115</c:v>
                </c:pt>
                <c:pt idx="119">
                  <c:v>-10115</c:v>
                </c:pt>
                <c:pt idx="120">
                  <c:v>-10114</c:v>
                </c:pt>
                <c:pt idx="121">
                  <c:v>-10114</c:v>
                </c:pt>
                <c:pt idx="122">
                  <c:v>-10114</c:v>
                </c:pt>
                <c:pt idx="123">
                  <c:v>-10069</c:v>
                </c:pt>
                <c:pt idx="124">
                  <c:v>-9743</c:v>
                </c:pt>
                <c:pt idx="125">
                  <c:v>-9724</c:v>
                </c:pt>
                <c:pt idx="126">
                  <c:v>-9367</c:v>
                </c:pt>
                <c:pt idx="127">
                  <c:v>-9364</c:v>
                </c:pt>
                <c:pt idx="128">
                  <c:v>-9306</c:v>
                </c:pt>
                <c:pt idx="129">
                  <c:v>-9305</c:v>
                </c:pt>
                <c:pt idx="130">
                  <c:v>-6215</c:v>
                </c:pt>
                <c:pt idx="131">
                  <c:v>-6177</c:v>
                </c:pt>
                <c:pt idx="132">
                  <c:v>-6158</c:v>
                </c:pt>
                <c:pt idx="133">
                  <c:v>-5869</c:v>
                </c:pt>
                <c:pt idx="134">
                  <c:v>-5834</c:v>
                </c:pt>
                <c:pt idx="135">
                  <c:v>-5803.5</c:v>
                </c:pt>
                <c:pt idx="136">
                  <c:v>-4306</c:v>
                </c:pt>
                <c:pt idx="137">
                  <c:v>-4306</c:v>
                </c:pt>
                <c:pt idx="138">
                  <c:v>-4287</c:v>
                </c:pt>
                <c:pt idx="139">
                  <c:v>-4249</c:v>
                </c:pt>
                <c:pt idx="140">
                  <c:v>-4229</c:v>
                </c:pt>
                <c:pt idx="141">
                  <c:v>-4228</c:v>
                </c:pt>
                <c:pt idx="142">
                  <c:v>-3877.5</c:v>
                </c:pt>
                <c:pt idx="143">
                  <c:v>-3848</c:v>
                </c:pt>
                <c:pt idx="144">
                  <c:v>-3523</c:v>
                </c:pt>
                <c:pt idx="145">
                  <c:v>-3504</c:v>
                </c:pt>
                <c:pt idx="146">
                  <c:v>-3494.5</c:v>
                </c:pt>
                <c:pt idx="147">
                  <c:v>-3474.5</c:v>
                </c:pt>
                <c:pt idx="148">
                  <c:v>-3466</c:v>
                </c:pt>
                <c:pt idx="149">
                  <c:v>-2365</c:v>
                </c:pt>
                <c:pt idx="150">
                  <c:v>-2364</c:v>
                </c:pt>
                <c:pt idx="151">
                  <c:v>-1959</c:v>
                </c:pt>
                <c:pt idx="152">
                  <c:v>-1245</c:v>
                </c:pt>
                <c:pt idx="153">
                  <c:v>-1234</c:v>
                </c:pt>
                <c:pt idx="154">
                  <c:v>-1233</c:v>
                </c:pt>
                <c:pt idx="155">
                  <c:v>-1195</c:v>
                </c:pt>
                <c:pt idx="156">
                  <c:v>-1157</c:v>
                </c:pt>
                <c:pt idx="157">
                  <c:v>-1156</c:v>
                </c:pt>
                <c:pt idx="158">
                  <c:v>-1150</c:v>
                </c:pt>
                <c:pt idx="159">
                  <c:v>-1083</c:v>
                </c:pt>
                <c:pt idx="160">
                  <c:v>-833</c:v>
                </c:pt>
                <c:pt idx="161">
                  <c:v>-832</c:v>
                </c:pt>
                <c:pt idx="162">
                  <c:v>-757</c:v>
                </c:pt>
                <c:pt idx="163">
                  <c:v>-471</c:v>
                </c:pt>
                <c:pt idx="164">
                  <c:v>-414</c:v>
                </c:pt>
                <c:pt idx="165">
                  <c:v>-414</c:v>
                </c:pt>
                <c:pt idx="166">
                  <c:v>-356</c:v>
                </c:pt>
                <c:pt idx="167">
                  <c:v>-320</c:v>
                </c:pt>
                <c:pt idx="168">
                  <c:v>-70</c:v>
                </c:pt>
                <c:pt idx="169">
                  <c:v>0</c:v>
                </c:pt>
                <c:pt idx="170">
                  <c:v>408</c:v>
                </c:pt>
                <c:pt idx="171">
                  <c:v>1536</c:v>
                </c:pt>
                <c:pt idx="172">
                  <c:v>1576</c:v>
                </c:pt>
                <c:pt idx="173">
                  <c:v>1950.5</c:v>
                </c:pt>
                <c:pt idx="174">
                  <c:v>2340</c:v>
                </c:pt>
                <c:pt idx="175">
                  <c:v>2379</c:v>
                </c:pt>
                <c:pt idx="176">
                  <c:v>2387.5</c:v>
                </c:pt>
                <c:pt idx="177">
                  <c:v>4186</c:v>
                </c:pt>
                <c:pt idx="178">
                  <c:v>9651</c:v>
                </c:pt>
                <c:pt idx="179">
                  <c:v>12724</c:v>
                </c:pt>
                <c:pt idx="180">
                  <c:v>13097</c:v>
                </c:pt>
                <c:pt idx="181">
                  <c:v>13097</c:v>
                </c:pt>
                <c:pt idx="182">
                  <c:v>13113.5</c:v>
                </c:pt>
                <c:pt idx="183">
                  <c:v>13537</c:v>
                </c:pt>
                <c:pt idx="184">
                  <c:v>13877.5</c:v>
                </c:pt>
                <c:pt idx="185">
                  <c:v>13897.5</c:v>
                </c:pt>
                <c:pt idx="186">
                  <c:v>14270</c:v>
                </c:pt>
                <c:pt idx="187">
                  <c:v>14607</c:v>
                </c:pt>
                <c:pt idx="188">
                  <c:v>14615.5</c:v>
                </c:pt>
                <c:pt idx="189">
                  <c:v>15070</c:v>
                </c:pt>
                <c:pt idx="190">
                  <c:v>17342</c:v>
                </c:pt>
                <c:pt idx="191">
                  <c:v>17373</c:v>
                </c:pt>
                <c:pt idx="192">
                  <c:v>17397</c:v>
                </c:pt>
                <c:pt idx="193">
                  <c:v>17737</c:v>
                </c:pt>
                <c:pt idx="194">
                  <c:v>17737</c:v>
                </c:pt>
                <c:pt idx="195">
                  <c:v>17737.5</c:v>
                </c:pt>
                <c:pt idx="196">
                  <c:v>17751</c:v>
                </c:pt>
                <c:pt idx="197">
                  <c:v>17751.5</c:v>
                </c:pt>
                <c:pt idx="198">
                  <c:v>17759</c:v>
                </c:pt>
                <c:pt idx="199">
                  <c:v>17759.5</c:v>
                </c:pt>
              </c:numCache>
            </c:numRef>
          </c:xVal>
          <c:yVal>
            <c:numRef>
              <c:f>Active!$J$21:$J$990</c:f>
              <c:numCache>
                <c:formatCode>General</c:formatCode>
                <c:ptCount val="97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0D5-4218-B53F-3C89B915ECDA}"/>
            </c:ext>
          </c:extLst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Active!$D$21:$D$91</c:f>
                <c:numCache>
                  <c:formatCode>General</c:formatCode>
                  <c:ptCount val="71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</c:numCache>
              </c:numRef>
            </c:plus>
            <c:minus>
              <c:numRef>
                <c:f>Active!$D$21:$D$91</c:f>
                <c:numCache>
                  <c:formatCode>General</c:formatCode>
                  <c:ptCount val="71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Active!$F$21:$F$990</c:f>
              <c:numCache>
                <c:formatCode>General</c:formatCode>
                <c:ptCount val="970"/>
                <c:pt idx="0">
                  <c:v>-29444</c:v>
                </c:pt>
                <c:pt idx="1">
                  <c:v>-28298</c:v>
                </c:pt>
                <c:pt idx="2">
                  <c:v>-28224</c:v>
                </c:pt>
                <c:pt idx="3">
                  <c:v>-27859</c:v>
                </c:pt>
                <c:pt idx="4">
                  <c:v>-27842</c:v>
                </c:pt>
                <c:pt idx="5">
                  <c:v>-27534</c:v>
                </c:pt>
                <c:pt idx="6">
                  <c:v>-26809</c:v>
                </c:pt>
                <c:pt idx="7">
                  <c:v>-26333</c:v>
                </c:pt>
                <c:pt idx="8">
                  <c:v>-26331</c:v>
                </c:pt>
                <c:pt idx="9">
                  <c:v>-25913</c:v>
                </c:pt>
                <c:pt idx="10">
                  <c:v>-25589</c:v>
                </c:pt>
                <c:pt idx="11">
                  <c:v>-25189</c:v>
                </c:pt>
                <c:pt idx="12">
                  <c:v>-24827</c:v>
                </c:pt>
                <c:pt idx="13">
                  <c:v>-24423</c:v>
                </c:pt>
                <c:pt idx="14">
                  <c:v>-24348</c:v>
                </c:pt>
                <c:pt idx="15">
                  <c:v>-24332</c:v>
                </c:pt>
                <c:pt idx="16">
                  <c:v>-24007</c:v>
                </c:pt>
                <c:pt idx="17">
                  <c:v>-23970</c:v>
                </c:pt>
                <c:pt idx="18">
                  <c:v>-22821</c:v>
                </c:pt>
                <c:pt idx="19">
                  <c:v>-22821</c:v>
                </c:pt>
                <c:pt idx="20">
                  <c:v>-20819</c:v>
                </c:pt>
                <c:pt idx="21">
                  <c:v>-20476</c:v>
                </c:pt>
                <c:pt idx="22">
                  <c:v>-20093</c:v>
                </c:pt>
                <c:pt idx="23">
                  <c:v>-20057</c:v>
                </c:pt>
                <c:pt idx="24">
                  <c:v>-19807</c:v>
                </c:pt>
                <c:pt idx="25">
                  <c:v>-18930</c:v>
                </c:pt>
                <c:pt idx="26">
                  <c:v>-18161</c:v>
                </c:pt>
                <c:pt idx="27">
                  <c:v>-16998</c:v>
                </c:pt>
                <c:pt idx="28">
                  <c:v>-15969</c:v>
                </c:pt>
                <c:pt idx="29">
                  <c:v>-15895</c:v>
                </c:pt>
                <c:pt idx="30">
                  <c:v>-15874</c:v>
                </c:pt>
                <c:pt idx="31">
                  <c:v>-15874</c:v>
                </c:pt>
                <c:pt idx="32">
                  <c:v>-15871</c:v>
                </c:pt>
                <c:pt idx="33">
                  <c:v>-15565</c:v>
                </c:pt>
                <c:pt idx="34">
                  <c:v>-15564</c:v>
                </c:pt>
                <c:pt idx="35">
                  <c:v>-15126</c:v>
                </c:pt>
                <c:pt idx="36">
                  <c:v>-15089</c:v>
                </c:pt>
                <c:pt idx="37">
                  <c:v>-15069</c:v>
                </c:pt>
                <c:pt idx="38">
                  <c:v>-15055</c:v>
                </c:pt>
                <c:pt idx="39">
                  <c:v>-14744</c:v>
                </c:pt>
                <c:pt idx="40">
                  <c:v>-14654</c:v>
                </c:pt>
                <c:pt idx="41">
                  <c:v>-14367</c:v>
                </c:pt>
                <c:pt idx="42">
                  <c:v>-14331</c:v>
                </c:pt>
                <c:pt idx="43">
                  <c:v>-13988</c:v>
                </c:pt>
                <c:pt idx="44">
                  <c:v>-13968</c:v>
                </c:pt>
                <c:pt idx="45">
                  <c:v>-13961</c:v>
                </c:pt>
                <c:pt idx="46">
                  <c:v>-13928</c:v>
                </c:pt>
                <c:pt idx="47">
                  <c:v>-13910</c:v>
                </c:pt>
                <c:pt idx="48">
                  <c:v>-13888</c:v>
                </c:pt>
                <c:pt idx="49">
                  <c:v>-13858.5</c:v>
                </c:pt>
                <c:pt idx="50">
                  <c:v>-13588</c:v>
                </c:pt>
                <c:pt idx="51">
                  <c:v>-13181</c:v>
                </c:pt>
                <c:pt idx="52">
                  <c:v>-13178</c:v>
                </c:pt>
                <c:pt idx="53">
                  <c:v>-13177</c:v>
                </c:pt>
                <c:pt idx="54">
                  <c:v>-13128</c:v>
                </c:pt>
                <c:pt idx="55">
                  <c:v>-12874</c:v>
                </c:pt>
                <c:pt idx="56">
                  <c:v>-12872</c:v>
                </c:pt>
                <c:pt idx="57">
                  <c:v>-12872</c:v>
                </c:pt>
                <c:pt idx="58">
                  <c:v>-12840</c:v>
                </c:pt>
                <c:pt idx="59">
                  <c:v>-12839</c:v>
                </c:pt>
                <c:pt idx="60">
                  <c:v>-12747</c:v>
                </c:pt>
                <c:pt idx="61">
                  <c:v>-12745</c:v>
                </c:pt>
                <c:pt idx="62">
                  <c:v>-12528</c:v>
                </c:pt>
                <c:pt idx="63">
                  <c:v>-12528</c:v>
                </c:pt>
                <c:pt idx="64">
                  <c:v>-12492</c:v>
                </c:pt>
                <c:pt idx="65">
                  <c:v>-12491</c:v>
                </c:pt>
                <c:pt idx="66">
                  <c:v>-12491</c:v>
                </c:pt>
                <c:pt idx="67">
                  <c:v>-12491</c:v>
                </c:pt>
                <c:pt idx="68">
                  <c:v>-12490</c:v>
                </c:pt>
                <c:pt idx="69">
                  <c:v>-12383</c:v>
                </c:pt>
                <c:pt idx="70">
                  <c:v>-12147</c:v>
                </c:pt>
                <c:pt idx="71">
                  <c:v>-12146</c:v>
                </c:pt>
                <c:pt idx="72">
                  <c:v>-12124</c:v>
                </c:pt>
                <c:pt idx="73">
                  <c:v>-12110</c:v>
                </c:pt>
                <c:pt idx="74">
                  <c:v>-12110</c:v>
                </c:pt>
                <c:pt idx="75">
                  <c:v>-12109</c:v>
                </c:pt>
                <c:pt idx="76">
                  <c:v>-12091</c:v>
                </c:pt>
                <c:pt idx="77">
                  <c:v>-12091</c:v>
                </c:pt>
                <c:pt idx="78">
                  <c:v>-12090</c:v>
                </c:pt>
                <c:pt idx="79">
                  <c:v>-12090</c:v>
                </c:pt>
                <c:pt idx="80">
                  <c:v>-12053</c:v>
                </c:pt>
                <c:pt idx="81">
                  <c:v>-12052</c:v>
                </c:pt>
                <c:pt idx="82">
                  <c:v>-12052</c:v>
                </c:pt>
                <c:pt idx="83">
                  <c:v>-12036</c:v>
                </c:pt>
                <c:pt idx="84">
                  <c:v>-11964</c:v>
                </c:pt>
                <c:pt idx="85">
                  <c:v>-11746</c:v>
                </c:pt>
                <c:pt idx="86">
                  <c:v>-11709</c:v>
                </c:pt>
                <c:pt idx="87">
                  <c:v>-11709</c:v>
                </c:pt>
                <c:pt idx="88">
                  <c:v>-11688</c:v>
                </c:pt>
                <c:pt idx="89">
                  <c:v>-11651</c:v>
                </c:pt>
                <c:pt idx="90">
                  <c:v>-11619</c:v>
                </c:pt>
                <c:pt idx="91">
                  <c:v>-11613</c:v>
                </c:pt>
                <c:pt idx="92">
                  <c:v>-11558</c:v>
                </c:pt>
                <c:pt idx="93">
                  <c:v>-11540</c:v>
                </c:pt>
                <c:pt idx="94">
                  <c:v>-11365</c:v>
                </c:pt>
                <c:pt idx="95">
                  <c:v>-11328</c:v>
                </c:pt>
                <c:pt idx="96">
                  <c:v>-11309</c:v>
                </c:pt>
                <c:pt idx="97">
                  <c:v>-11309</c:v>
                </c:pt>
                <c:pt idx="98">
                  <c:v>-11305</c:v>
                </c:pt>
                <c:pt idx="99">
                  <c:v>-11250</c:v>
                </c:pt>
                <c:pt idx="100">
                  <c:v>-11220</c:v>
                </c:pt>
                <c:pt idx="101">
                  <c:v>-11215</c:v>
                </c:pt>
                <c:pt idx="102">
                  <c:v>-11183</c:v>
                </c:pt>
                <c:pt idx="103">
                  <c:v>-10964</c:v>
                </c:pt>
                <c:pt idx="104">
                  <c:v>-10964</c:v>
                </c:pt>
                <c:pt idx="105">
                  <c:v>-10964</c:v>
                </c:pt>
                <c:pt idx="106">
                  <c:v>-10963</c:v>
                </c:pt>
                <c:pt idx="107">
                  <c:v>-10909</c:v>
                </c:pt>
                <c:pt idx="108">
                  <c:v>-10895</c:v>
                </c:pt>
                <c:pt idx="109">
                  <c:v>-10877.5</c:v>
                </c:pt>
                <c:pt idx="110">
                  <c:v>-10876</c:v>
                </c:pt>
                <c:pt idx="111">
                  <c:v>-10868</c:v>
                </c:pt>
                <c:pt idx="112">
                  <c:v>-10818</c:v>
                </c:pt>
                <c:pt idx="113">
                  <c:v>-10456</c:v>
                </c:pt>
                <c:pt idx="114">
                  <c:v>-10218</c:v>
                </c:pt>
                <c:pt idx="115">
                  <c:v>-10151</c:v>
                </c:pt>
                <c:pt idx="116">
                  <c:v>-10151</c:v>
                </c:pt>
                <c:pt idx="117">
                  <c:v>-10124</c:v>
                </c:pt>
                <c:pt idx="118">
                  <c:v>-10115</c:v>
                </c:pt>
                <c:pt idx="119">
                  <c:v>-10115</c:v>
                </c:pt>
                <c:pt idx="120">
                  <c:v>-10114</c:v>
                </c:pt>
                <c:pt idx="121">
                  <c:v>-10114</c:v>
                </c:pt>
                <c:pt idx="122">
                  <c:v>-10114</c:v>
                </c:pt>
                <c:pt idx="123">
                  <c:v>-10069</c:v>
                </c:pt>
                <c:pt idx="124">
                  <c:v>-9743</c:v>
                </c:pt>
                <c:pt idx="125">
                  <c:v>-9724</c:v>
                </c:pt>
                <c:pt idx="126">
                  <c:v>-9367</c:v>
                </c:pt>
                <c:pt idx="127">
                  <c:v>-9364</c:v>
                </c:pt>
                <c:pt idx="128">
                  <c:v>-9306</c:v>
                </c:pt>
                <c:pt idx="129">
                  <c:v>-9305</c:v>
                </c:pt>
                <c:pt idx="130">
                  <c:v>-6215</c:v>
                </c:pt>
                <c:pt idx="131">
                  <c:v>-6177</c:v>
                </c:pt>
                <c:pt idx="132">
                  <c:v>-6158</c:v>
                </c:pt>
                <c:pt idx="133">
                  <c:v>-5869</c:v>
                </c:pt>
                <c:pt idx="134">
                  <c:v>-5834</c:v>
                </c:pt>
                <c:pt idx="135">
                  <c:v>-5803.5</c:v>
                </c:pt>
                <c:pt idx="136">
                  <c:v>-4306</c:v>
                </c:pt>
                <c:pt idx="137">
                  <c:v>-4306</c:v>
                </c:pt>
                <c:pt idx="138">
                  <c:v>-4287</c:v>
                </c:pt>
                <c:pt idx="139">
                  <c:v>-4249</c:v>
                </c:pt>
                <c:pt idx="140">
                  <c:v>-4229</c:v>
                </c:pt>
                <c:pt idx="141">
                  <c:v>-4228</c:v>
                </c:pt>
                <c:pt idx="142">
                  <c:v>-3877.5</c:v>
                </c:pt>
                <c:pt idx="143">
                  <c:v>-3848</c:v>
                </c:pt>
                <c:pt idx="144">
                  <c:v>-3523</c:v>
                </c:pt>
                <c:pt idx="145">
                  <c:v>-3504</c:v>
                </c:pt>
                <c:pt idx="146">
                  <c:v>-3494.5</c:v>
                </c:pt>
                <c:pt idx="147">
                  <c:v>-3474.5</c:v>
                </c:pt>
                <c:pt idx="148">
                  <c:v>-3466</c:v>
                </c:pt>
                <c:pt idx="149">
                  <c:v>-2365</c:v>
                </c:pt>
                <c:pt idx="150">
                  <c:v>-2364</c:v>
                </c:pt>
                <c:pt idx="151">
                  <c:v>-1959</c:v>
                </c:pt>
                <c:pt idx="152">
                  <c:v>-1245</c:v>
                </c:pt>
                <c:pt idx="153">
                  <c:v>-1234</c:v>
                </c:pt>
                <c:pt idx="154">
                  <c:v>-1233</c:v>
                </c:pt>
                <c:pt idx="155">
                  <c:v>-1195</c:v>
                </c:pt>
                <c:pt idx="156">
                  <c:v>-1157</c:v>
                </c:pt>
                <c:pt idx="157">
                  <c:v>-1156</c:v>
                </c:pt>
                <c:pt idx="158">
                  <c:v>-1150</c:v>
                </c:pt>
                <c:pt idx="159">
                  <c:v>-1083</c:v>
                </c:pt>
                <c:pt idx="160">
                  <c:v>-833</c:v>
                </c:pt>
                <c:pt idx="161">
                  <c:v>-832</c:v>
                </c:pt>
                <c:pt idx="162">
                  <c:v>-757</c:v>
                </c:pt>
                <c:pt idx="163">
                  <c:v>-471</c:v>
                </c:pt>
                <c:pt idx="164">
                  <c:v>-414</c:v>
                </c:pt>
                <c:pt idx="165">
                  <c:v>-414</c:v>
                </c:pt>
                <c:pt idx="166">
                  <c:v>-356</c:v>
                </c:pt>
                <c:pt idx="167">
                  <c:v>-320</c:v>
                </c:pt>
                <c:pt idx="168">
                  <c:v>-70</c:v>
                </c:pt>
                <c:pt idx="169">
                  <c:v>0</c:v>
                </c:pt>
                <c:pt idx="170">
                  <c:v>408</c:v>
                </c:pt>
                <c:pt idx="171">
                  <c:v>1536</c:v>
                </c:pt>
                <c:pt idx="172">
                  <c:v>1576</c:v>
                </c:pt>
                <c:pt idx="173">
                  <c:v>1950.5</c:v>
                </c:pt>
                <c:pt idx="174">
                  <c:v>2340</c:v>
                </c:pt>
                <c:pt idx="175">
                  <c:v>2379</c:v>
                </c:pt>
                <c:pt idx="176">
                  <c:v>2387.5</c:v>
                </c:pt>
                <c:pt idx="177">
                  <c:v>4186</c:v>
                </c:pt>
                <c:pt idx="178">
                  <c:v>9651</c:v>
                </c:pt>
                <c:pt idx="179">
                  <c:v>12724</c:v>
                </c:pt>
                <c:pt idx="180">
                  <c:v>13097</c:v>
                </c:pt>
                <c:pt idx="181">
                  <c:v>13097</c:v>
                </c:pt>
                <c:pt idx="182">
                  <c:v>13113.5</c:v>
                </c:pt>
                <c:pt idx="183">
                  <c:v>13537</c:v>
                </c:pt>
                <c:pt idx="184">
                  <c:v>13877.5</c:v>
                </c:pt>
                <c:pt idx="185">
                  <c:v>13897.5</c:v>
                </c:pt>
                <c:pt idx="186">
                  <c:v>14270</c:v>
                </c:pt>
                <c:pt idx="187">
                  <c:v>14607</c:v>
                </c:pt>
                <c:pt idx="188">
                  <c:v>14615.5</c:v>
                </c:pt>
                <c:pt idx="189">
                  <c:v>15070</c:v>
                </c:pt>
                <c:pt idx="190">
                  <c:v>17342</c:v>
                </c:pt>
                <c:pt idx="191">
                  <c:v>17373</c:v>
                </c:pt>
                <c:pt idx="192">
                  <c:v>17397</c:v>
                </c:pt>
                <c:pt idx="193">
                  <c:v>17737</c:v>
                </c:pt>
                <c:pt idx="194">
                  <c:v>17737</c:v>
                </c:pt>
                <c:pt idx="195">
                  <c:v>17737.5</c:v>
                </c:pt>
                <c:pt idx="196">
                  <c:v>17751</c:v>
                </c:pt>
                <c:pt idx="197">
                  <c:v>17751.5</c:v>
                </c:pt>
                <c:pt idx="198">
                  <c:v>17759</c:v>
                </c:pt>
                <c:pt idx="199">
                  <c:v>17759.5</c:v>
                </c:pt>
              </c:numCache>
            </c:numRef>
          </c:xVal>
          <c:yVal>
            <c:numRef>
              <c:f>Active!$K$21:$K$990</c:f>
              <c:numCache>
                <c:formatCode>General</c:formatCode>
                <c:ptCount val="970"/>
                <c:pt idx="178">
                  <c:v>-1.9293199999083299E-2</c:v>
                </c:pt>
                <c:pt idx="179">
                  <c:v>-3.7056800007121637E-2</c:v>
                </c:pt>
                <c:pt idx="180">
                  <c:v>-3.0580400001781527E-2</c:v>
                </c:pt>
                <c:pt idx="181">
                  <c:v>-3.0570400005672127E-2</c:v>
                </c:pt>
                <c:pt idx="182">
                  <c:v>-4.3998200002533849E-2</c:v>
                </c:pt>
                <c:pt idx="183">
                  <c:v>-2.9688399998121895E-2</c:v>
                </c:pt>
                <c:pt idx="184">
                  <c:v>-3.2683000004908536E-2</c:v>
                </c:pt>
                <c:pt idx="185">
                  <c:v>-3.2946999999694526E-2</c:v>
                </c:pt>
                <c:pt idx="186">
                  <c:v>-3.3563999997568317E-2</c:v>
                </c:pt>
                <c:pt idx="187">
                  <c:v>-3.0002400002558716E-2</c:v>
                </c:pt>
                <c:pt idx="188">
                  <c:v>-3.3764599997084588E-2</c:v>
                </c:pt>
                <c:pt idx="189">
                  <c:v>-3.3023999996657949E-2</c:v>
                </c:pt>
                <c:pt idx="190">
                  <c:v>-2.691439999762224E-2</c:v>
                </c:pt>
                <c:pt idx="191">
                  <c:v>-4.1323599885799922E-2</c:v>
                </c:pt>
                <c:pt idx="192">
                  <c:v>-3.8820400135591626E-2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0D5-4218-B53F-3C89B915ECDA}"/>
            </c:ext>
          </c:extLst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TESS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Active!$D$21:$D$91</c:f>
                <c:numCache>
                  <c:formatCode>General</c:formatCode>
                  <c:ptCount val="71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</c:numCache>
              </c:numRef>
            </c:plus>
            <c:minus>
              <c:numRef>
                <c:f>Active!$D$21:$D$91</c:f>
                <c:numCache>
                  <c:formatCode>General</c:formatCode>
                  <c:ptCount val="71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Active!$F$21:$F$990</c:f>
              <c:numCache>
                <c:formatCode>General</c:formatCode>
                <c:ptCount val="970"/>
                <c:pt idx="0">
                  <c:v>-29444</c:v>
                </c:pt>
                <c:pt idx="1">
                  <c:v>-28298</c:v>
                </c:pt>
                <c:pt idx="2">
                  <c:v>-28224</c:v>
                </c:pt>
                <c:pt idx="3">
                  <c:v>-27859</c:v>
                </c:pt>
                <c:pt idx="4">
                  <c:v>-27842</c:v>
                </c:pt>
                <c:pt idx="5">
                  <c:v>-27534</c:v>
                </c:pt>
                <c:pt idx="6">
                  <c:v>-26809</c:v>
                </c:pt>
                <c:pt idx="7">
                  <c:v>-26333</c:v>
                </c:pt>
                <c:pt idx="8">
                  <c:v>-26331</c:v>
                </c:pt>
                <c:pt idx="9">
                  <c:v>-25913</c:v>
                </c:pt>
                <c:pt idx="10">
                  <c:v>-25589</c:v>
                </c:pt>
                <c:pt idx="11">
                  <c:v>-25189</c:v>
                </c:pt>
                <c:pt idx="12">
                  <c:v>-24827</c:v>
                </c:pt>
                <c:pt idx="13">
                  <c:v>-24423</c:v>
                </c:pt>
                <c:pt idx="14">
                  <c:v>-24348</c:v>
                </c:pt>
                <c:pt idx="15">
                  <c:v>-24332</c:v>
                </c:pt>
                <c:pt idx="16">
                  <c:v>-24007</c:v>
                </c:pt>
                <c:pt idx="17">
                  <c:v>-23970</c:v>
                </c:pt>
                <c:pt idx="18">
                  <c:v>-22821</c:v>
                </c:pt>
                <c:pt idx="19">
                  <c:v>-22821</c:v>
                </c:pt>
                <c:pt idx="20">
                  <c:v>-20819</c:v>
                </c:pt>
                <c:pt idx="21">
                  <c:v>-20476</c:v>
                </c:pt>
                <c:pt idx="22">
                  <c:v>-20093</c:v>
                </c:pt>
                <c:pt idx="23">
                  <c:v>-20057</c:v>
                </c:pt>
                <c:pt idx="24">
                  <c:v>-19807</c:v>
                </c:pt>
                <c:pt idx="25">
                  <c:v>-18930</c:v>
                </c:pt>
                <c:pt idx="26">
                  <c:v>-18161</c:v>
                </c:pt>
                <c:pt idx="27">
                  <c:v>-16998</c:v>
                </c:pt>
                <c:pt idx="28">
                  <c:v>-15969</c:v>
                </c:pt>
                <c:pt idx="29">
                  <c:v>-15895</c:v>
                </c:pt>
                <c:pt idx="30">
                  <c:v>-15874</c:v>
                </c:pt>
                <c:pt idx="31">
                  <c:v>-15874</c:v>
                </c:pt>
                <c:pt idx="32">
                  <c:v>-15871</c:v>
                </c:pt>
                <c:pt idx="33">
                  <c:v>-15565</c:v>
                </c:pt>
                <c:pt idx="34">
                  <c:v>-15564</c:v>
                </c:pt>
                <c:pt idx="35">
                  <c:v>-15126</c:v>
                </c:pt>
                <c:pt idx="36">
                  <c:v>-15089</c:v>
                </c:pt>
                <c:pt idx="37">
                  <c:v>-15069</c:v>
                </c:pt>
                <c:pt idx="38">
                  <c:v>-15055</c:v>
                </c:pt>
                <c:pt idx="39">
                  <c:v>-14744</c:v>
                </c:pt>
                <c:pt idx="40">
                  <c:v>-14654</c:v>
                </c:pt>
                <c:pt idx="41">
                  <c:v>-14367</c:v>
                </c:pt>
                <c:pt idx="42">
                  <c:v>-14331</c:v>
                </c:pt>
                <c:pt idx="43">
                  <c:v>-13988</c:v>
                </c:pt>
                <c:pt idx="44">
                  <c:v>-13968</c:v>
                </c:pt>
                <c:pt idx="45">
                  <c:v>-13961</c:v>
                </c:pt>
                <c:pt idx="46">
                  <c:v>-13928</c:v>
                </c:pt>
                <c:pt idx="47">
                  <c:v>-13910</c:v>
                </c:pt>
                <c:pt idx="48">
                  <c:v>-13888</c:v>
                </c:pt>
                <c:pt idx="49">
                  <c:v>-13858.5</c:v>
                </c:pt>
                <c:pt idx="50">
                  <c:v>-13588</c:v>
                </c:pt>
                <c:pt idx="51">
                  <c:v>-13181</c:v>
                </c:pt>
                <c:pt idx="52">
                  <c:v>-13178</c:v>
                </c:pt>
                <c:pt idx="53">
                  <c:v>-13177</c:v>
                </c:pt>
                <c:pt idx="54">
                  <c:v>-13128</c:v>
                </c:pt>
                <c:pt idx="55">
                  <c:v>-12874</c:v>
                </c:pt>
                <c:pt idx="56">
                  <c:v>-12872</c:v>
                </c:pt>
                <c:pt idx="57">
                  <c:v>-12872</c:v>
                </c:pt>
                <c:pt idx="58">
                  <c:v>-12840</c:v>
                </c:pt>
                <c:pt idx="59">
                  <c:v>-12839</c:v>
                </c:pt>
                <c:pt idx="60">
                  <c:v>-12747</c:v>
                </c:pt>
                <c:pt idx="61">
                  <c:v>-12745</c:v>
                </c:pt>
                <c:pt idx="62">
                  <c:v>-12528</c:v>
                </c:pt>
                <c:pt idx="63">
                  <c:v>-12528</c:v>
                </c:pt>
                <c:pt idx="64">
                  <c:v>-12492</c:v>
                </c:pt>
                <c:pt idx="65">
                  <c:v>-12491</c:v>
                </c:pt>
                <c:pt idx="66">
                  <c:v>-12491</c:v>
                </c:pt>
                <c:pt idx="67">
                  <c:v>-12491</c:v>
                </c:pt>
                <c:pt idx="68">
                  <c:v>-12490</c:v>
                </c:pt>
                <c:pt idx="69">
                  <c:v>-12383</c:v>
                </c:pt>
                <c:pt idx="70">
                  <c:v>-12147</c:v>
                </c:pt>
                <c:pt idx="71">
                  <c:v>-12146</c:v>
                </c:pt>
                <c:pt idx="72">
                  <c:v>-12124</c:v>
                </c:pt>
                <c:pt idx="73">
                  <c:v>-12110</c:v>
                </c:pt>
                <c:pt idx="74">
                  <c:v>-12110</c:v>
                </c:pt>
                <c:pt idx="75">
                  <c:v>-12109</c:v>
                </c:pt>
                <c:pt idx="76">
                  <c:v>-12091</c:v>
                </c:pt>
                <c:pt idx="77">
                  <c:v>-12091</c:v>
                </c:pt>
                <c:pt idx="78">
                  <c:v>-12090</c:v>
                </c:pt>
                <c:pt idx="79">
                  <c:v>-12090</c:v>
                </c:pt>
                <c:pt idx="80">
                  <c:v>-12053</c:v>
                </c:pt>
                <c:pt idx="81">
                  <c:v>-12052</c:v>
                </c:pt>
                <c:pt idx="82">
                  <c:v>-12052</c:v>
                </c:pt>
                <c:pt idx="83">
                  <c:v>-12036</c:v>
                </c:pt>
                <c:pt idx="84">
                  <c:v>-11964</c:v>
                </c:pt>
                <c:pt idx="85">
                  <c:v>-11746</c:v>
                </c:pt>
                <c:pt idx="86">
                  <c:v>-11709</c:v>
                </c:pt>
                <c:pt idx="87">
                  <c:v>-11709</c:v>
                </c:pt>
                <c:pt idx="88">
                  <c:v>-11688</c:v>
                </c:pt>
                <c:pt idx="89">
                  <c:v>-11651</c:v>
                </c:pt>
                <c:pt idx="90">
                  <c:v>-11619</c:v>
                </c:pt>
                <c:pt idx="91">
                  <c:v>-11613</c:v>
                </c:pt>
                <c:pt idx="92">
                  <c:v>-11558</c:v>
                </c:pt>
                <c:pt idx="93">
                  <c:v>-11540</c:v>
                </c:pt>
                <c:pt idx="94">
                  <c:v>-11365</c:v>
                </c:pt>
                <c:pt idx="95">
                  <c:v>-11328</c:v>
                </c:pt>
                <c:pt idx="96">
                  <c:v>-11309</c:v>
                </c:pt>
                <c:pt idx="97">
                  <c:v>-11309</c:v>
                </c:pt>
                <c:pt idx="98">
                  <c:v>-11305</c:v>
                </c:pt>
                <c:pt idx="99">
                  <c:v>-11250</c:v>
                </c:pt>
                <c:pt idx="100">
                  <c:v>-11220</c:v>
                </c:pt>
                <c:pt idx="101">
                  <c:v>-11215</c:v>
                </c:pt>
                <c:pt idx="102">
                  <c:v>-11183</c:v>
                </c:pt>
                <c:pt idx="103">
                  <c:v>-10964</c:v>
                </c:pt>
                <c:pt idx="104">
                  <c:v>-10964</c:v>
                </c:pt>
                <c:pt idx="105">
                  <c:v>-10964</c:v>
                </c:pt>
                <c:pt idx="106">
                  <c:v>-10963</c:v>
                </c:pt>
                <c:pt idx="107">
                  <c:v>-10909</c:v>
                </c:pt>
                <c:pt idx="108">
                  <c:v>-10895</c:v>
                </c:pt>
                <c:pt idx="109">
                  <c:v>-10877.5</c:v>
                </c:pt>
                <c:pt idx="110">
                  <c:v>-10876</c:v>
                </c:pt>
                <c:pt idx="111">
                  <c:v>-10868</c:v>
                </c:pt>
                <c:pt idx="112">
                  <c:v>-10818</c:v>
                </c:pt>
                <c:pt idx="113">
                  <c:v>-10456</c:v>
                </c:pt>
                <c:pt idx="114">
                  <c:v>-10218</c:v>
                </c:pt>
                <c:pt idx="115">
                  <c:v>-10151</c:v>
                </c:pt>
                <c:pt idx="116">
                  <c:v>-10151</c:v>
                </c:pt>
                <c:pt idx="117">
                  <c:v>-10124</c:v>
                </c:pt>
                <c:pt idx="118">
                  <c:v>-10115</c:v>
                </c:pt>
                <c:pt idx="119">
                  <c:v>-10115</c:v>
                </c:pt>
                <c:pt idx="120">
                  <c:v>-10114</c:v>
                </c:pt>
                <c:pt idx="121">
                  <c:v>-10114</c:v>
                </c:pt>
                <c:pt idx="122">
                  <c:v>-10114</c:v>
                </c:pt>
                <c:pt idx="123">
                  <c:v>-10069</c:v>
                </c:pt>
                <c:pt idx="124">
                  <c:v>-9743</c:v>
                </c:pt>
                <c:pt idx="125">
                  <c:v>-9724</c:v>
                </c:pt>
                <c:pt idx="126">
                  <c:v>-9367</c:v>
                </c:pt>
                <c:pt idx="127">
                  <c:v>-9364</c:v>
                </c:pt>
                <c:pt idx="128">
                  <c:v>-9306</c:v>
                </c:pt>
                <c:pt idx="129">
                  <c:v>-9305</c:v>
                </c:pt>
                <c:pt idx="130">
                  <c:v>-6215</c:v>
                </c:pt>
                <c:pt idx="131">
                  <c:v>-6177</c:v>
                </c:pt>
                <c:pt idx="132">
                  <c:v>-6158</c:v>
                </c:pt>
                <c:pt idx="133">
                  <c:v>-5869</c:v>
                </c:pt>
                <c:pt idx="134">
                  <c:v>-5834</c:v>
                </c:pt>
                <c:pt idx="135">
                  <c:v>-5803.5</c:v>
                </c:pt>
                <c:pt idx="136">
                  <c:v>-4306</c:v>
                </c:pt>
                <c:pt idx="137">
                  <c:v>-4306</c:v>
                </c:pt>
                <c:pt idx="138">
                  <c:v>-4287</c:v>
                </c:pt>
                <c:pt idx="139">
                  <c:v>-4249</c:v>
                </c:pt>
                <c:pt idx="140">
                  <c:v>-4229</c:v>
                </c:pt>
                <c:pt idx="141">
                  <c:v>-4228</c:v>
                </c:pt>
                <c:pt idx="142">
                  <c:v>-3877.5</c:v>
                </c:pt>
                <c:pt idx="143">
                  <c:v>-3848</c:v>
                </c:pt>
                <c:pt idx="144">
                  <c:v>-3523</c:v>
                </c:pt>
                <c:pt idx="145">
                  <c:v>-3504</c:v>
                </c:pt>
                <c:pt idx="146">
                  <c:v>-3494.5</c:v>
                </c:pt>
                <c:pt idx="147">
                  <c:v>-3474.5</c:v>
                </c:pt>
                <c:pt idx="148">
                  <c:v>-3466</c:v>
                </c:pt>
                <c:pt idx="149">
                  <c:v>-2365</c:v>
                </c:pt>
                <c:pt idx="150">
                  <c:v>-2364</c:v>
                </c:pt>
                <c:pt idx="151">
                  <c:v>-1959</c:v>
                </c:pt>
                <c:pt idx="152">
                  <c:v>-1245</c:v>
                </c:pt>
                <c:pt idx="153">
                  <c:v>-1234</c:v>
                </c:pt>
                <c:pt idx="154">
                  <c:v>-1233</c:v>
                </c:pt>
                <c:pt idx="155">
                  <c:v>-1195</c:v>
                </c:pt>
                <c:pt idx="156">
                  <c:v>-1157</c:v>
                </c:pt>
                <c:pt idx="157">
                  <c:v>-1156</c:v>
                </c:pt>
                <c:pt idx="158">
                  <c:v>-1150</c:v>
                </c:pt>
                <c:pt idx="159">
                  <c:v>-1083</c:v>
                </c:pt>
                <c:pt idx="160">
                  <c:v>-833</c:v>
                </c:pt>
                <c:pt idx="161">
                  <c:v>-832</c:v>
                </c:pt>
                <c:pt idx="162">
                  <c:v>-757</c:v>
                </c:pt>
                <c:pt idx="163">
                  <c:v>-471</c:v>
                </c:pt>
                <c:pt idx="164">
                  <c:v>-414</c:v>
                </c:pt>
                <c:pt idx="165">
                  <c:v>-414</c:v>
                </c:pt>
                <c:pt idx="166">
                  <c:v>-356</c:v>
                </c:pt>
                <c:pt idx="167">
                  <c:v>-320</c:v>
                </c:pt>
                <c:pt idx="168">
                  <c:v>-70</c:v>
                </c:pt>
                <c:pt idx="169">
                  <c:v>0</c:v>
                </c:pt>
                <c:pt idx="170">
                  <c:v>408</c:v>
                </c:pt>
                <c:pt idx="171">
                  <c:v>1536</c:v>
                </c:pt>
                <c:pt idx="172">
                  <c:v>1576</c:v>
                </c:pt>
                <c:pt idx="173">
                  <c:v>1950.5</c:v>
                </c:pt>
                <c:pt idx="174">
                  <c:v>2340</c:v>
                </c:pt>
                <c:pt idx="175">
                  <c:v>2379</c:v>
                </c:pt>
                <c:pt idx="176">
                  <c:v>2387.5</c:v>
                </c:pt>
                <c:pt idx="177">
                  <c:v>4186</c:v>
                </c:pt>
                <c:pt idx="178">
                  <c:v>9651</c:v>
                </c:pt>
                <c:pt idx="179">
                  <c:v>12724</c:v>
                </c:pt>
                <c:pt idx="180">
                  <c:v>13097</c:v>
                </c:pt>
                <c:pt idx="181">
                  <c:v>13097</c:v>
                </c:pt>
                <c:pt idx="182">
                  <c:v>13113.5</c:v>
                </c:pt>
                <c:pt idx="183">
                  <c:v>13537</c:v>
                </c:pt>
                <c:pt idx="184">
                  <c:v>13877.5</c:v>
                </c:pt>
                <c:pt idx="185">
                  <c:v>13897.5</c:v>
                </c:pt>
                <c:pt idx="186">
                  <c:v>14270</c:v>
                </c:pt>
                <c:pt idx="187">
                  <c:v>14607</c:v>
                </c:pt>
                <c:pt idx="188">
                  <c:v>14615.5</c:v>
                </c:pt>
                <c:pt idx="189">
                  <c:v>15070</c:v>
                </c:pt>
                <c:pt idx="190">
                  <c:v>17342</c:v>
                </c:pt>
                <c:pt idx="191">
                  <c:v>17373</c:v>
                </c:pt>
                <c:pt idx="192">
                  <c:v>17397</c:v>
                </c:pt>
                <c:pt idx="193">
                  <c:v>17737</c:v>
                </c:pt>
                <c:pt idx="194">
                  <c:v>17737</c:v>
                </c:pt>
                <c:pt idx="195">
                  <c:v>17737.5</c:v>
                </c:pt>
                <c:pt idx="196">
                  <c:v>17751</c:v>
                </c:pt>
                <c:pt idx="197">
                  <c:v>17751.5</c:v>
                </c:pt>
                <c:pt idx="198">
                  <c:v>17759</c:v>
                </c:pt>
                <c:pt idx="199">
                  <c:v>17759.5</c:v>
                </c:pt>
              </c:numCache>
            </c:numRef>
          </c:xVal>
          <c:yVal>
            <c:numRef>
              <c:f>Active!$L$21:$L$990</c:f>
              <c:numCache>
                <c:formatCode>General</c:formatCode>
                <c:ptCount val="970"/>
                <c:pt idx="193">
                  <c:v>-3.9378702873364091E-2</c:v>
                </c:pt>
                <c:pt idx="194">
                  <c:v>-3.9378702873364091E-2</c:v>
                </c:pt>
                <c:pt idx="195">
                  <c:v>-3.9052166779583786E-2</c:v>
                </c:pt>
                <c:pt idx="196">
                  <c:v>-3.9544231971376576E-2</c:v>
                </c:pt>
                <c:pt idx="197">
                  <c:v>-3.9238989629666321E-2</c:v>
                </c:pt>
                <c:pt idx="198">
                  <c:v>-3.9546952437376603E-2</c:v>
                </c:pt>
                <c:pt idx="199">
                  <c:v>-3.9274369715712965E-2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70D5-4218-B53F-3C89B915ECDA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s6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Active!$D$21:$D$91</c:f>
                <c:numCache>
                  <c:formatCode>General</c:formatCode>
                  <c:ptCount val="71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</c:numCache>
              </c:numRef>
            </c:plus>
            <c:minus>
              <c:numRef>
                <c:f>Active!$D$21:$D$91</c:f>
                <c:numCache>
                  <c:formatCode>General</c:formatCode>
                  <c:ptCount val="71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Active!$F$21:$F$990</c:f>
              <c:numCache>
                <c:formatCode>General</c:formatCode>
                <c:ptCount val="970"/>
                <c:pt idx="0">
                  <c:v>-29444</c:v>
                </c:pt>
                <c:pt idx="1">
                  <c:v>-28298</c:v>
                </c:pt>
                <c:pt idx="2">
                  <c:v>-28224</c:v>
                </c:pt>
                <c:pt idx="3">
                  <c:v>-27859</c:v>
                </c:pt>
                <c:pt idx="4">
                  <c:v>-27842</c:v>
                </c:pt>
                <c:pt idx="5">
                  <c:v>-27534</c:v>
                </c:pt>
                <c:pt idx="6">
                  <c:v>-26809</c:v>
                </c:pt>
                <c:pt idx="7">
                  <c:v>-26333</c:v>
                </c:pt>
                <c:pt idx="8">
                  <c:v>-26331</c:v>
                </c:pt>
                <c:pt idx="9">
                  <c:v>-25913</c:v>
                </c:pt>
                <c:pt idx="10">
                  <c:v>-25589</c:v>
                </c:pt>
                <c:pt idx="11">
                  <c:v>-25189</c:v>
                </c:pt>
                <c:pt idx="12">
                  <c:v>-24827</c:v>
                </c:pt>
                <c:pt idx="13">
                  <c:v>-24423</c:v>
                </c:pt>
                <c:pt idx="14">
                  <c:v>-24348</c:v>
                </c:pt>
                <c:pt idx="15">
                  <c:v>-24332</c:v>
                </c:pt>
                <c:pt idx="16">
                  <c:v>-24007</c:v>
                </c:pt>
                <c:pt idx="17">
                  <c:v>-23970</c:v>
                </c:pt>
                <c:pt idx="18">
                  <c:v>-22821</c:v>
                </c:pt>
                <c:pt idx="19">
                  <c:v>-22821</c:v>
                </c:pt>
                <c:pt idx="20">
                  <c:v>-20819</c:v>
                </c:pt>
                <c:pt idx="21">
                  <c:v>-20476</c:v>
                </c:pt>
                <c:pt idx="22">
                  <c:v>-20093</c:v>
                </c:pt>
                <c:pt idx="23">
                  <c:v>-20057</c:v>
                </c:pt>
                <c:pt idx="24">
                  <c:v>-19807</c:v>
                </c:pt>
                <c:pt idx="25">
                  <c:v>-18930</c:v>
                </c:pt>
                <c:pt idx="26">
                  <c:v>-18161</c:v>
                </c:pt>
                <c:pt idx="27">
                  <c:v>-16998</c:v>
                </c:pt>
                <c:pt idx="28">
                  <c:v>-15969</c:v>
                </c:pt>
                <c:pt idx="29">
                  <c:v>-15895</c:v>
                </c:pt>
                <c:pt idx="30">
                  <c:v>-15874</c:v>
                </c:pt>
                <c:pt idx="31">
                  <c:v>-15874</c:v>
                </c:pt>
                <c:pt idx="32">
                  <c:v>-15871</c:v>
                </c:pt>
                <c:pt idx="33">
                  <c:v>-15565</c:v>
                </c:pt>
                <c:pt idx="34">
                  <c:v>-15564</c:v>
                </c:pt>
                <c:pt idx="35">
                  <c:v>-15126</c:v>
                </c:pt>
                <c:pt idx="36">
                  <c:v>-15089</c:v>
                </c:pt>
                <c:pt idx="37">
                  <c:v>-15069</c:v>
                </c:pt>
                <c:pt idx="38">
                  <c:v>-15055</c:v>
                </c:pt>
                <c:pt idx="39">
                  <c:v>-14744</c:v>
                </c:pt>
                <c:pt idx="40">
                  <c:v>-14654</c:v>
                </c:pt>
                <c:pt idx="41">
                  <c:v>-14367</c:v>
                </c:pt>
                <c:pt idx="42">
                  <c:v>-14331</c:v>
                </c:pt>
                <c:pt idx="43">
                  <c:v>-13988</c:v>
                </c:pt>
                <c:pt idx="44">
                  <c:v>-13968</c:v>
                </c:pt>
                <c:pt idx="45">
                  <c:v>-13961</c:v>
                </c:pt>
                <c:pt idx="46">
                  <c:v>-13928</c:v>
                </c:pt>
                <c:pt idx="47">
                  <c:v>-13910</c:v>
                </c:pt>
                <c:pt idx="48">
                  <c:v>-13888</c:v>
                </c:pt>
                <c:pt idx="49">
                  <c:v>-13858.5</c:v>
                </c:pt>
                <c:pt idx="50">
                  <c:v>-13588</c:v>
                </c:pt>
                <c:pt idx="51">
                  <c:v>-13181</c:v>
                </c:pt>
                <c:pt idx="52">
                  <c:v>-13178</c:v>
                </c:pt>
                <c:pt idx="53">
                  <c:v>-13177</c:v>
                </c:pt>
                <c:pt idx="54">
                  <c:v>-13128</c:v>
                </c:pt>
                <c:pt idx="55">
                  <c:v>-12874</c:v>
                </c:pt>
                <c:pt idx="56">
                  <c:v>-12872</c:v>
                </c:pt>
                <c:pt idx="57">
                  <c:v>-12872</c:v>
                </c:pt>
                <c:pt idx="58">
                  <c:v>-12840</c:v>
                </c:pt>
                <c:pt idx="59">
                  <c:v>-12839</c:v>
                </c:pt>
                <c:pt idx="60">
                  <c:v>-12747</c:v>
                </c:pt>
                <c:pt idx="61">
                  <c:v>-12745</c:v>
                </c:pt>
                <c:pt idx="62">
                  <c:v>-12528</c:v>
                </c:pt>
                <c:pt idx="63">
                  <c:v>-12528</c:v>
                </c:pt>
                <c:pt idx="64">
                  <c:v>-12492</c:v>
                </c:pt>
                <c:pt idx="65">
                  <c:v>-12491</c:v>
                </c:pt>
                <c:pt idx="66">
                  <c:v>-12491</c:v>
                </c:pt>
                <c:pt idx="67">
                  <c:v>-12491</c:v>
                </c:pt>
                <c:pt idx="68">
                  <c:v>-12490</c:v>
                </c:pt>
                <c:pt idx="69">
                  <c:v>-12383</c:v>
                </c:pt>
                <c:pt idx="70">
                  <c:v>-12147</c:v>
                </c:pt>
                <c:pt idx="71">
                  <c:v>-12146</c:v>
                </c:pt>
                <c:pt idx="72">
                  <c:v>-12124</c:v>
                </c:pt>
                <c:pt idx="73">
                  <c:v>-12110</c:v>
                </c:pt>
                <c:pt idx="74">
                  <c:v>-12110</c:v>
                </c:pt>
                <c:pt idx="75">
                  <c:v>-12109</c:v>
                </c:pt>
                <c:pt idx="76">
                  <c:v>-12091</c:v>
                </c:pt>
                <c:pt idx="77">
                  <c:v>-12091</c:v>
                </c:pt>
                <c:pt idx="78">
                  <c:v>-12090</c:v>
                </c:pt>
                <c:pt idx="79">
                  <c:v>-12090</c:v>
                </c:pt>
                <c:pt idx="80">
                  <c:v>-12053</c:v>
                </c:pt>
                <c:pt idx="81">
                  <c:v>-12052</c:v>
                </c:pt>
                <c:pt idx="82">
                  <c:v>-12052</c:v>
                </c:pt>
                <c:pt idx="83">
                  <c:v>-12036</c:v>
                </c:pt>
                <c:pt idx="84">
                  <c:v>-11964</c:v>
                </c:pt>
                <c:pt idx="85">
                  <c:v>-11746</c:v>
                </c:pt>
                <c:pt idx="86">
                  <c:v>-11709</c:v>
                </c:pt>
                <c:pt idx="87">
                  <c:v>-11709</c:v>
                </c:pt>
                <c:pt idx="88">
                  <c:v>-11688</c:v>
                </c:pt>
                <c:pt idx="89">
                  <c:v>-11651</c:v>
                </c:pt>
                <c:pt idx="90">
                  <c:v>-11619</c:v>
                </c:pt>
                <c:pt idx="91">
                  <c:v>-11613</c:v>
                </c:pt>
                <c:pt idx="92">
                  <c:v>-11558</c:v>
                </c:pt>
                <c:pt idx="93">
                  <c:v>-11540</c:v>
                </c:pt>
                <c:pt idx="94">
                  <c:v>-11365</c:v>
                </c:pt>
                <c:pt idx="95">
                  <c:v>-11328</c:v>
                </c:pt>
                <c:pt idx="96">
                  <c:v>-11309</c:v>
                </c:pt>
                <c:pt idx="97">
                  <c:v>-11309</c:v>
                </c:pt>
                <c:pt idx="98">
                  <c:v>-11305</c:v>
                </c:pt>
                <c:pt idx="99">
                  <c:v>-11250</c:v>
                </c:pt>
                <c:pt idx="100">
                  <c:v>-11220</c:v>
                </c:pt>
                <c:pt idx="101">
                  <c:v>-11215</c:v>
                </c:pt>
                <c:pt idx="102">
                  <c:v>-11183</c:v>
                </c:pt>
                <c:pt idx="103">
                  <c:v>-10964</c:v>
                </c:pt>
                <c:pt idx="104">
                  <c:v>-10964</c:v>
                </c:pt>
                <c:pt idx="105">
                  <c:v>-10964</c:v>
                </c:pt>
                <c:pt idx="106">
                  <c:v>-10963</c:v>
                </c:pt>
                <c:pt idx="107">
                  <c:v>-10909</c:v>
                </c:pt>
                <c:pt idx="108">
                  <c:v>-10895</c:v>
                </c:pt>
                <c:pt idx="109">
                  <c:v>-10877.5</c:v>
                </c:pt>
                <c:pt idx="110">
                  <c:v>-10876</c:v>
                </c:pt>
                <c:pt idx="111">
                  <c:v>-10868</c:v>
                </c:pt>
                <c:pt idx="112">
                  <c:v>-10818</c:v>
                </c:pt>
                <c:pt idx="113">
                  <c:v>-10456</c:v>
                </c:pt>
                <c:pt idx="114">
                  <c:v>-10218</c:v>
                </c:pt>
                <c:pt idx="115">
                  <c:v>-10151</c:v>
                </c:pt>
                <c:pt idx="116">
                  <c:v>-10151</c:v>
                </c:pt>
                <c:pt idx="117">
                  <c:v>-10124</c:v>
                </c:pt>
                <c:pt idx="118">
                  <c:v>-10115</c:v>
                </c:pt>
                <c:pt idx="119">
                  <c:v>-10115</c:v>
                </c:pt>
                <c:pt idx="120">
                  <c:v>-10114</c:v>
                </c:pt>
                <c:pt idx="121">
                  <c:v>-10114</c:v>
                </c:pt>
                <c:pt idx="122">
                  <c:v>-10114</c:v>
                </c:pt>
                <c:pt idx="123">
                  <c:v>-10069</c:v>
                </c:pt>
                <c:pt idx="124">
                  <c:v>-9743</c:v>
                </c:pt>
                <c:pt idx="125">
                  <c:v>-9724</c:v>
                </c:pt>
                <c:pt idx="126">
                  <c:v>-9367</c:v>
                </c:pt>
                <c:pt idx="127">
                  <c:v>-9364</c:v>
                </c:pt>
                <c:pt idx="128">
                  <c:v>-9306</c:v>
                </c:pt>
                <c:pt idx="129">
                  <c:v>-9305</c:v>
                </c:pt>
                <c:pt idx="130">
                  <c:v>-6215</c:v>
                </c:pt>
                <c:pt idx="131">
                  <c:v>-6177</c:v>
                </c:pt>
                <c:pt idx="132">
                  <c:v>-6158</c:v>
                </c:pt>
                <c:pt idx="133">
                  <c:v>-5869</c:v>
                </c:pt>
                <c:pt idx="134">
                  <c:v>-5834</c:v>
                </c:pt>
                <c:pt idx="135">
                  <c:v>-5803.5</c:v>
                </c:pt>
                <c:pt idx="136">
                  <c:v>-4306</c:v>
                </c:pt>
                <c:pt idx="137">
                  <c:v>-4306</c:v>
                </c:pt>
                <c:pt idx="138">
                  <c:v>-4287</c:v>
                </c:pt>
                <c:pt idx="139">
                  <c:v>-4249</c:v>
                </c:pt>
                <c:pt idx="140">
                  <c:v>-4229</c:v>
                </c:pt>
                <c:pt idx="141">
                  <c:v>-4228</c:v>
                </c:pt>
                <c:pt idx="142">
                  <c:v>-3877.5</c:v>
                </c:pt>
                <c:pt idx="143">
                  <c:v>-3848</c:v>
                </c:pt>
                <c:pt idx="144">
                  <c:v>-3523</c:v>
                </c:pt>
                <c:pt idx="145">
                  <c:v>-3504</c:v>
                </c:pt>
                <c:pt idx="146">
                  <c:v>-3494.5</c:v>
                </c:pt>
                <c:pt idx="147">
                  <c:v>-3474.5</c:v>
                </c:pt>
                <c:pt idx="148">
                  <c:v>-3466</c:v>
                </c:pt>
                <c:pt idx="149">
                  <c:v>-2365</c:v>
                </c:pt>
                <c:pt idx="150">
                  <c:v>-2364</c:v>
                </c:pt>
                <c:pt idx="151">
                  <c:v>-1959</c:v>
                </c:pt>
                <c:pt idx="152">
                  <c:v>-1245</c:v>
                </c:pt>
                <c:pt idx="153">
                  <c:v>-1234</c:v>
                </c:pt>
                <c:pt idx="154">
                  <c:v>-1233</c:v>
                </c:pt>
                <c:pt idx="155">
                  <c:v>-1195</c:v>
                </c:pt>
                <c:pt idx="156">
                  <c:v>-1157</c:v>
                </c:pt>
                <c:pt idx="157">
                  <c:v>-1156</c:v>
                </c:pt>
                <c:pt idx="158">
                  <c:v>-1150</c:v>
                </c:pt>
                <c:pt idx="159">
                  <c:v>-1083</c:v>
                </c:pt>
                <c:pt idx="160">
                  <c:v>-833</c:v>
                </c:pt>
                <c:pt idx="161">
                  <c:v>-832</c:v>
                </c:pt>
                <c:pt idx="162">
                  <c:v>-757</c:v>
                </c:pt>
                <c:pt idx="163">
                  <c:v>-471</c:v>
                </c:pt>
                <c:pt idx="164">
                  <c:v>-414</c:v>
                </c:pt>
                <c:pt idx="165">
                  <c:v>-414</c:v>
                </c:pt>
                <c:pt idx="166">
                  <c:v>-356</c:v>
                </c:pt>
                <c:pt idx="167">
                  <c:v>-320</c:v>
                </c:pt>
                <c:pt idx="168">
                  <c:v>-70</c:v>
                </c:pt>
                <c:pt idx="169">
                  <c:v>0</c:v>
                </c:pt>
                <c:pt idx="170">
                  <c:v>408</c:v>
                </c:pt>
                <c:pt idx="171">
                  <c:v>1536</c:v>
                </c:pt>
                <c:pt idx="172">
                  <c:v>1576</c:v>
                </c:pt>
                <c:pt idx="173">
                  <c:v>1950.5</c:v>
                </c:pt>
                <c:pt idx="174">
                  <c:v>2340</c:v>
                </c:pt>
                <c:pt idx="175">
                  <c:v>2379</c:v>
                </c:pt>
                <c:pt idx="176">
                  <c:v>2387.5</c:v>
                </c:pt>
                <c:pt idx="177">
                  <c:v>4186</c:v>
                </c:pt>
                <c:pt idx="178">
                  <c:v>9651</c:v>
                </c:pt>
                <c:pt idx="179">
                  <c:v>12724</c:v>
                </c:pt>
                <c:pt idx="180">
                  <c:v>13097</c:v>
                </c:pt>
                <c:pt idx="181">
                  <c:v>13097</c:v>
                </c:pt>
                <c:pt idx="182">
                  <c:v>13113.5</c:v>
                </c:pt>
                <c:pt idx="183">
                  <c:v>13537</c:v>
                </c:pt>
                <c:pt idx="184">
                  <c:v>13877.5</c:v>
                </c:pt>
                <c:pt idx="185">
                  <c:v>13897.5</c:v>
                </c:pt>
                <c:pt idx="186">
                  <c:v>14270</c:v>
                </c:pt>
                <c:pt idx="187">
                  <c:v>14607</c:v>
                </c:pt>
                <c:pt idx="188">
                  <c:v>14615.5</c:v>
                </c:pt>
                <c:pt idx="189">
                  <c:v>15070</c:v>
                </c:pt>
                <c:pt idx="190">
                  <c:v>17342</c:v>
                </c:pt>
                <c:pt idx="191">
                  <c:v>17373</c:v>
                </c:pt>
                <c:pt idx="192">
                  <c:v>17397</c:v>
                </c:pt>
                <c:pt idx="193">
                  <c:v>17737</c:v>
                </c:pt>
                <c:pt idx="194">
                  <c:v>17737</c:v>
                </c:pt>
                <c:pt idx="195">
                  <c:v>17737.5</c:v>
                </c:pt>
                <c:pt idx="196">
                  <c:v>17751</c:v>
                </c:pt>
                <c:pt idx="197">
                  <c:v>17751.5</c:v>
                </c:pt>
                <c:pt idx="198">
                  <c:v>17759</c:v>
                </c:pt>
                <c:pt idx="199">
                  <c:v>17759.5</c:v>
                </c:pt>
              </c:numCache>
            </c:numRef>
          </c:xVal>
          <c:yVal>
            <c:numRef>
              <c:f>Active!$M$21:$M$990</c:f>
              <c:numCache>
                <c:formatCode>General</c:formatCode>
                <c:ptCount val="97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70D5-4218-B53F-3C89B915ECDA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s7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Active!$D$21:$D$91</c:f>
                <c:numCache>
                  <c:formatCode>General</c:formatCode>
                  <c:ptCount val="71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</c:numCache>
              </c:numRef>
            </c:plus>
            <c:minus>
              <c:numRef>
                <c:f>Active!$D$21:$D$91</c:f>
                <c:numCache>
                  <c:formatCode>General</c:formatCode>
                  <c:ptCount val="71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Active!$F$21:$F$990</c:f>
              <c:numCache>
                <c:formatCode>General</c:formatCode>
                <c:ptCount val="970"/>
                <c:pt idx="0">
                  <c:v>-29444</c:v>
                </c:pt>
                <c:pt idx="1">
                  <c:v>-28298</c:v>
                </c:pt>
                <c:pt idx="2">
                  <c:v>-28224</c:v>
                </c:pt>
                <c:pt idx="3">
                  <c:v>-27859</c:v>
                </c:pt>
                <c:pt idx="4">
                  <c:v>-27842</c:v>
                </c:pt>
                <c:pt idx="5">
                  <c:v>-27534</c:v>
                </c:pt>
                <c:pt idx="6">
                  <c:v>-26809</c:v>
                </c:pt>
                <c:pt idx="7">
                  <c:v>-26333</c:v>
                </c:pt>
                <c:pt idx="8">
                  <c:v>-26331</c:v>
                </c:pt>
                <c:pt idx="9">
                  <c:v>-25913</c:v>
                </c:pt>
                <c:pt idx="10">
                  <c:v>-25589</c:v>
                </c:pt>
                <c:pt idx="11">
                  <c:v>-25189</c:v>
                </c:pt>
                <c:pt idx="12">
                  <c:v>-24827</c:v>
                </c:pt>
                <c:pt idx="13">
                  <c:v>-24423</c:v>
                </c:pt>
                <c:pt idx="14">
                  <c:v>-24348</c:v>
                </c:pt>
                <c:pt idx="15">
                  <c:v>-24332</c:v>
                </c:pt>
                <c:pt idx="16">
                  <c:v>-24007</c:v>
                </c:pt>
                <c:pt idx="17">
                  <c:v>-23970</c:v>
                </c:pt>
                <c:pt idx="18">
                  <c:v>-22821</c:v>
                </c:pt>
                <c:pt idx="19">
                  <c:v>-22821</c:v>
                </c:pt>
                <c:pt idx="20">
                  <c:v>-20819</c:v>
                </c:pt>
                <c:pt idx="21">
                  <c:v>-20476</c:v>
                </c:pt>
                <c:pt idx="22">
                  <c:v>-20093</c:v>
                </c:pt>
                <c:pt idx="23">
                  <c:v>-20057</c:v>
                </c:pt>
                <c:pt idx="24">
                  <c:v>-19807</c:v>
                </c:pt>
                <c:pt idx="25">
                  <c:v>-18930</c:v>
                </c:pt>
                <c:pt idx="26">
                  <c:v>-18161</c:v>
                </c:pt>
                <c:pt idx="27">
                  <c:v>-16998</c:v>
                </c:pt>
                <c:pt idx="28">
                  <c:v>-15969</c:v>
                </c:pt>
                <c:pt idx="29">
                  <c:v>-15895</c:v>
                </c:pt>
                <c:pt idx="30">
                  <c:v>-15874</c:v>
                </c:pt>
                <c:pt idx="31">
                  <c:v>-15874</c:v>
                </c:pt>
                <c:pt idx="32">
                  <c:v>-15871</c:v>
                </c:pt>
                <c:pt idx="33">
                  <c:v>-15565</c:v>
                </c:pt>
                <c:pt idx="34">
                  <c:v>-15564</c:v>
                </c:pt>
                <c:pt idx="35">
                  <c:v>-15126</c:v>
                </c:pt>
                <c:pt idx="36">
                  <c:v>-15089</c:v>
                </c:pt>
                <c:pt idx="37">
                  <c:v>-15069</c:v>
                </c:pt>
                <c:pt idx="38">
                  <c:v>-15055</c:v>
                </c:pt>
                <c:pt idx="39">
                  <c:v>-14744</c:v>
                </c:pt>
                <c:pt idx="40">
                  <c:v>-14654</c:v>
                </c:pt>
                <c:pt idx="41">
                  <c:v>-14367</c:v>
                </c:pt>
                <c:pt idx="42">
                  <c:v>-14331</c:v>
                </c:pt>
                <c:pt idx="43">
                  <c:v>-13988</c:v>
                </c:pt>
                <c:pt idx="44">
                  <c:v>-13968</c:v>
                </c:pt>
                <c:pt idx="45">
                  <c:v>-13961</c:v>
                </c:pt>
                <c:pt idx="46">
                  <c:v>-13928</c:v>
                </c:pt>
                <c:pt idx="47">
                  <c:v>-13910</c:v>
                </c:pt>
                <c:pt idx="48">
                  <c:v>-13888</c:v>
                </c:pt>
                <c:pt idx="49">
                  <c:v>-13858.5</c:v>
                </c:pt>
                <c:pt idx="50">
                  <c:v>-13588</c:v>
                </c:pt>
                <c:pt idx="51">
                  <c:v>-13181</c:v>
                </c:pt>
                <c:pt idx="52">
                  <c:v>-13178</c:v>
                </c:pt>
                <c:pt idx="53">
                  <c:v>-13177</c:v>
                </c:pt>
                <c:pt idx="54">
                  <c:v>-13128</c:v>
                </c:pt>
                <c:pt idx="55">
                  <c:v>-12874</c:v>
                </c:pt>
                <c:pt idx="56">
                  <c:v>-12872</c:v>
                </c:pt>
                <c:pt idx="57">
                  <c:v>-12872</c:v>
                </c:pt>
                <c:pt idx="58">
                  <c:v>-12840</c:v>
                </c:pt>
                <c:pt idx="59">
                  <c:v>-12839</c:v>
                </c:pt>
                <c:pt idx="60">
                  <c:v>-12747</c:v>
                </c:pt>
                <c:pt idx="61">
                  <c:v>-12745</c:v>
                </c:pt>
                <c:pt idx="62">
                  <c:v>-12528</c:v>
                </c:pt>
                <c:pt idx="63">
                  <c:v>-12528</c:v>
                </c:pt>
                <c:pt idx="64">
                  <c:v>-12492</c:v>
                </c:pt>
                <c:pt idx="65">
                  <c:v>-12491</c:v>
                </c:pt>
                <c:pt idx="66">
                  <c:v>-12491</c:v>
                </c:pt>
                <c:pt idx="67">
                  <c:v>-12491</c:v>
                </c:pt>
                <c:pt idx="68">
                  <c:v>-12490</c:v>
                </c:pt>
                <c:pt idx="69">
                  <c:v>-12383</c:v>
                </c:pt>
                <c:pt idx="70">
                  <c:v>-12147</c:v>
                </c:pt>
                <c:pt idx="71">
                  <c:v>-12146</c:v>
                </c:pt>
                <c:pt idx="72">
                  <c:v>-12124</c:v>
                </c:pt>
                <c:pt idx="73">
                  <c:v>-12110</c:v>
                </c:pt>
                <c:pt idx="74">
                  <c:v>-12110</c:v>
                </c:pt>
                <c:pt idx="75">
                  <c:v>-12109</c:v>
                </c:pt>
                <c:pt idx="76">
                  <c:v>-12091</c:v>
                </c:pt>
                <c:pt idx="77">
                  <c:v>-12091</c:v>
                </c:pt>
                <c:pt idx="78">
                  <c:v>-12090</c:v>
                </c:pt>
                <c:pt idx="79">
                  <c:v>-12090</c:v>
                </c:pt>
                <c:pt idx="80">
                  <c:v>-12053</c:v>
                </c:pt>
                <c:pt idx="81">
                  <c:v>-12052</c:v>
                </c:pt>
                <c:pt idx="82">
                  <c:v>-12052</c:v>
                </c:pt>
                <c:pt idx="83">
                  <c:v>-12036</c:v>
                </c:pt>
                <c:pt idx="84">
                  <c:v>-11964</c:v>
                </c:pt>
                <c:pt idx="85">
                  <c:v>-11746</c:v>
                </c:pt>
                <c:pt idx="86">
                  <c:v>-11709</c:v>
                </c:pt>
                <c:pt idx="87">
                  <c:v>-11709</c:v>
                </c:pt>
                <c:pt idx="88">
                  <c:v>-11688</c:v>
                </c:pt>
                <c:pt idx="89">
                  <c:v>-11651</c:v>
                </c:pt>
                <c:pt idx="90">
                  <c:v>-11619</c:v>
                </c:pt>
                <c:pt idx="91">
                  <c:v>-11613</c:v>
                </c:pt>
                <c:pt idx="92">
                  <c:v>-11558</c:v>
                </c:pt>
                <c:pt idx="93">
                  <c:v>-11540</c:v>
                </c:pt>
                <c:pt idx="94">
                  <c:v>-11365</c:v>
                </c:pt>
                <c:pt idx="95">
                  <c:v>-11328</c:v>
                </c:pt>
                <c:pt idx="96">
                  <c:v>-11309</c:v>
                </c:pt>
                <c:pt idx="97">
                  <c:v>-11309</c:v>
                </c:pt>
                <c:pt idx="98">
                  <c:v>-11305</c:v>
                </c:pt>
                <c:pt idx="99">
                  <c:v>-11250</c:v>
                </c:pt>
                <c:pt idx="100">
                  <c:v>-11220</c:v>
                </c:pt>
                <c:pt idx="101">
                  <c:v>-11215</c:v>
                </c:pt>
                <c:pt idx="102">
                  <c:v>-11183</c:v>
                </c:pt>
                <c:pt idx="103">
                  <c:v>-10964</c:v>
                </c:pt>
                <c:pt idx="104">
                  <c:v>-10964</c:v>
                </c:pt>
                <c:pt idx="105">
                  <c:v>-10964</c:v>
                </c:pt>
                <c:pt idx="106">
                  <c:v>-10963</c:v>
                </c:pt>
                <c:pt idx="107">
                  <c:v>-10909</c:v>
                </c:pt>
                <c:pt idx="108">
                  <c:v>-10895</c:v>
                </c:pt>
                <c:pt idx="109">
                  <c:v>-10877.5</c:v>
                </c:pt>
                <c:pt idx="110">
                  <c:v>-10876</c:v>
                </c:pt>
                <c:pt idx="111">
                  <c:v>-10868</c:v>
                </c:pt>
                <c:pt idx="112">
                  <c:v>-10818</c:v>
                </c:pt>
                <c:pt idx="113">
                  <c:v>-10456</c:v>
                </c:pt>
                <c:pt idx="114">
                  <c:v>-10218</c:v>
                </c:pt>
                <c:pt idx="115">
                  <c:v>-10151</c:v>
                </c:pt>
                <c:pt idx="116">
                  <c:v>-10151</c:v>
                </c:pt>
                <c:pt idx="117">
                  <c:v>-10124</c:v>
                </c:pt>
                <c:pt idx="118">
                  <c:v>-10115</c:v>
                </c:pt>
                <c:pt idx="119">
                  <c:v>-10115</c:v>
                </c:pt>
                <c:pt idx="120">
                  <c:v>-10114</c:v>
                </c:pt>
                <c:pt idx="121">
                  <c:v>-10114</c:v>
                </c:pt>
                <c:pt idx="122">
                  <c:v>-10114</c:v>
                </c:pt>
                <c:pt idx="123">
                  <c:v>-10069</c:v>
                </c:pt>
                <c:pt idx="124">
                  <c:v>-9743</c:v>
                </c:pt>
                <c:pt idx="125">
                  <c:v>-9724</c:v>
                </c:pt>
                <c:pt idx="126">
                  <c:v>-9367</c:v>
                </c:pt>
                <c:pt idx="127">
                  <c:v>-9364</c:v>
                </c:pt>
                <c:pt idx="128">
                  <c:v>-9306</c:v>
                </c:pt>
                <c:pt idx="129">
                  <c:v>-9305</c:v>
                </c:pt>
                <c:pt idx="130">
                  <c:v>-6215</c:v>
                </c:pt>
                <c:pt idx="131">
                  <c:v>-6177</c:v>
                </c:pt>
                <c:pt idx="132">
                  <c:v>-6158</c:v>
                </c:pt>
                <c:pt idx="133">
                  <c:v>-5869</c:v>
                </c:pt>
                <c:pt idx="134">
                  <c:v>-5834</c:v>
                </c:pt>
                <c:pt idx="135">
                  <c:v>-5803.5</c:v>
                </c:pt>
                <c:pt idx="136">
                  <c:v>-4306</c:v>
                </c:pt>
                <c:pt idx="137">
                  <c:v>-4306</c:v>
                </c:pt>
                <c:pt idx="138">
                  <c:v>-4287</c:v>
                </c:pt>
                <c:pt idx="139">
                  <c:v>-4249</c:v>
                </c:pt>
                <c:pt idx="140">
                  <c:v>-4229</c:v>
                </c:pt>
                <c:pt idx="141">
                  <c:v>-4228</c:v>
                </c:pt>
                <c:pt idx="142">
                  <c:v>-3877.5</c:v>
                </c:pt>
                <c:pt idx="143">
                  <c:v>-3848</c:v>
                </c:pt>
                <c:pt idx="144">
                  <c:v>-3523</c:v>
                </c:pt>
                <c:pt idx="145">
                  <c:v>-3504</c:v>
                </c:pt>
                <c:pt idx="146">
                  <c:v>-3494.5</c:v>
                </c:pt>
                <c:pt idx="147">
                  <c:v>-3474.5</c:v>
                </c:pt>
                <c:pt idx="148">
                  <c:v>-3466</c:v>
                </c:pt>
                <c:pt idx="149">
                  <c:v>-2365</c:v>
                </c:pt>
                <c:pt idx="150">
                  <c:v>-2364</c:v>
                </c:pt>
                <c:pt idx="151">
                  <c:v>-1959</c:v>
                </c:pt>
                <c:pt idx="152">
                  <c:v>-1245</c:v>
                </c:pt>
                <c:pt idx="153">
                  <c:v>-1234</c:v>
                </c:pt>
                <c:pt idx="154">
                  <c:v>-1233</c:v>
                </c:pt>
                <c:pt idx="155">
                  <c:v>-1195</c:v>
                </c:pt>
                <c:pt idx="156">
                  <c:v>-1157</c:v>
                </c:pt>
                <c:pt idx="157">
                  <c:v>-1156</c:v>
                </c:pt>
                <c:pt idx="158">
                  <c:v>-1150</c:v>
                </c:pt>
                <c:pt idx="159">
                  <c:v>-1083</c:v>
                </c:pt>
                <c:pt idx="160">
                  <c:v>-833</c:v>
                </c:pt>
                <c:pt idx="161">
                  <c:v>-832</c:v>
                </c:pt>
                <c:pt idx="162">
                  <c:v>-757</c:v>
                </c:pt>
                <c:pt idx="163">
                  <c:v>-471</c:v>
                </c:pt>
                <c:pt idx="164">
                  <c:v>-414</c:v>
                </c:pt>
                <c:pt idx="165">
                  <c:v>-414</c:v>
                </c:pt>
                <c:pt idx="166">
                  <c:v>-356</c:v>
                </c:pt>
                <c:pt idx="167">
                  <c:v>-320</c:v>
                </c:pt>
                <c:pt idx="168">
                  <c:v>-70</c:v>
                </c:pt>
                <c:pt idx="169">
                  <c:v>0</c:v>
                </c:pt>
                <c:pt idx="170">
                  <c:v>408</c:v>
                </c:pt>
                <c:pt idx="171">
                  <c:v>1536</c:v>
                </c:pt>
                <c:pt idx="172">
                  <c:v>1576</c:v>
                </c:pt>
                <c:pt idx="173">
                  <c:v>1950.5</c:v>
                </c:pt>
                <c:pt idx="174">
                  <c:v>2340</c:v>
                </c:pt>
                <c:pt idx="175">
                  <c:v>2379</c:v>
                </c:pt>
                <c:pt idx="176">
                  <c:v>2387.5</c:v>
                </c:pt>
                <c:pt idx="177">
                  <c:v>4186</c:v>
                </c:pt>
                <c:pt idx="178">
                  <c:v>9651</c:v>
                </c:pt>
                <c:pt idx="179">
                  <c:v>12724</c:v>
                </c:pt>
                <c:pt idx="180">
                  <c:v>13097</c:v>
                </c:pt>
                <c:pt idx="181">
                  <c:v>13097</c:v>
                </c:pt>
                <c:pt idx="182">
                  <c:v>13113.5</c:v>
                </c:pt>
                <c:pt idx="183">
                  <c:v>13537</c:v>
                </c:pt>
                <c:pt idx="184">
                  <c:v>13877.5</c:v>
                </c:pt>
                <c:pt idx="185">
                  <c:v>13897.5</c:v>
                </c:pt>
                <c:pt idx="186">
                  <c:v>14270</c:v>
                </c:pt>
                <c:pt idx="187">
                  <c:v>14607</c:v>
                </c:pt>
                <c:pt idx="188">
                  <c:v>14615.5</c:v>
                </c:pt>
                <c:pt idx="189">
                  <c:v>15070</c:v>
                </c:pt>
                <c:pt idx="190">
                  <c:v>17342</c:v>
                </c:pt>
                <c:pt idx="191">
                  <c:v>17373</c:v>
                </c:pt>
                <c:pt idx="192">
                  <c:v>17397</c:v>
                </c:pt>
                <c:pt idx="193">
                  <c:v>17737</c:v>
                </c:pt>
                <c:pt idx="194">
                  <c:v>17737</c:v>
                </c:pt>
                <c:pt idx="195">
                  <c:v>17737.5</c:v>
                </c:pt>
                <c:pt idx="196">
                  <c:v>17751</c:v>
                </c:pt>
                <c:pt idx="197">
                  <c:v>17751.5</c:v>
                </c:pt>
                <c:pt idx="198">
                  <c:v>17759</c:v>
                </c:pt>
                <c:pt idx="199">
                  <c:v>17759.5</c:v>
                </c:pt>
              </c:numCache>
            </c:numRef>
          </c:xVal>
          <c:yVal>
            <c:numRef>
              <c:f>Active!$N$21:$N$990</c:f>
              <c:numCache>
                <c:formatCode>General</c:formatCode>
                <c:ptCount val="97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70D5-4218-B53F-3C89B915ECDA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Active!$F$21:$F$990</c:f>
              <c:numCache>
                <c:formatCode>General</c:formatCode>
                <c:ptCount val="970"/>
                <c:pt idx="0">
                  <c:v>-29444</c:v>
                </c:pt>
                <c:pt idx="1">
                  <c:v>-28298</c:v>
                </c:pt>
                <c:pt idx="2">
                  <c:v>-28224</c:v>
                </c:pt>
                <c:pt idx="3">
                  <c:v>-27859</c:v>
                </c:pt>
                <c:pt idx="4">
                  <c:v>-27842</c:v>
                </c:pt>
                <c:pt idx="5">
                  <c:v>-27534</c:v>
                </c:pt>
                <c:pt idx="6">
                  <c:v>-26809</c:v>
                </c:pt>
                <c:pt idx="7">
                  <c:v>-26333</c:v>
                </c:pt>
                <c:pt idx="8">
                  <c:v>-26331</c:v>
                </c:pt>
                <c:pt idx="9">
                  <c:v>-25913</c:v>
                </c:pt>
                <c:pt idx="10">
                  <c:v>-25589</c:v>
                </c:pt>
                <c:pt idx="11">
                  <c:v>-25189</c:v>
                </c:pt>
                <c:pt idx="12">
                  <c:v>-24827</c:v>
                </c:pt>
                <c:pt idx="13">
                  <c:v>-24423</c:v>
                </c:pt>
                <c:pt idx="14">
                  <c:v>-24348</c:v>
                </c:pt>
                <c:pt idx="15">
                  <c:v>-24332</c:v>
                </c:pt>
                <c:pt idx="16">
                  <c:v>-24007</c:v>
                </c:pt>
                <c:pt idx="17">
                  <c:v>-23970</c:v>
                </c:pt>
                <c:pt idx="18">
                  <c:v>-22821</c:v>
                </c:pt>
                <c:pt idx="19">
                  <c:v>-22821</c:v>
                </c:pt>
                <c:pt idx="20">
                  <c:v>-20819</c:v>
                </c:pt>
                <c:pt idx="21">
                  <c:v>-20476</c:v>
                </c:pt>
                <c:pt idx="22">
                  <c:v>-20093</c:v>
                </c:pt>
                <c:pt idx="23">
                  <c:v>-20057</c:v>
                </c:pt>
                <c:pt idx="24">
                  <c:v>-19807</c:v>
                </c:pt>
                <c:pt idx="25">
                  <c:v>-18930</c:v>
                </c:pt>
                <c:pt idx="26">
                  <c:v>-18161</c:v>
                </c:pt>
                <c:pt idx="27">
                  <c:v>-16998</c:v>
                </c:pt>
                <c:pt idx="28">
                  <c:v>-15969</c:v>
                </c:pt>
                <c:pt idx="29">
                  <c:v>-15895</c:v>
                </c:pt>
                <c:pt idx="30">
                  <c:v>-15874</c:v>
                </c:pt>
                <c:pt idx="31">
                  <c:v>-15874</c:v>
                </c:pt>
                <c:pt idx="32">
                  <c:v>-15871</c:v>
                </c:pt>
                <c:pt idx="33">
                  <c:v>-15565</c:v>
                </c:pt>
                <c:pt idx="34">
                  <c:v>-15564</c:v>
                </c:pt>
                <c:pt idx="35">
                  <c:v>-15126</c:v>
                </c:pt>
                <c:pt idx="36">
                  <c:v>-15089</c:v>
                </c:pt>
                <c:pt idx="37">
                  <c:v>-15069</c:v>
                </c:pt>
                <c:pt idx="38">
                  <c:v>-15055</c:v>
                </c:pt>
                <c:pt idx="39">
                  <c:v>-14744</c:v>
                </c:pt>
                <c:pt idx="40">
                  <c:v>-14654</c:v>
                </c:pt>
                <c:pt idx="41">
                  <c:v>-14367</c:v>
                </c:pt>
                <c:pt idx="42">
                  <c:v>-14331</c:v>
                </c:pt>
                <c:pt idx="43">
                  <c:v>-13988</c:v>
                </c:pt>
                <c:pt idx="44">
                  <c:v>-13968</c:v>
                </c:pt>
                <c:pt idx="45">
                  <c:v>-13961</c:v>
                </c:pt>
                <c:pt idx="46">
                  <c:v>-13928</c:v>
                </c:pt>
                <c:pt idx="47">
                  <c:v>-13910</c:v>
                </c:pt>
                <c:pt idx="48">
                  <c:v>-13888</c:v>
                </c:pt>
                <c:pt idx="49">
                  <c:v>-13858.5</c:v>
                </c:pt>
                <c:pt idx="50">
                  <c:v>-13588</c:v>
                </c:pt>
                <c:pt idx="51">
                  <c:v>-13181</c:v>
                </c:pt>
                <c:pt idx="52">
                  <c:v>-13178</c:v>
                </c:pt>
                <c:pt idx="53">
                  <c:v>-13177</c:v>
                </c:pt>
                <c:pt idx="54">
                  <c:v>-13128</c:v>
                </c:pt>
                <c:pt idx="55">
                  <c:v>-12874</c:v>
                </c:pt>
                <c:pt idx="56">
                  <c:v>-12872</c:v>
                </c:pt>
                <c:pt idx="57">
                  <c:v>-12872</c:v>
                </c:pt>
                <c:pt idx="58">
                  <c:v>-12840</c:v>
                </c:pt>
                <c:pt idx="59">
                  <c:v>-12839</c:v>
                </c:pt>
                <c:pt idx="60">
                  <c:v>-12747</c:v>
                </c:pt>
                <c:pt idx="61">
                  <c:v>-12745</c:v>
                </c:pt>
                <c:pt idx="62">
                  <c:v>-12528</c:v>
                </c:pt>
                <c:pt idx="63">
                  <c:v>-12528</c:v>
                </c:pt>
                <c:pt idx="64">
                  <c:v>-12492</c:v>
                </c:pt>
                <c:pt idx="65">
                  <c:v>-12491</c:v>
                </c:pt>
                <c:pt idx="66">
                  <c:v>-12491</c:v>
                </c:pt>
                <c:pt idx="67">
                  <c:v>-12491</c:v>
                </c:pt>
                <c:pt idx="68">
                  <c:v>-12490</c:v>
                </c:pt>
                <c:pt idx="69">
                  <c:v>-12383</c:v>
                </c:pt>
                <c:pt idx="70">
                  <c:v>-12147</c:v>
                </c:pt>
                <c:pt idx="71">
                  <c:v>-12146</c:v>
                </c:pt>
                <c:pt idx="72">
                  <c:v>-12124</c:v>
                </c:pt>
                <c:pt idx="73">
                  <c:v>-12110</c:v>
                </c:pt>
                <c:pt idx="74">
                  <c:v>-12110</c:v>
                </c:pt>
                <c:pt idx="75">
                  <c:v>-12109</c:v>
                </c:pt>
                <c:pt idx="76">
                  <c:v>-12091</c:v>
                </c:pt>
                <c:pt idx="77">
                  <c:v>-12091</c:v>
                </c:pt>
                <c:pt idx="78">
                  <c:v>-12090</c:v>
                </c:pt>
                <c:pt idx="79">
                  <c:v>-12090</c:v>
                </c:pt>
                <c:pt idx="80">
                  <c:v>-12053</c:v>
                </c:pt>
                <c:pt idx="81">
                  <c:v>-12052</c:v>
                </c:pt>
                <c:pt idx="82">
                  <c:v>-12052</c:v>
                </c:pt>
                <c:pt idx="83">
                  <c:v>-12036</c:v>
                </c:pt>
                <c:pt idx="84">
                  <c:v>-11964</c:v>
                </c:pt>
                <c:pt idx="85">
                  <c:v>-11746</c:v>
                </c:pt>
                <c:pt idx="86">
                  <c:v>-11709</c:v>
                </c:pt>
                <c:pt idx="87">
                  <c:v>-11709</c:v>
                </c:pt>
                <c:pt idx="88">
                  <c:v>-11688</c:v>
                </c:pt>
                <c:pt idx="89">
                  <c:v>-11651</c:v>
                </c:pt>
                <c:pt idx="90">
                  <c:v>-11619</c:v>
                </c:pt>
                <c:pt idx="91">
                  <c:v>-11613</c:v>
                </c:pt>
                <c:pt idx="92">
                  <c:v>-11558</c:v>
                </c:pt>
                <c:pt idx="93">
                  <c:v>-11540</c:v>
                </c:pt>
                <c:pt idx="94">
                  <c:v>-11365</c:v>
                </c:pt>
                <c:pt idx="95">
                  <c:v>-11328</c:v>
                </c:pt>
                <c:pt idx="96">
                  <c:v>-11309</c:v>
                </c:pt>
                <c:pt idx="97">
                  <c:v>-11309</c:v>
                </c:pt>
                <c:pt idx="98">
                  <c:v>-11305</c:v>
                </c:pt>
                <c:pt idx="99">
                  <c:v>-11250</c:v>
                </c:pt>
                <c:pt idx="100">
                  <c:v>-11220</c:v>
                </c:pt>
                <c:pt idx="101">
                  <c:v>-11215</c:v>
                </c:pt>
                <c:pt idx="102">
                  <c:v>-11183</c:v>
                </c:pt>
                <c:pt idx="103">
                  <c:v>-10964</c:v>
                </c:pt>
                <c:pt idx="104">
                  <c:v>-10964</c:v>
                </c:pt>
                <c:pt idx="105">
                  <c:v>-10964</c:v>
                </c:pt>
                <c:pt idx="106">
                  <c:v>-10963</c:v>
                </c:pt>
                <c:pt idx="107">
                  <c:v>-10909</c:v>
                </c:pt>
                <c:pt idx="108">
                  <c:v>-10895</c:v>
                </c:pt>
                <c:pt idx="109">
                  <c:v>-10877.5</c:v>
                </c:pt>
                <c:pt idx="110">
                  <c:v>-10876</c:v>
                </c:pt>
                <c:pt idx="111">
                  <c:v>-10868</c:v>
                </c:pt>
                <c:pt idx="112">
                  <c:v>-10818</c:v>
                </c:pt>
                <c:pt idx="113">
                  <c:v>-10456</c:v>
                </c:pt>
                <c:pt idx="114">
                  <c:v>-10218</c:v>
                </c:pt>
                <c:pt idx="115">
                  <c:v>-10151</c:v>
                </c:pt>
                <c:pt idx="116">
                  <c:v>-10151</c:v>
                </c:pt>
                <c:pt idx="117">
                  <c:v>-10124</c:v>
                </c:pt>
                <c:pt idx="118">
                  <c:v>-10115</c:v>
                </c:pt>
                <c:pt idx="119">
                  <c:v>-10115</c:v>
                </c:pt>
                <c:pt idx="120">
                  <c:v>-10114</c:v>
                </c:pt>
                <c:pt idx="121">
                  <c:v>-10114</c:v>
                </c:pt>
                <c:pt idx="122">
                  <c:v>-10114</c:v>
                </c:pt>
                <c:pt idx="123">
                  <c:v>-10069</c:v>
                </c:pt>
                <c:pt idx="124">
                  <c:v>-9743</c:v>
                </c:pt>
                <c:pt idx="125">
                  <c:v>-9724</c:v>
                </c:pt>
                <c:pt idx="126">
                  <c:v>-9367</c:v>
                </c:pt>
                <c:pt idx="127">
                  <c:v>-9364</c:v>
                </c:pt>
                <c:pt idx="128">
                  <c:v>-9306</c:v>
                </c:pt>
                <c:pt idx="129">
                  <c:v>-9305</c:v>
                </c:pt>
                <c:pt idx="130">
                  <c:v>-6215</c:v>
                </c:pt>
                <c:pt idx="131">
                  <c:v>-6177</c:v>
                </c:pt>
                <c:pt idx="132">
                  <c:v>-6158</c:v>
                </c:pt>
                <c:pt idx="133">
                  <c:v>-5869</c:v>
                </c:pt>
                <c:pt idx="134">
                  <c:v>-5834</c:v>
                </c:pt>
                <c:pt idx="135">
                  <c:v>-5803.5</c:v>
                </c:pt>
                <c:pt idx="136">
                  <c:v>-4306</c:v>
                </c:pt>
                <c:pt idx="137">
                  <c:v>-4306</c:v>
                </c:pt>
                <c:pt idx="138">
                  <c:v>-4287</c:v>
                </c:pt>
                <c:pt idx="139">
                  <c:v>-4249</c:v>
                </c:pt>
                <c:pt idx="140">
                  <c:v>-4229</c:v>
                </c:pt>
                <c:pt idx="141">
                  <c:v>-4228</c:v>
                </c:pt>
                <c:pt idx="142">
                  <c:v>-3877.5</c:v>
                </c:pt>
                <c:pt idx="143">
                  <c:v>-3848</c:v>
                </c:pt>
                <c:pt idx="144">
                  <c:v>-3523</c:v>
                </c:pt>
                <c:pt idx="145">
                  <c:v>-3504</c:v>
                </c:pt>
                <c:pt idx="146">
                  <c:v>-3494.5</c:v>
                </c:pt>
                <c:pt idx="147">
                  <c:v>-3474.5</c:v>
                </c:pt>
                <c:pt idx="148">
                  <c:v>-3466</c:v>
                </c:pt>
                <c:pt idx="149">
                  <c:v>-2365</c:v>
                </c:pt>
                <c:pt idx="150">
                  <c:v>-2364</c:v>
                </c:pt>
                <c:pt idx="151">
                  <c:v>-1959</c:v>
                </c:pt>
                <c:pt idx="152">
                  <c:v>-1245</c:v>
                </c:pt>
                <c:pt idx="153">
                  <c:v>-1234</c:v>
                </c:pt>
                <c:pt idx="154">
                  <c:v>-1233</c:v>
                </c:pt>
                <c:pt idx="155">
                  <c:v>-1195</c:v>
                </c:pt>
                <c:pt idx="156">
                  <c:v>-1157</c:v>
                </c:pt>
                <c:pt idx="157">
                  <c:v>-1156</c:v>
                </c:pt>
                <c:pt idx="158">
                  <c:v>-1150</c:v>
                </c:pt>
                <c:pt idx="159">
                  <c:v>-1083</c:v>
                </c:pt>
                <c:pt idx="160">
                  <c:v>-833</c:v>
                </c:pt>
                <c:pt idx="161">
                  <c:v>-832</c:v>
                </c:pt>
                <c:pt idx="162">
                  <c:v>-757</c:v>
                </c:pt>
                <c:pt idx="163">
                  <c:v>-471</c:v>
                </c:pt>
                <c:pt idx="164">
                  <c:v>-414</c:v>
                </c:pt>
                <c:pt idx="165">
                  <c:v>-414</c:v>
                </c:pt>
                <c:pt idx="166">
                  <c:v>-356</c:v>
                </c:pt>
                <c:pt idx="167">
                  <c:v>-320</c:v>
                </c:pt>
                <c:pt idx="168">
                  <c:v>-70</c:v>
                </c:pt>
                <c:pt idx="169">
                  <c:v>0</c:v>
                </c:pt>
                <c:pt idx="170">
                  <c:v>408</c:v>
                </c:pt>
                <c:pt idx="171">
                  <c:v>1536</c:v>
                </c:pt>
                <c:pt idx="172">
                  <c:v>1576</c:v>
                </c:pt>
                <c:pt idx="173">
                  <c:v>1950.5</c:v>
                </c:pt>
                <c:pt idx="174">
                  <c:v>2340</c:v>
                </c:pt>
                <c:pt idx="175">
                  <c:v>2379</c:v>
                </c:pt>
                <c:pt idx="176">
                  <c:v>2387.5</c:v>
                </c:pt>
                <c:pt idx="177">
                  <c:v>4186</c:v>
                </c:pt>
                <c:pt idx="178">
                  <c:v>9651</c:v>
                </c:pt>
                <c:pt idx="179">
                  <c:v>12724</c:v>
                </c:pt>
                <c:pt idx="180">
                  <c:v>13097</c:v>
                </c:pt>
                <c:pt idx="181">
                  <c:v>13097</c:v>
                </c:pt>
                <c:pt idx="182">
                  <c:v>13113.5</c:v>
                </c:pt>
                <c:pt idx="183">
                  <c:v>13537</c:v>
                </c:pt>
                <c:pt idx="184">
                  <c:v>13877.5</c:v>
                </c:pt>
                <c:pt idx="185">
                  <c:v>13897.5</c:v>
                </c:pt>
                <c:pt idx="186">
                  <c:v>14270</c:v>
                </c:pt>
                <c:pt idx="187">
                  <c:v>14607</c:v>
                </c:pt>
                <c:pt idx="188">
                  <c:v>14615.5</c:v>
                </c:pt>
                <c:pt idx="189">
                  <c:v>15070</c:v>
                </c:pt>
                <c:pt idx="190">
                  <c:v>17342</c:v>
                </c:pt>
                <c:pt idx="191">
                  <c:v>17373</c:v>
                </c:pt>
                <c:pt idx="192">
                  <c:v>17397</c:v>
                </c:pt>
                <c:pt idx="193">
                  <c:v>17737</c:v>
                </c:pt>
                <c:pt idx="194">
                  <c:v>17737</c:v>
                </c:pt>
                <c:pt idx="195">
                  <c:v>17737.5</c:v>
                </c:pt>
                <c:pt idx="196">
                  <c:v>17751</c:v>
                </c:pt>
                <c:pt idx="197">
                  <c:v>17751.5</c:v>
                </c:pt>
                <c:pt idx="198">
                  <c:v>17759</c:v>
                </c:pt>
                <c:pt idx="199">
                  <c:v>17759.5</c:v>
                </c:pt>
              </c:numCache>
            </c:numRef>
          </c:xVal>
          <c:yVal>
            <c:numRef>
              <c:f>Active!$O$21:$O$990</c:f>
              <c:numCache>
                <c:formatCode>General</c:formatCode>
                <c:ptCount val="970"/>
                <c:pt idx="0">
                  <c:v>3.5566930056308288E-2</c:v>
                </c:pt>
                <c:pt idx="1">
                  <c:v>3.3762342905469714E-2</c:v>
                </c:pt>
                <c:pt idx="2">
                  <c:v>3.3645816335520287E-2</c:v>
                </c:pt>
                <c:pt idx="3">
                  <c:v>3.3071056902661572E-2</c:v>
                </c:pt>
                <c:pt idx="4">
                  <c:v>3.3044287285240753E-2</c:v>
                </c:pt>
                <c:pt idx="5">
                  <c:v>3.2559284804910674E-2</c:v>
                </c:pt>
                <c:pt idx="6">
                  <c:v>3.1417639356081731E-2</c:v>
                </c:pt>
                <c:pt idx="7">
                  <c:v>3.0668090068298872E-2</c:v>
                </c:pt>
                <c:pt idx="8">
                  <c:v>3.0664940701543481E-2</c:v>
                </c:pt>
                <c:pt idx="9">
                  <c:v>3.0006723049666933E-2</c:v>
                </c:pt>
                <c:pt idx="10">
                  <c:v>2.9496525635293726E-2</c:v>
                </c:pt>
                <c:pt idx="11">
                  <c:v>2.8866652284215689E-2</c:v>
                </c:pt>
                <c:pt idx="12">
                  <c:v>2.829661690149007E-2</c:v>
                </c:pt>
                <c:pt idx="13">
                  <c:v>2.7660444816901258E-2</c:v>
                </c:pt>
                <c:pt idx="14">
                  <c:v>2.7542343563574125E-2</c:v>
                </c:pt>
                <c:pt idx="15">
                  <c:v>2.7517148629531005E-2</c:v>
                </c:pt>
                <c:pt idx="16">
                  <c:v>2.70053765317801E-2</c:v>
                </c:pt>
                <c:pt idx="17">
                  <c:v>2.694711324680538E-2</c:v>
                </c:pt>
                <c:pt idx="18">
                  <c:v>2.5137802045833723E-2</c:v>
                </c:pt>
                <c:pt idx="19">
                  <c:v>2.5137802045833723E-2</c:v>
                </c:pt>
                <c:pt idx="20">
                  <c:v>2.1985285923688164E-2</c:v>
                </c:pt>
                <c:pt idx="21">
                  <c:v>2.1445169525138748E-2</c:v>
                </c:pt>
                <c:pt idx="22">
                  <c:v>2.084206579148153E-2</c:v>
                </c:pt>
                <c:pt idx="23">
                  <c:v>2.0785377189884508E-2</c:v>
                </c:pt>
                <c:pt idx="24">
                  <c:v>2.0391706345460735E-2</c:v>
                </c:pt>
                <c:pt idx="25">
                  <c:v>1.9010709023222144E-2</c:v>
                </c:pt>
                <c:pt idx="26">
                  <c:v>1.7799777505774619E-2</c:v>
                </c:pt>
                <c:pt idx="27">
                  <c:v>1.5968420737515233E-2</c:v>
                </c:pt>
                <c:pt idx="28">
                  <c:v>1.4348071541866989E-2</c:v>
                </c:pt>
                <c:pt idx="29">
                  <c:v>1.4231544971917552E-2</c:v>
                </c:pt>
                <c:pt idx="30">
                  <c:v>1.4198476620985959E-2</c:v>
                </c:pt>
                <c:pt idx="31">
                  <c:v>1.4198476620985959E-2</c:v>
                </c:pt>
                <c:pt idx="32">
                  <c:v>1.4193752570852872E-2</c:v>
                </c:pt>
                <c:pt idx="33">
                  <c:v>1.3711899457278177E-2</c:v>
                </c:pt>
                <c:pt idx="34">
                  <c:v>1.3710324773900481E-2</c:v>
                </c:pt>
                <c:pt idx="35">
                  <c:v>1.3020613454470031E-2</c:v>
                </c:pt>
                <c:pt idx="36">
                  <c:v>1.2962350169495315E-2</c:v>
                </c:pt>
                <c:pt idx="37">
                  <c:v>1.2930856501941413E-2</c:v>
                </c:pt>
                <c:pt idx="38">
                  <c:v>1.2908810934653681E-2</c:v>
                </c:pt>
                <c:pt idx="39">
                  <c:v>1.2419084404190508E-2</c:v>
                </c:pt>
                <c:pt idx="40">
                  <c:v>1.2277362900197951E-2</c:v>
                </c:pt>
                <c:pt idx="41">
                  <c:v>1.1825428770799461E-2</c:v>
                </c:pt>
                <c:pt idx="42">
                  <c:v>1.1768740169202437E-2</c:v>
                </c:pt>
                <c:pt idx="43">
                  <c:v>1.1228623770653024E-2</c:v>
                </c:pt>
                <c:pt idx="44">
                  <c:v>1.1197130103099123E-2</c:v>
                </c:pt>
                <c:pt idx="45">
                  <c:v>1.1186107319455255E-2</c:v>
                </c:pt>
                <c:pt idx="46">
                  <c:v>1.1134142767991316E-2</c:v>
                </c:pt>
                <c:pt idx="47">
                  <c:v>1.1105798467192805E-2</c:v>
                </c:pt>
                <c:pt idx="48">
                  <c:v>1.1071155432883513E-2</c:v>
                </c:pt>
                <c:pt idx="49">
                  <c:v>1.102470227324151E-2</c:v>
                </c:pt>
                <c:pt idx="50">
                  <c:v>1.059875041957499E-2</c:v>
                </c:pt>
                <c:pt idx="51">
                  <c:v>9.9578542848530877E-3</c:v>
                </c:pt>
                <c:pt idx="52">
                  <c:v>9.9531302347200014E-3</c:v>
                </c:pt>
                <c:pt idx="53">
                  <c:v>9.951555551342306E-3</c:v>
                </c:pt>
                <c:pt idx="54">
                  <c:v>9.8743960658352475E-3</c:v>
                </c:pt>
                <c:pt idx="55">
                  <c:v>9.4744264879006966E-3</c:v>
                </c:pt>
                <c:pt idx="56">
                  <c:v>9.4712771211453058E-3</c:v>
                </c:pt>
                <c:pt idx="57">
                  <c:v>9.4712771211453058E-3</c:v>
                </c:pt>
                <c:pt idx="58">
                  <c:v>9.4208872530590626E-3</c:v>
                </c:pt>
                <c:pt idx="59">
                  <c:v>9.4193125696813672E-3</c:v>
                </c:pt>
                <c:pt idx="60">
                  <c:v>9.2744416989334194E-3</c:v>
                </c:pt>
                <c:pt idx="61">
                  <c:v>9.2712923321780286E-3</c:v>
                </c:pt>
                <c:pt idx="62">
                  <c:v>8.9295860392181944E-3</c:v>
                </c:pt>
                <c:pt idx="63">
                  <c:v>8.9295860392181944E-3</c:v>
                </c:pt>
                <c:pt idx="64">
                  <c:v>8.8728974376211731E-3</c:v>
                </c:pt>
                <c:pt idx="65">
                  <c:v>8.8713227542434776E-3</c:v>
                </c:pt>
                <c:pt idx="66">
                  <c:v>8.8713227542434776E-3</c:v>
                </c:pt>
                <c:pt idx="67">
                  <c:v>8.8713227542434776E-3</c:v>
                </c:pt>
                <c:pt idx="68">
                  <c:v>8.8697480708657822E-3</c:v>
                </c:pt>
                <c:pt idx="69">
                  <c:v>8.70125694945241E-3</c:v>
                </c:pt>
                <c:pt idx="70">
                  <c:v>8.3296316723163663E-3</c:v>
                </c:pt>
                <c:pt idx="71">
                  <c:v>8.3280569889386744E-3</c:v>
                </c:pt>
                <c:pt idx="72">
                  <c:v>8.293413954629382E-3</c:v>
                </c:pt>
                <c:pt idx="73">
                  <c:v>8.2713683873416495E-3</c:v>
                </c:pt>
                <c:pt idx="74">
                  <c:v>8.2713683873416495E-3</c:v>
                </c:pt>
                <c:pt idx="75">
                  <c:v>8.2697937039639541E-3</c:v>
                </c:pt>
                <c:pt idx="76">
                  <c:v>8.2414494031654434E-3</c:v>
                </c:pt>
                <c:pt idx="77">
                  <c:v>8.2414494031654434E-3</c:v>
                </c:pt>
                <c:pt idx="78">
                  <c:v>8.239874719787748E-3</c:v>
                </c:pt>
                <c:pt idx="79">
                  <c:v>8.239874719787748E-3</c:v>
                </c:pt>
                <c:pt idx="80">
                  <c:v>8.1816114348130312E-3</c:v>
                </c:pt>
                <c:pt idx="81">
                  <c:v>8.1800367514353357E-3</c:v>
                </c:pt>
                <c:pt idx="82">
                  <c:v>8.1800367514353357E-3</c:v>
                </c:pt>
                <c:pt idx="83">
                  <c:v>8.1548418173922124E-3</c:v>
                </c:pt>
                <c:pt idx="84">
                  <c:v>8.0414646141981662E-3</c:v>
                </c:pt>
                <c:pt idx="85">
                  <c:v>7.6981836378606366E-3</c:v>
                </c:pt>
                <c:pt idx="86">
                  <c:v>7.6399203528859198E-3</c:v>
                </c:pt>
                <c:pt idx="87">
                  <c:v>7.6399203528859198E-3</c:v>
                </c:pt>
                <c:pt idx="88">
                  <c:v>7.6068520019543229E-3</c:v>
                </c:pt>
                <c:pt idx="89">
                  <c:v>7.5485887169796061E-3</c:v>
                </c:pt>
                <c:pt idx="90">
                  <c:v>7.4981988488933629E-3</c:v>
                </c:pt>
                <c:pt idx="91">
                  <c:v>7.4887507486271904E-3</c:v>
                </c:pt>
                <c:pt idx="92">
                  <c:v>7.4021431628539629E-3</c:v>
                </c:pt>
                <c:pt idx="93">
                  <c:v>7.3737988620554487E-3</c:v>
                </c:pt>
                <c:pt idx="94">
                  <c:v>7.0982292709588085E-3</c:v>
                </c:pt>
                <c:pt idx="95">
                  <c:v>7.0399659859840917E-3</c:v>
                </c:pt>
                <c:pt idx="96">
                  <c:v>7.0100470018078856E-3</c:v>
                </c:pt>
                <c:pt idx="97">
                  <c:v>7.0100470018078856E-3</c:v>
                </c:pt>
                <c:pt idx="98">
                  <c:v>7.0037482682971039E-3</c:v>
                </c:pt>
                <c:pt idx="99">
                  <c:v>6.9171406825238764E-3</c:v>
                </c:pt>
                <c:pt idx="100">
                  <c:v>6.8699001811930206E-3</c:v>
                </c:pt>
                <c:pt idx="101">
                  <c:v>6.862026764304547E-3</c:v>
                </c:pt>
                <c:pt idx="102">
                  <c:v>6.8116368962183038E-3</c:v>
                </c:pt>
                <c:pt idx="103">
                  <c:v>6.4667812365030788E-3</c:v>
                </c:pt>
                <c:pt idx="104">
                  <c:v>6.4667812365030788E-3</c:v>
                </c:pt>
                <c:pt idx="105">
                  <c:v>6.4667812365030788E-3</c:v>
                </c:pt>
                <c:pt idx="106">
                  <c:v>6.4652065531253834E-3</c:v>
                </c:pt>
                <c:pt idx="107">
                  <c:v>6.3801736507298513E-3</c:v>
                </c:pt>
                <c:pt idx="108">
                  <c:v>6.3581280834421189E-3</c:v>
                </c:pt>
                <c:pt idx="109">
                  <c:v>6.3305711243324542E-3</c:v>
                </c:pt>
                <c:pt idx="110">
                  <c:v>6.3282090992659128E-3</c:v>
                </c:pt>
                <c:pt idx="111">
                  <c:v>6.3156116322443528E-3</c:v>
                </c:pt>
                <c:pt idx="112">
                  <c:v>6.2368774633595955E-3</c:v>
                </c:pt>
                <c:pt idx="113">
                  <c:v>5.666842080633977E-3</c:v>
                </c:pt>
                <c:pt idx="114">
                  <c:v>5.2920674367425459E-3</c:v>
                </c:pt>
                <c:pt idx="115">
                  <c:v>5.1865636504369733E-3</c:v>
                </c:pt>
                <c:pt idx="116">
                  <c:v>5.1865636504369733E-3</c:v>
                </c:pt>
                <c:pt idx="117">
                  <c:v>5.1440471992392073E-3</c:v>
                </c:pt>
                <c:pt idx="118">
                  <c:v>5.1298750488399519E-3</c:v>
                </c:pt>
                <c:pt idx="119">
                  <c:v>5.1298750488399519E-3</c:v>
                </c:pt>
                <c:pt idx="120">
                  <c:v>5.1283003654622565E-3</c:v>
                </c:pt>
                <c:pt idx="121">
                  <c:v>5.1283003654622565E-3</c:v>
                </c:pt>
                <c:pt idx="122">
                  <c:v>5.1283003654622565E-3</c:v>
                </c:pt>
                <c:pt idx="123">
                  <c:v>5.0574396134659763E-3</c:v>
                </c:pt>
                <c:pt idx="124">
                  <c:v>4.5440928323373792E-3</c:v>
                </c:pt>
                <c:pt idx="125">
                  <c:v>4.5141738481611713E-3</c:v>
                </c:pt>
                <c:pt idx="126">
                  <c:v>3.9520118823240264E-3</c:v>
                </c:pt>
                <c:pt idx="127">
                  <c:v>3.9472878321909401E-3</c:v>
                </c:pt>
                <c:pt idx="128">
                  <c:v>3.8559561962846264E-3</c:v>
                </c:pt>
                <c:pt idx="129">
                  <c:v>3.8543815129069309E-3</c:v>
                </c:pt>
                <c:pt idx="130">
                  <c:v>-1.011390124170888E-3</c:v>
                </c:pt>
                <c:pt idx="131">
                  <c:v>-1.071228092523302E-3</c:v>
                </c:pt>
                <c:pt idx="132">
                  <c:v>-1.1011470766995081E-3</c:v>
                </c:pt>
                <c:pt idx="133">
                  <c:v>-1.5562305728533884E-3</c:v>
                </c:pt>
                <c:pt idx="134">
                  <c:v>-1.6113444910727161E-3</c:v>
                </c:pt>
                <c:pt idx="135">
                  <c:v>-1.6593723340924162E-3</c:v>
                </c:pt>
                <c:pt idx="136">
                  <c:v>-4.0174606921908095E-3</c:v>
                </c:pt>
                <c:pt idx="137">
                  <c:v>-4.0174606921908095E-3</c:v>
                </c:pt>
                <c:pt idx="138">
                  <c:v>-4.0473796763670156E-3</c:v>
                </c:pt>
                <c:pt idx="139">
                  <c:v>-4.1072176447194287E-3</c:v>
                </c:pt>
                <c:pt idx="140">
                  <c:v>-4.1387113122733311E-3</c:v>
                </c:pt>
                <c:pt idx="141">
                  <c:v>-4.1402859956510257E-3</c:v>
                </c:pt>
                <c:pt idx="142">
                  <c:v>-4.6922125195331538E-3</c:v>
                </c:pt>
                <c:pt idx="143">
                  <c:v>-4.7386656791751592E-3</c:v>
                </c:pt>
                <c:pt idx="144">
                  <c:v>-5.2504377769260618E-3</c:v>
                </c:pt>
                <c:pt idx="145">
                  <c:v>-5.2803567611022688E-3</c:v>
                </c:pt>
                <c:pt idx="146">
                  <c:v>-5.2953162531903719E-3</c:v>
                </c:pt>
                <c:pt idx="147">
                  <c:v>-5.3268099207442743E-3</c:v>
                </c:pt>
                <c:pt idx="148">
                  <c:v>-5.3401947294546819E-3</c:v>
                </c:pt>
                <c:pt idx="149">
                  <c:v>-7.0739211282969724E-3</c:v>
                </c:pt>
                <c:pt idx="150">
                  <c:v>-7.0754958116746678E-3</c:v>
                </c:pt>
                <c:pt idx="151">
                  <c:v>-7.7132425796411783E-3</c:v>
                </c:pt>
                <c:pt idx="152">
                  <c:v>-8.8375665113154707E-3</c:v>
                </c:pt>
                <c:pt idx="153">
                  <c:v>-8.8548880284701169E-3</c:v>
                </c:pt>
                <c:pt idx="154">
                  <c:v>-8.8564627118478123E-3</c:v>
                </c:pt>
                <c:pt idx="155">
                  <c:v>-8.9163006802002245E-3</c:v>
                </c:pt>
                <c:pt idx="156">
                  <c:v>-8.9761386485526385E-3</c:v>
                </c:pt>
                <c:pt idx="157">
                  <c:v>-8.9777133319303322E-3</c:v>
                </c:pt>
                <c:pt idx="158">
                  <c:v>-8.987161432196503E-3</c:v>
                </c:pt>
                <c:pt idx="159">
                  <c:v>-9.0926652185020738E-3</c:v>
                </c:pt>
                <c:pt idx="160">
                  <c:v>-9.4863360629258466E-3</c:v>
                </c:pt>
                <c:pt idx="161">
                  <c:v>-9.487910746303542E-3</c:v>
                </c:pt>
                <c:pt idx="162">
                  <c:v>-9.6060119996306727E-3</c:v>
                </c:pt>
                <c:pt idx="163">
                  <c:v>-1.0056371445651469E-2</c:v>
                </c:pt>
                <c:pt idx="164">
                  <c:v>-1.0146128398180087E-2</c:v>
                </c:pt>
                <c:pt idx="165">
                  <c:v>-1.0146128398180087E-2</c:v>
                </c:pt>
                <c:pt idx="166">
                  <c:v>-1.0237460034086402E-2</c:v>
                </c:pt>
                <c:pt idx="167">
                  <c:v>-1.0294148635683426E-2</c:v>
                </c:pt>
                <c:pt idx="168">
                  <c:v>-1.0687819480107198E-2</c:v>
                </c:pt>
                <c:pt idx="169">
                  <c:v>-1.0798047316545854E-2</c:v>
                </c:pt>
                <c:pt idx="170">
                  <c:v>-1.144051813464545E-2</c:v>
                </c:pt>
                <c:pt idx="171">
                  <c:v>-1.3216760984685508E-2</c:v>
                </c:pt>
                <c:pt idx="172">
                  <c:v>-1.3279748319793311E-2</c:v>
                </c:pt>
                <c:pt idx="173">
                  <c:v>-1.386946724474012E-2</c:v>
                </c:pt>
                <c:pt idx="174">
                  <c:v>-1.4482806420352358E-2</c:v>
                </c:pt>
                <c:pt idx="175">
                  <c:v>-1.4544219072082466E-2</c:v>
                </c:pt>
                <c:pt idx="176">
                  <c:v>-1.4557603880792873E-2</c:v>
                </c:pt>
                <c:pt idx="177">
                  <c:v>-1.7389671935577486E-2</c:v>
                </c:pt>
                <c:pt idx="178">
                  <c:v>-2.5995316594681139E-2</c:v>
                </c:pt>
                <c:pt idx="179">
                  <c:v>-3.0834318614338139E-2</c:v>
                </c:pt>
                <c:pt idx="180">
                  <c:v>-3.1421675514218407E-2</c:v>
                </c:pt>
                <c:pt idx="181">
                  <c:v>-3.1421675514218407E-2</c:v>
                </c:pt>
                <c:pt idx="182">
                  <c:v>-3.1447657789950373E-2</c:v>
                </c:pt>
                <c:pt idx="183">
                  <c:v>-3.2114536200404248E-2</c:v>
                </c:pt>
                <c:pt idx="184">
                  <c:v>-3.2650715890509427E-2</c:v>
                </c:pt>
                <c:pt idx="185">
                  <c:v>-3.2682209558063322E-2</c:v>
                </c:pt>
                <c:pt idx="186">
                  <c:v>-3.326877911625474E-2</c:v>
                </c:pt>
                <c:pt idx="187">
                  <c:v>-3.3799447414537991E-2</c:v>
                </c:pt>
                <c:pt idx="188">
                  <c:v>-3.3812832223248393E-2</c:v>
                </c:pt>
                <c:pt idx="189">
                  <c:v>-3.4528525818410816E-2</c:v>
                </c:pt>
                <c:pt idx="190">
                  <c:v>-3.8106206452534055E-2</c:v>
                </c:pt>
                <c:pt idx="191">
                  <c:v>-3.8155021637242603E-2</c:v>
                </c:pt>
                <c:pt idx="192">
                  <c:v>-3.819281403830728E-2</c:v>
                </c:pt>
                <c:pt idx="193">
                  <c:v>-3.8728206386723613E-2</c:v>
                </c:pt>
                <c:pt idx="194">
                  <c:v>-3.8728206386723613E-2</c:v>
                </c:pt>
                <c:pt idx="195">
                  <c:v>-3.8728993728412459E-2</c:v>
                </c:pt>
                <c:pt idx="196">
                  <c:v>-3.8750251954011342E-2</c:v>
                </c:pt>
                <c:pt idx="197">
                  <c:v>-3.8751039295700188E-2</c:v>
                </c:pt>
                <c:pt idx="198">
                  <c:v>-3.8762849421032905E-2</c:v>
                </c:pt>
                <c:pt idx="199">
                  <c:v>-3.8763636762721751E-2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70D5-4218-B53F-3C89B915ECDA}"/>
            </c:ext>
          </c:extLst>
        </c:ser>
        <c:ser>
          <c:idx val="8"/>
          <c:order val="8"/>
          <c:tx>
            <c:strRef>
              <c:f>Active!$R$20</c:f>
              <c:strCache>
                <c:ptCount val="1"/>
                <c:pt idx="0">
                  <c:v>BAD?</c:v>
                </c:pt>
              </c:strCache>
            </c:strRef>
          </c:tx>
          <c:spPr>
            <a:ln w="19050">
              <a:noFill/>
            </a:ln>
          </c:spPr>
          <c:marker>
            <c:symbol val="star"/>
            <c:size val="5"/>
            <c:spPr>
              <a:solidFill>
                <a:srgbClr val="69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Active!$F$21:$F$990</c:f>
              <c:numCache>
                <c:formatCode>General</c:formatCode>
                <c:ptCount val="970"/>
                <c:pt idx="0">
                  <c:v>-29444</c:v>
                </c:pt>
                <c:pt idx="1">
                  <c:v>-28298</c:v>
                </c:pt>
                <c:pt idx="2">
                  <c:v>-28224</c:v>
                </c:pt>
                <c:pt idx="3">
                  <c:v>-27859</c:v>
                </c:pt>
                <c:pt idx="4">
                  <c:v>-27842</c:v>
                </c:pt>
                <c:pt idx="5">
                  <c:v>-27534</c:v>
                </c:pt>
                <c:pt idx="6">
                  <c:v>-26809</c:v>
                </c:pt>
                <c:pt idx="7">
                  <c:v>-26333</c:v>
                </c:pt>
                <c:pt idx="8">
                  <c:v>-26331</c:v>
                </c:pt>
                <c:pt idx="9">
                  <c:v>-25913</c:v>
                </c:pt>
                <c:pt idx="10">
                  <c:v>-25589</c:v>
                </c:pt>
                <c:pt idx="11">
                  <c:v>-25189</c:v>
                </c:pt>
                <c:pt idx="12">
                  <c:v>-24827</c:v>
                </c:pt>
                <c:pt idx="13">
                  <c:v>-24423</c:v>
                </c:pt>
                <c:pt idx="14">
                  <c:v>-24348</c:v>
                </c:pt>
                <c:pt idx="15">
                  <c:v>-24332</c:v>
                </c:pt>
                <c:pt idx="16">
                  <c:v>-24007</c:v>
                </c:pt>
                <c:pt idx="17">
                  <c:v>-23970</c:v>
                </c:pt>
                <c:pt idx="18">
                  <c:v>-22821</c:v>
                </c:pt>
                <c:pt idx="19">
                  <c:v>-22821</c:v>
                </c:pt>
                <c:pt idx="20">
                  <c:v>-20819</c:v>
                </c:pt>
                <c:pt idx="21">
                  <c:v>-20476</c:v>
                </c:pt>
                <c:pt idx="22">
                  <c:v>-20093</c:v>
                </c:pt>
                <c:pt idx="23">
                  <c:v>-20057</c:v>
                </c:pt>
                <c:pt idx="24">
                  <c:v>-19807</c:v>
                </c:pt>
                <c:pt idx="25">
                  <c:v>-18930</c:v>
                </c:pt>
                <c:pt idx="26">
                  <c:v>-18161</c:v>
                </c:pt>
                <c:pt idx="27">
                  <c:v>-16998</c:v>
                </c:pt>
                <c:pt idx="28">
                  <c:v>-15969</c:v>
                </c:pt>
                <c:pt idx="29">
                  <c:v>-15895</c:v>
                </c:pt>
                <c:pt idx="30">
                  <c:v>-15874</c:v>
                </c:pt>
                <c:pt idx="31">
                  <c:v>-15874</c:v>
                </c:pt>
                <c:pt idx="32">
                  <c:v>-15871</c:v>
                </c:pt>
                <c:pt idx="33">
                  <c:v>-15565</c:v>
                </c:pt>
                <c:pt idx="34">
                  <c:v>-15564</c:v>
                </c:pt>
                <c:pt idx="35">
                  <c:v>-15126</c:v>
                </c:pt>
                <c:pt idx="36">
                  <c:v>-15089</c:v>
                </c:pt>
                <c:pt idx="37">
                  <c:v>-15069</c:v>
                </c:pt>
                <c:pt idx="38">
                  <c:v>-15055</c:v>
                </c:pt>
                <c:pt idx="39">
                  <c:v>-14744</c:v>
                </c:pt>
                <c:pt idx="40">
                  <c:v>-14654</c:v>
                </c:pt>
                <c:pt idx="41">
                  <c:v>-14367</c:v>
                </c:pt>
                <c:pt idx="42">
                  <c:v>-14331</c:v>
                </c:pt>
                <c:pt idx="43">
                  <c:v>-13988</c:v>
                </c:pt>
                <c:pt idx="44">
                  <c:v>-13968</c:v>
                </c:pt>
                <c:pt idx="45">
                  <c:v>-13961</c:v>
                </c:pt>
                <c:pt idx="46">
                  <c:v>-13928</c:v>
                </c:pt>
                <c:pt idx="47">
                  <c:v>-13910</c:v>
                </c:pt>
                <c:pt idx="48">
                  <c:v>-13888</c:v>
                </c:pt>
                <c:pt idx="49">
                  <c:v>-13858.5</c:v>
                </c:pt>
                <c:pt idx="50">
                  <c:v>-13588</c:v>
                </c:pt>
                <c:pt idx="51">
                  <c:v>-13181</c:v>
                </c:pt>
                <c:pt idx="52">
                  <c:v>-13178</c:v>
                </c:pt>
                <c:pt idx="53">
                  <c:v>-13177</c:v>
                </c:pt>
                <c:pt idx="54">
                  <c:v>-13128</c:v>
                </c:pt>
                <c:pt idx="55">
                  <c:v>-12874</c:v>
                </c:pt>
                <c:pt idx="56">
                  <c:v>-12872</c:v>
                </c:pt>
                <c:pt idx="57">
                  <c:v>-12872</c:v>
                </c:pt>
                <c:pt idx="58">
                  <c:v>-12840</c:v>
                </c:pt>
                <c:pt idx="59">
                  <c:v>-12839</c:v>
                </c:pt>
                <c:pt idx="60">
                  <c:v>-12747</c:v>
                </c:pt>
                <c:pt idx="61">
                  <c:v>-12745</c:v>
                </c:pt>
                <c:pt idx="62">
                  <c:v>-12528</c:v>
                </c:pt>
                <c:pt idx="63">
                  <c:v>-12528</c:v>
                </c:pt>
                <c:pt idx="64">
                  <c:v>-12492</c:v>
                </c:pt>
                <c:pt idx="65">
                  <c:v>-12491</c:v>
                </c:pt>
                <c:pt idx="66">
                  <c:v>-12491</c:v>
                </c:pt>
                <c:pt idx="67">
                  <c:v>-12491</c:v>
                </c:pt>
                <c:pt idx="68">
                  <c:v>-12490</c:v>
                </c:pt>
                <c:pt idx="69">
                  <c:v>-12383</c:v>
                </c:pt>
                <c:pt idx="70">
                  <c:v>-12147</c:v>
                </c:pt>
                <c:pt idx="71">
                  <c:v>-12146</c:v>
                </c:pt>
                <c:pt idx="72">
                  <c:v>-12124</c:v>
                </c:pt>
                <c:pt idx="73">
                  <c:v>-12110</c:v>
                </c:pt>
                <c:pt idx="74">
                  <c:v>-12110</c:v>
                </c:pt>
                <c:pt idx="75">
                  <c:v>-12109</c:v>
                </c:pt>
                <c:pt idx="76">
                  <c:v>-12091</c:v>
                </c:pt>
                <c:pt idx="77">
                  <c:v>-12091</c:v>
                </c:pt>
                <c:pt idx="78">
                  <c:v>-12090</c:v>
                </c:pt>
                <c:pt idx="79">
                  <c:v>-12090</c:v>
                </c:pt>
                <c:pt idx="80">
                  <c:v>-12053</c:v>
                </c:pt>
                <c:pt idx="81">
                  <c:v>-12052</c:v>
                </c:pt>
                <c:pt idx="82">
                  <c:v>-12052</c:v>
                </c:pt>
                <c:pt idx="83">
                  <c:v>-12036</c:v>
                </c:pt>
                <c:pt idx="84">
                  <c:v>-11964</c:v>
                </c:pt>
                <c:pt idx="85">
                  <c:v>-11746</c:v>
                </c:pt>
                <c:pt idx="86">
                  <c:v>-11709</c:v>
                </c:pt>
                <c:pt idx="87">
                  <c:v>-11709</c:v>
                </c:pt>
                <c:pt idx="88">
                  <c:v>-11688</c:v>
                </c:pt>
                <c:pt idx="89">
                  <c:v>-11651</c:v>
                </c:pt>
                <c:pt idx="90">
                  <c:v>-11619</c:v>
                </c:pt>
                <c:pt idx="91">
                  <c:v>-11613</c:v>
                </c:pt>
                <c:pt idx="92">
                  <c:v>-11558</c:v>
                </c:pt>
                <c:pt idx="93">
                  <c:v>-11540</c:v>
                </c:pt>
                <c:pt idx="94">
                  <c:v>-11365</c:v>
                </c:pt>
                <c:pt idx="95">
                  <c:v>-11328</c:v>
                </c:pt>
                <c:pt idx="96">
                  <c:v>-11309</c:v>
                </c:pt>
                <c:pt idx="97">
                  <c:v>-11309</c:v>
                </c:pt>
                <c:pt idx="98">
                  <c:v>-11305</c:v>
                </c:pt>
                <c:pt idx="99">
                  <c:v>-11250</c:v>
                </c:pt>
                <c:pt idx="100">
                  <c:v>-11220</c:v>
                </c:pt>
                <c:pt idx="101">
                  <c:v>-11215</c:v>
                </c:pt>
                <c:pt idx="102">
                  <c:v>-11183</c:v>
                </c:pt>
                <c:pt idx="103">
                  <c:v>-10964</c:v>
                </c:pt>
                <c:pt idx="104">
                  <c:v>-10964</c:v>
                </c:pt>
                <c:pt idx="105">
                  <c:v>-10964</c:v>
                </c:pt>
                <c:pt idx="106">
                  <c:v>-10963</c:v>
                </c:pt>
                <c:pt idx="107">
                  <c:v>-10909</c:v>
                </c:pt>
                <c:pt idx="108">
                  <c:v>-10895</c:v>
                </c:pt>
                <c:pt idx="109">
                  <c:v>-10877.5</c:v>
                </c:pt>
                <c:pt idx="110">
                  <c:v>-10876</c:v>
                </c:pt>
                <c:pt idx="111">
                  <c:v>-10868</c:v>
                </c:pt>
                <c:pt idx="112">
                  <c:v>-10818</c:v>
                </c:pt>
                <c:pt idx="113">
                  <c:v>-10456</c:v>
                </c:pt>
                <c:pt idx="114">
                  <c:v>-10218</c:v>
                </c:pt>
                <c:pt idx="115">
                  <c:v>-10151</c:v>
                </c:pt>
                <c:pt idx="116">
                  <c:v>-10151</c:v>
                </c:pt>
                <c:pt idx="117">
                  <c:v>-10124</c:v>
                </c:pt>
                <c:pt idx="118">
                  <c:v>-10115</c:v>
                </c:pt>
                <c:pt idx="119">
                  <c:v>-10115</c:v>
                </c:pt>
                <c:pt idx="120">
                  <c:v>-10114</c:v>
                </c:pt>
                <c:pt idx="121">
                  <c:v>-10114</c:v>
                </c:pt>
                <c:pt idx="122">
                  <c:v>-10114</c:v>
                </c:pt>
                <c:pt idx="123">
                  <c:v>-10069</c:v>
                </c:pt>
                <c:pt idx="124">
                  <c:v>-9743</c:v>
                </c:pt>
                <c:pt idx="125">
                  <c:v>-9724</c:v>
                </c:pt>
                <c:pt idx="126">
                  <c:v>-9367</c:v>
                </c:pt>
                <c:pt idx="127">
                  <c:v>-9364</c:v>
                </c:pt>
                <c:pt idx="128">
                  <c:v>-9306</c:v>
                </c:pt>
                <c:pt idx="129">
                  <c:v>-9305</c:v>
                </c:pt>
                <c:pt idx="130">
                  <c:v>-6215</c:v>
                </c:pt>
                <c:pt idx="131">
                  <c:v>-6177</c:v>
                </c:pt>
                <c:pt idx="132">
                  <c:v>-6158</c:v>
                </c:pt>
                <c:pt idx="133">
                  <c:v>-5869</c:v>
                </c:pt>
                <c:pt idx="134">
                  <c:v>-5834</c:v>
                </c:pt>
                <c:pt idx="135">
                  <c:v>-5803.5</c:v>
                </c:pt>
                <c:pt idx="136">
                  <c:v>-4306</c:v>
                </c:pt>
                <c:pt idx="137">
                  <c:v>-4306</c:v>
                </c:pt>
                <c:pt idx="138">
                  <c:v>-4287</c:v>
                </c:pt>
                <c:pt idx="139">
                  <c:v>-4249</c:v>
                </c:pt>
                <c:pt idx="140">
                  <c:v>-4229</c:v>
                </c:pt>
                <c:pt idx="141">
                  <c:v>-4228</c:v>
                </c:pt>
                <c:pt idx="142">
                  <c:v>-3877.5</c:v>
                </c:pt>
                <c:pt idx="143">
                  <c:v>-3848</c:v>
                </c:pt>
                <c:pt idx="144">
                  <c:v>-3523</c:v>
                </c:pt>
                <c:pt idx="145">
                  <c:v>-3504</c:v>
                </c:pt>
                <c:pt idx="146">
                  <c:v>-3494.5</c:v>
                </c:pt>
                <c:pt idx="147">
                  <c:v>-3474.5</c:v>
                </c:pt>
                <c:pt idx="148">
                  <c:v>-3466</c:v>
                </c:pt>
                <c:pt idx="149">
                  <c:v>-2365</c:v>
                </c:pt>
                <c:pt idx="150">
                  <c:v>-2364</c:v>
                </c:pt>
                <c:pt idx="151">
                  <c:v>-1959</c:v>
                </c:pt>
                <c:pt idx="152">
                  <c:v>-1245</c:v>
                </c:pt>
                <c:pt idx="153">
                  <c:v>-1234</c:v>
                </c:pt>
                <c:pt idx="154">
                  <c:v>-1233</c:v>
                </c:pt>
                <c:pt idx="155">
                  <c:v>-1195</c:v>
                </c:pt>
                <c:pt idx="156">
                  <c:v>-1157</c:v>
                </c:pt>
                <c:pt idx="157">
                  <c:v>-1156</c:v>
                </c:pt>
                <c:pt idx="158">
                  <c:v>-1150</c:v>
                </c:pt>
                <c:pt idx="159">
                  <c:v>-1083</c:v>
                </c:pt>
                <c:pt idx="160">
                  <c:v>-833</c:v>
                </c:pt>
                <c:pt idx="161">
                  <c:v>-832</c:v>
                </c:pt>
                <c:pt idx="162">
                  <c:v>-757</c:v>
                </c:pt>
                <c:pt idx="163">
                  <c:v>-471</c:v>
                </c:pt>
                <c:pt idx="164">
                  <c:v>-414</c:v>
                </c:pt>
                <c:pt idx="165">
                  <c:v>-414</c:v>
                </c:pt>
                <c:pt idx="166">
                  <c:v>-356</c:v>
                </c:pt>
                <c:pt idx="167">
                  <c:v>-320</c:v>
                </c:pt>
                <c:pt idx="168">
                  <c:v>-70</c:v>
                </c:pt>
                <c:pt idx="169">
                  <c:v>0</c:v>
                </c:pt>
                <c:pt idx="170">
                  <c:v>408</c:v>
                </c:pt>
                <c:pt idx="171">
                  <c:v>1536</c:v>
                </c:pt>
                <c:pt idx="172">
                  <c:v>1576</c:v>
                </c:pt>
                <c:pt idx="173">
                  <c:v>1950.5</c:v>
                </c:pt>
                <c:pt idx="174">
                  <c:v>2340</c:v>
                </c:pt>
                <c:pt idx="175">
                  <c:v>2379</c:v>
                </c:pt>
                <c:pt idx="176">
                  <c:v>2387.5</c:v>
                </c:pt>
                <c:pt idx="177">
                  <c:v>4186</c:v>
                </c:pt>
                <c:pt idx="178">
                  <c:v>9651</c:v>
                </c:pt>
                <c:pt idx="179">
                  <c:v>12724</c:v>
                </c:pt>
                <c:pt idx="180">
                  <c:v>13097</c:v>
                </c:pt>
                <c:pt idx="181">
                  <c:v>13097</c:v>
                </c:pt>
                <c:pt idx="182">
                  <c:v>13113.5</c:v>
                </c:pt>
                <c:pt idx="183">
                  <c:v>13537</c:v>
                </c:pt>
                <c:pt idx="184">
                  <c:v>13877.5</c:v>
                </c:pt>
                <c:pt idx="185">
                  <c:v>13897.5</c:v>
                </c:pt>
                <c:pt idx="186">
                  <c:v>14270</c:v>
                </c:pt>
                <c:pt idx="187">
                  <c:v>14607</c:v>
                </c:pt>
                <c:pt idx="188">
                  <c:v>14615.5</c:v>
                </c:pt>
                <c:pt idx="189">
                  <c:v>15070</c:v>
                </c:pt>
                <c:pt idx="190">
                  <c:v>17342</c:v>
                </c:pt>
                <c:pt idx="191">
                  <c:v>17373</c:v>
                </c:pt>
                <c:pt idx="192">
                  <c:v>17397</c:v>
                </c:pt>
                <c:pt idx="193">
                  <c:v>17737</c:v>
                </c:pt>
                <c:pt idx="194">
                  <c:v>17737</c:v>
                </c:pt>
                <c:pt idx="195">
                  <c:v>17737.5</c:v>
                </c:pt>
                <c:pt idx="196">
                  <c:v>17751</c:v>
                </c:pt>
                <c:pt idx="197">
                  <c:v>17751.5</c:v>
                </c:pt>
                <c:pt idx="198">
                  <c:v>17759</c:v>
                </c:pt>
                <c:pt idx="199">
                  <c:v>17759.5</c:v>
                </c:pt>
              </c:numCache>
            </c:numRef>
          </c:xVal>
          <c:yVal>
            <c:numRef>
              <c:f>Active!$R$21:$R$990</c:f>
              <c:numCache>
                <c:formatCode>General</c:formatCode>
                <c:ptCount val="970"/>
                <c:pt idx="136">
                  <c:v>-0.22016080000321381</c:v>
                </c:pt>
                <c:pt idx="172">
                  <c:v>0.17919679999613436</c:v>
                </c:pt>
                <c:pt idx="173">
                  <c:v>0.21375339999940479</c:v>
                </c:pt>
                <c:pt idx="174">
                  <c:v>0.20811200000025565</c:v>
                </c:pt>
                <c:pt idx="175">
                  <c:v>0.23559720000048401</c:v>
                </c:pt>
                <c:pt idx="176">
                  <c:v>0.21398499999486376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70D5-4218-B53F-3C89B915EC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3950208"/>
        <c:axId val="1"/>
      </c:scatterChart>
      <c:valAx>
        <c:axId val="853950208"/>
        <c:scaling>
          <c:orientation val="minMax"/>
          <c:max val="20000"/>
          <c:min val="-3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1750460416192268"/>
              <c:y val="0.8685040975382664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4.8706240487062402E-2"/>
              <c:y val="0.3853223851605705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53950208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9025907149734136"/>
          <c:y val="0.9204921861831491"/>
          <c:w val="0.71385195572014681"/>
          <c:h val="6.116240057148825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85725</xdr:colOff>
      <xdr:row>0</xdr:row>
      <xdr:rowOff>0</xdr:rowOff>
    </xdr:from>
    <xdr:to>
      <xdr:col>26</xdr:col>
      <xdr:colOff>161925</xdr:colOff>
      <xdr:row>18</xdr:row>
      <xdr:rowOff>19050</xdr:rowOff>
    </xdr:to>
    <xdr:graphicFrame macro="">
      <xdr:nvGraphicFramePr>
        <xdr:cNvPr id="1028" name="Chart 1">
          <a:extLst>
            <a:ext uri="{FF2B5EF4-FFF2-40B4-BE49-F238E27FC236}">
              <a16:creationId xmlns:a16="http://schemas.microsoft.com/office/drawing/2014/main" id="{BF058447-595D-5171-247B-966FF94835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9525</xdr:colOff>
      <xdr:row>0</xdr:row>
      <xdr:rowOff>0</xdr:rowOff>
    </xdr:from>
    <xdr:to>
      <xdr:col>17</xdr:col>
      <xdr:colOff>19050</xdr:colOff>
      <xdr:row>18</xdr:row>
      <xdr:rowOff>28575</xdr:rowOff>
    </xdr:to>
    <xdr:graphicFrame macro="">
      <xdr:nvGraphicFramePr>
        <xdr:cNvPr id="1029" name="Chart 3">
          <a:extLst>
            <a:ext uri="{FF2B5EF4-FFF2-40B4-BE49-F238E27FC236}">
              <a16:creationId xmlns:a16="http://schemas.microsoft.com/office/drawing/2014/main" id="{EB96D936-585F-BEA4-DA86-BC0F3211BD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dsbib.u-strasbg.fr/cgi-bin/cdsbib?1990RMxAA..21..381G" TargetMode="External"/><Relationship Id="rId13" Type="http://schemas.openxmlformats.org/officeDocument/2006/relationships/hyperlink" Target="http://vsolj.cetus-net.org/bulletin.html" TargetMode="External"/><Relationship Id="rId18" Type="http://schemas.openxmlformats.org/officeDocument/2006/relationships/hyperlink" Target="http://cdsbib.u-strasbg.fr/cgi-bin/cdsbib?1990RMxAA..21..381G" TargetMode="External"/><Relationship Id="rId3" Type="http://schemas.openxmlformats.org/officeDocument/2006/relationships/hyperlink" Target="http://vsolj.cetus-net.org/bulletin.html" TargetMode="External"/><Relationship Id="rId21" Type="http://schemas.openxmlformats.org/officeDocument/2006/relationships/drawing" Target="../drawings/drawing1.xml"/><Relationship Id="rId7" Type="http://schemas.openxmlformats.org/officeDocument/2006/relationships/hyperlink" Target="http://cdsbib.u-strasbg.fr/cgi-bin/cdsbib?1990RMxAA..21..381G" TargetMode="External"/><Relationship Id="rId12" Type="http://schemas.openxmlformats.org/officeDocument/2006/relationships/hyperlink" Target="http://cdsbib.u-strasbg.fr/cgi-bin/cdsbib?1990RMxAA..21..381G" TargetMode="External"/><Relationship Id="rId17" Type="http://schemas.openxmlformats.org/officeDocument/2006/relationships/hyperlink" Target="http://cdsbib.u-strasbg.fr/cgi-bin/cdsbib?1990RMxAA..21..381G" TargetMode="External"/><Relationship Id="rId2" Type="http://schemas.openxmlformats.org/officeDocument/2006/relationships/hyperlink" Target="https://www.aavso.org/ejaavso" TargetMode="External"/><Relationship Id="rId16" Type="http://schemas.openxmlformats.org/officeDocument/2006/relationships/hyperlink" Target="http://cdsbib.u-strasbg.fr/cgi-bin/cdsbib?1990RMxAA..21..381G" TargetMode="External"/><Relationship Id="rId20" Type="http://schemas.openxmlformats.org/officeDocument/2006/relationships/hyperlink" Target="http://cdsbib.u-strasbg.fr/cgi-bin/cdsbib?1990RMxAA..21..381G" TargetMode="External"/><Relationship Id="rId1" Type="http://schemas.openxmlformats.org/officeDocument/2006/relationships/hyperlink" Target="http://vsolj.cetus-net.org/bulletin.html" TargetMode="External"/><Relationship Id="rId6" Type="http://schemas.openxmlformats.org/officeDocument/2006/relationships/hyperlink" Target="http://cdsbib.u-strasbg.fr/cgi-bin/cdsbib?1990RMxAA..21..381G" TargetMode="External"/><Relationship Id="rId11" Type="http://schemas.openxmlformats.org/officeDocument/2006/relationships/hyperlink" Target="http://cdsbib.u-strasbg.fr/cgi-bin/cdsbib?1990RMxAA..21..381G" TargetMode="External"/><Relationship Id="rId5" Type="http://schemas.openxmlformats.org/officeDocument/2006/relationships/hyperlink" Target="https://www.aavso.org/ejaavso" TargetMode="External"/><Relationship Id="rId15" Type="http://schemas.openxmlformats.org/officeDocument/2006/relationships/hyperlink" Target="http://cdsbib.u-strasbg.fr/cgi-bin/cdsbib?1990RMxAA..21..381G" TargetMode="External"/><Relationship Id="rId10" Type="http://schemas.openxmlformats.org/officeDocument/2006/relationships/hyperlink" Target="http://cdsbib.u-strasbg.fr/cgi-bin/cdsbib?1990RMxAA..21..381G" TargetMode="External"/><Relationship Id="rId19" Type="http://schemas.openxmlformats.org/officeDocument/2006/relationships/hyperlink" Target="http://cdsbib.u-strasbg.fr/cgi-bin/cdsbib?1990RMxAA..21..381G" TargetMode="External"/><Relationship Id="rId4" Type="http://schemas.openxmlformats.org/officeDocument/2006/relationships/hyperlink" Target="http://cdsbib.u-strasbg.fr/cgi-bin/cdsbib?1990RMxAA..21..381G" TargetMode="External"/><Relationship Id="rId9" Type="http://schemas.openxmlformats.org/officeDocument/2006/relationships/hyperlink" Target="http://cdsbib.u-strasbg.fr/cgi-bin/cdsbib?1990RMxAA..21..381G" TargetMode="External"/><Relationship Id="rId14" Type="http://schemas.openxmlformats.org/officeDocument/2006/relationships/hyperlink" Target="http://vsolj.cetus-net.org/bulletin.html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konkoly.hu/cgi-bin/IBVS?164" TargetMode="External"/><Relationship Id="rId13" Type="http://schemas.openxmlformats.org/officeDocument/2006/relationships/hyperlink" Target="http://www.konkoly.hu/cgi-bin/IBVS?164" TargetMode="External"/><Relationship Id="rId18" Type="http://schemas.openxmlformats.org/officeDocument/2006/relationships/hyperlink" Target="http://vsolj.cetus-net.org/vsoljno50.pdf" TargetMode="External"/><Relationship Id="rId3" Type="http://schemas.openxmlformats.org/officeDocument/2006/relationships/hyperlink" Target="http://www.konkoly.hu/cgi-bin/IBVS?164" TargetMode="External"/><Relationship Id="rId21" Type="http://schemas.openxmlformats.org/officeDocument/2006/relationships/hyperlink" Target="http://vsolj.cetus-net.org/vsoljno59.pdf" TargetMode="External"/><Relationship Id="rId7" Type="http://schemas.openxmlformats.org/officeDocument/2006/relationships/hyperlink" Target="http://www.konkoly.hu/cgi-bin/IBVS?164" TargetMode="External"/><Relationship Id="rId12" Type="http://schemas.openxmlformats.org/officeDocument/2006/relationships/hyperlink" Target="http://www.konkoly.hu/cgi-bin/IBVS?164" TargetMode="External"/><Relationship Id="rId17" Type="http://schemas.openxmlformats.org/officeDocument/2006/relationships/hyperlink" Target="http://var.astro.cz/oejv/issues/oejv0137.pdf" TargetMode="External"/><Relationship Id="rId2" Type="http://schemas.openxmlformats.org/officeDocument/2006/relationships/hyperlink" Target="http://www.konkoly.hu/cgi-bin/IBVS?164" TargetMode="External"/><Relationship Id="rId16" Type="http://schemas.openxmlformats.org/officeDocument/2006/relationships/hyperlink" Target="http://vsolj.cetus-net.org/no48.pdf" TargetMode="External"/><Relationship Id="rId20" Type="http://schemas.openxmlformats.org/officeDocument/2006/relationships/hyperlink" Target="http://www.konkoly.hu/cgi-bin/IBVS?6114" TargetMode="External"/><Relationship Id="rId1" Type="http://schemas.openxmlformats.org/officeDocument/2006/relationships/hyperlink" Target="http://www.bav-astro.de/LkDB/index.php?lang=en&amp;sprache_dial=en" TargetMode="External"/><Relationship Id="rId6" Type="http://schemas.openxmlformats.org/officeDocument/2006/relationships/hyperlink" Target="http://www.konkoly.hu/cgi-bin/IBVS?164" TargetMode="External"/><Relationship Id="rId11" Type="http://schemas.openxmlformats.org/officeDocument/2006/relationships/hyperlink" Target="http://www.konkoly.hu/cgi-bin/IBVS?164" TargetMode="External"/><Relationship Id="rId5" Type="http://schemas.openxmlformats.org/officeDocument/2006/relationships/hyperlink" Target="http://www.konkoly.hu/cgi-bin/IBVS?164" TargetMode="External"/><Relationship Id="rId15" Type="http://schemas.openxmlformats.org/officeDocument/2006/relationships/hyperlink" Target="http://vsolj.cetus-net.org/no38.pdf" TargetMode="External"/><Relationship Id="rId10" Type="http://schemas.openxmlformats.org/officeDocument/2006/relationships/hyperlink" Target="http://www.konkoly.hu/cgi-bin/IBVS?164" TargetMode="External"/><Relationship Id="rId19" Type="http://schemas.openxmlformats.org/officeDocument/2006/relationships/hyperlink" Target="http://www.konkoly.hu/cgi-bin/IBVS?6114" TargetMode="External"/><Relationship Id="rId4" Type="http://schemas.openxmlformats.org/officeDocument/2006/relationships/hyperlink" Target="http://www.konkoly.hu/cgi-bin/IBVS?164" TargetMode="External"/><Relationship Id="rId9" Type="http://schemas.openxmlformats.org/officeDocument/2006/relationships/hyperlink" Target="http://www.konkoly.hu/cgi-bin/IBVS?164" TargetMode="External"/><Relationship Id="rId14" Type="http://schemas.openxmlformats.org/officeDocument/2006/relationships/hyperlink" Target="http://www.konkoly.hu/cgi-bin/IBVS?11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34"/>
  <sheetViews>
    <sheetView tabSelected="1" workbookViewId="0">
      <pane xSplit="14" ySplit="21" topLeftCell="O198" activePane="bottomRight" state="frozen"/>
      <selection pane="topRight" activeCell="O1" sqref="O1"/>
      <selection pane="bottomLeft" activeCell="A22" sqref="A22"/>
      <selection pane="bottomRight" activeCell="E11" sqref="E11"/>
    </sheetView>
  </sheetViews>
  <sheetFormatPr defaultColWidth="10.28515625" defaultRowHeight="12.75" x14ac:dyDescent="0.2"/>
  <cols>
    <col min="1" max="1" width="14.42578125" customWidth="1"/>
    <col min="2" max="2" width="5.140625" style="4" customWidth="1"/>
    <col min="3" max="3" width="18" customWidth="1"/>
    <col min="4" max="4" width="11.5703125" customWidth="1"/>
    <col min="5" max="5" width="9.7109375" customWidth="1"/>
    <col min="6" max="6" width="15.42578125" customWidth="1"/>
    <col min="7" max="7" width="8.140625" customWidth="1"/>
    <col min="8" max="14" width="8.5703125" customWidth="1"/>
    <col min="15" max="15" width="8" customWidth="1"/>
    <col min="16" max="16" width="7.7109375" customWidth="1"/>
    <col min="17" max="17" width="9.85546875" customWidth="1"/>
  </cols>
  <sheetData>
    <row r="1" spans="1:6" ht="20.25" x14ac:dyDescent="0.3">
      <c r="A1" s="1" t="s">
        <v>42</v>
      </c>
    </row>
    <row r="2" spans="1:6" ht="12.95" customHeight="1" x14ac:dyDescent="0.2">
      <c r="A2" t="s">
        <v>24</v>
      </c>
      <c r="B2" s="10" t="s">
        <v>41</v>
      </c>
      <c r="D2" s="9" t="s">
        <v>39</v>
      </c>
    </row>
    <row r="3" spans="1:6" ht="12.95" customHeight="1" thickBot="1" x14ac:dyDescent="0.25"/>
    <row r="4" spans="1:6" ht="12.95" customHeight="1" thickTop="1" thickBot="1" x14ac:dyDescent="0.25">
      <c r="A4" s="6" t="s">
        <v>0</v>
      </c>
      <c r="C4" s="2">
        <v>42687.697</v>
      </c>
      <c r="D4" s="3">
        <v>0.9450132</v>
      </c>
    </row>
    <row r="5" spans="1:6" ht="12.95" customHeight="1" thickTop="1" x14ac:dyDescent="0.2">
      <c r="A5" s="16" t="s">
        <v>43</v>
      </c>
      <c r="B5" s="17"/>
      <c r="C5" s="18">
        <v>-9.5</v>
      </c>
      <c r="D5" s="17" t="s">
        <v>44</v>
      </c>
    </row>
    <row r="6" spans="1:6" ht="12.95" customHeight="1" x14ac:dyDescent="0.2">
      <c r="A6" s="6" t="s">
        <v>1</v>
      </c>
    </row>
    <row r="7" spans="1:6" ht="12.95" customHeight="1" x14ac:dyDescent="0.2">
      <c r="A7" t="s">
        <v>2</v>
      </c>
      <c r="C7">
        <f>+C4</f>
        <v>42687.697</v>
      </c>
    </row>
    <row r="8" spans="1:6" ht="12.95" customHeight="1" x14ac:dyDescent="0.2">
      <c r="A8" t="s">
        <v>3</v>
      </c>
      <c r="C8">
        <f>+D4</f>
        <v>0.9450132</v>
      </c>
      <c r="F8" s="64" t="s">
        <v>589</v>
      </c>
    </row>
    <row r="9" spans="1:6" ht="12.95" customHeight="1" x14ac:dyDescent="0.25">
      <c r="A9" s="31" t="s">
        <v>50</v>
      </c>
      <c r="B9" s="32">
        <v>199</v>
      </c>
      <c r="C9" s="20" t="str">
        <f>"F"&amp;B9</f>
        <v>F199</v>
      </c>
      <c r="D9" s="21" t="str">
        <f>"G"&amp;B9</f>
        <v>G199</v>
      </c>
      <c r="F9" s="65" t="s">
        <v>588</v>
      </c>
    </row>
    <row r="10" spans="1:6" ht="12.95" customHeight="1" thickBot="1" x14ac:dyDescent="0.25">
      <c r="A10" s="17"/>
      <c r="B10" s="17"/>
      <c r="C10" s="5" t="s">
        <v>20</v>
      </c>
      <c r="D10" s="5" t="s">
        <v>21</v>
      </c>
      <c r="E10" s="17"/>
    </row>
    <row r="11" spans="1:6" ht="12.95" customHeight="1" x14ac:dyDescent="0.2">
      <c r="A11" s="17" t="s">
        <v>16</v>
      </c>
      <c r="B11" s="17"/>
      <c r="C11" s="19">
        <f ca="1">INTERCEPT(INDIRECT($D$9):G991,INDIRECT($C$9):F991)</f>
        <v>-1.0798047316545854E-2</v>
      </c>
      <c r="D11" s="4"/>
      <c r="E11" s="17"/>
    </row>
    <row r="12" spans="1:6" ht="12.95" customHeight="1" x14ac:dyDescent="0.2">
      <c r="A12" s="17" t="s">
        <v>17</v>
      </c>
      <c r="B12" s="17"/>
      <c r="C12" s="19">
        <f ca="1">SLOPE(INDIRECT($D$9):G991,INDIRECT($C$9):F991)</f>
        <v>-1.574683377695087E-6</v>
      </c>
      <c r="D12" s="4"/>
      <c r="E12" s="17"/>
    </row>
    <row r="13" spans="1:6" ht="12.95" customHeight="1" x14ac:dyDescent="0.2">
      <c r="A13" s="17" t="s">
        <v>19</v>
      </c>
      <c r="B13" s="17"/>
      <c r="C13" s="4" t="s">
        <v>14</v>
      </c>
    </row>
    <row r="14" spans="1:6" ht="12.95" customHeight="1" x14ac:dyDescent="0.2">
      <c r="A14" s="17"/>
      <c r="B14" s="17"/>
      <c r="C14" s="17"/>
    </row>
    <row r="15" spans="1:6" ht="12.95" customHeight="1" x14ac:dyDescent="0.2">
      <c r="A15" s="24" t="s">
        <v>18</v>
      </c>
      <c r="B15" s="17"/>
      <c r="C15" s="25">
        <f ca="1">(C7+C11)+(C8+C12)*INT(MAX(F21:F3532))</f>
        <v>59470.147655950575</v>
      </c>
      <c r="E15" s="22" t="s">
        <v>45</v>
      </c>
      <c r="F15" s="56">
        <v>1</v>
      </c>
    </row>
    <row r="16" spans="1:6" ht="12.95" customHeight="1" x14ac:dyDescent="0.2">
      <c r="A16" s="26" t="s">
        <v>4</v>
      </c>
      <c r="B16" s="17"/>
      <c r="C16" s="27">
        <f ca="1">+C8+C12</f>
        <v>0.94501162531662231</v>
      </c>
      <c r="E16" s="22" t="s">
        <v>46</v>
      </c>
      <c r="F16" s="23">
        <f ca="1">NOW()+15018.5+$C$5/24</f>
        <v>60325.69972650463</v>
      </c>
    </row>
    <row r="17" spans="1:21" ht="12.95" customHeight="1" thickBot="1" x14ac:dyDescent="0.25">
      <c r="A17" s="22" t="s">
        <v>40</v>
      </c>
      <c r="B17" s="17"/>
      <c r="C17" s="17">
        <f>COUNT(C21:C2190)</f>
        <v>200</v>
      </c>
      <c r="E17" s="22" t="s">
        <v>47</v>
      </c>
      <c r="F17" s="23">
        <f ca="1">ROUND(2*(F16-$C$7)/$C$8,0)/2+F15</f>
        <v>18665.5</v>
      </c>
    </row>
    <row r="18" spans="1:21" ht="12.95" customHeight="1" thickTop="1" thickBot="1" x14ac:dyDescent="0.25">
      <c r="A18" s="26" t="s">
        <v>5</v>
      </c>
      <c r="B18" s="17"/>
      <c r="C18" s="29">
        <f ca="1">+C15</f>
        <v>59470.147655950575</v>
      </c>
      <c r="D18" s="30">
        <f ca="1">+C16</f>
        <v>0.94501162531662231</v>
      </c>
      <c r="E18" s="22" t="s">
        <v>48</v>
      </c>
      <c r="F18" s="21">
        <f ca="1">ROUND(2*(F16-$C$15)/$C$16,0)/2+F15</f>
        <v>906.5</v>
      </c>
    </row>
    <row r="19" spans="1:21" ht="12.95" customHeight="1" thickTop="1" x14ac:dyDescent="0.2">
      <c r="E19" s="22" t="s">
        <v>49</v>
      </c>
      <c r="F19" s="28">
        <f ca="1">+$C$15+$C$16*F18-15018.5-$C$5/24</f>
        <v>45308.69652763343</v>
      </c>
    </row>
    <row r="20" spans="1:21" ht="12.95" customHeight="1" thickBot="1" x14ac:dyDescent="0.25">
      <c r="A20" s="5" t="s">
        <v>6</v>
      </c>
      <c r="B20" s="5" t="s">
        <v>7</v>
      </c>
      <c r="C20" s="5" t="s">
        <v>8</v>
      </c>
      <c r="D20" s="5" t="s">
        <v>13</v>
      </c>
      <c r="E20" s="5" t="s">
        <v>9</v>
      </c>
      <c r="F20" s="5" t="s">
        <v>10</v>
      </c>
      <c r="G20" s="5" t="s">
        <v>11</v>
      </c>
      <c r="H20" s="8" t="s">
        <v>63</v>
      </c>
      <c r="I20" s="8" t="s">
        <v>66</v>
      </c>
      <c r="J20" s="8" t="s">
        <v>60</v>
      </c>
      <c r="K20" s="8" t="s">
        <v>58</v>
      </c>
      <c r="L20" s="8" t="s">
        <v>590</v>
      </c>
      <c r="M20" s="8" t="s">
        <v>581</v>
      </c>
      <c r="N20" s="8" t="s">
        <v>582</v>
      </c>
      <c r="O20" s="8" t="s">
        <v>23</v>
      </c>
      <c r="P20" s="7" t="s">
        <v>22</v>
      </c>
      <c r="Q20" s="5" t="s">
        <v>15</v>
      </c>
      <c r="R20" s="55" t="s">
        <v>54</v>
      </c>
    </row>
    <row r="21" spans="1:21" ht="12.95" customHeight="1" x14ac:dyDescent="0.2">
      <c r="A21" s="54" t="s">
        <v>72</v>
      </c>
      <c r="B21" s="34" t="s">
        <v>38</v>
      </c>
      <c r="C21" s="36">
        <v>14862.767</v>
      </c>
      <c r="D21" s="36" t="s">
        <v>66</v>
      </c>
      <c r="E21" s="11">
        <f t="shared" ref="E21:E52" si="0">+(C21-C$7)/C$8</f>
        <v>-29443.959089671975</v>
      </c>
      <c r="F21" s="11">
        <f t="shared" ref="F21:F52" si="1">ROUND(2*E21,0)/2</f>
        <v>-29444</v>
      </c>
      <c r="G21" s="11">
        <f t="shared" ref="G21:G52" si="2">+C21-(C$7+F21*C$8)</f>
        <v>3.866080000079819E-2</v>
      </c>
      <c r="H21" s="11"/>
      <c r="I21" s="11">
        <f t="shared" ref="I21:I52" si="3">+C21-(C$7+F21*C$8)</f>
        <v>3.866080000079819E-2</v>
      </c>
      <c r="L21" s="11"/>
      <c r="M21" s="11"/>
      <c r="N21" s="11"/>
      <c r="O21" s="11">
        <f t="shared" ref="O21:O52" ca="1" si="4">+C$11+C$12*F21</f>
        <v>3.5566930056308288E-2</v>
      </c>
      <c r="P21" s="11"/>
      <c r="Q21" s="72" t="s">
        <v>591</v>
      </c>
      <c r="R21" s="11"/>
      <c r="S21" s="11"/>
      <c r="T21" s="11"/>
      <c r="U21" s="11"/>
    </row>
    <row r="22" spans="1:21" ht="12.95" customHeight="1" x14ac:dyDescent="0.2">
      <c r="A22" s="54" t="s">
        <v>72</v>
      </c>
      <c r="B22" s="34" t="s">
        <v>38</v>
      </c>
      <c r="C22" s="36">
        <v>15945.759</v>
      </c>
      <c r="D22" s="36" t="s">
        <v>66</v>
      </c>
      <c r="E22" s="11">
        <f t="shared" si="0"/>
        <v>-28297.951816969333</v>
      </c>
      <c r="F22" s="11">
        <f t="shared" si="1"/>
        <v>-28298</v>
      </c>
      <c r="G22" s="11">
        <f t="shared" si="2"/>
        <v>4.5533599999544094E-2</v>
      </c>
      <c r="H22" s="11"/>
      <c r="I22" s="11">
        <f t="shared" si="3"/>
        <v>4.5533599999544094E-2</v>
      </c>
      <c r="L22" s="11"/>
      <c r="M22" s="11"/>
      <c r="N22" s="11"/>
      <c r="O22" s="11">
        <f t="shared" ca="1" si="4"/>
        <v>3.3762342905469714E-2</v>
      </c>
      <c r="P22" s="11"/>
      <c r="Q22" s="13">
        <f t="shared" ref="Q21:Q52" si="5">+C22-15018.5</f>
        <v>927.25900000000001</v>
      </c>
      <c r="R22" s="11"/>
      <c r="S22" s="11"/>
      <c r="T22" s="11"/>
      <c r="U22" s="11"/>
    </row>
    <row r="23" spans="1:21" ht="12.95" customHeight="1" x14ac:dyDescent="0.2">
      <c r="A23" s="54" t="s">
        <v>72</v>
      </c>
      <c r="B23" s="34" t="s">
        <v>38</v>
      </c>
      <c r="C23" s="36">
        <v>16015.71</v>
      </c>
      <c r="D23" s="36" t="s">
        <v>66</v>
      </c>
      <c r="E23" s="11">
        <f t="shared" si="0"/>
        <v>-28223.930628693866</v>
      </c>
      <c r="F23" s="11">
        <f t="shared" si="1"/>
        <v>-28224</v>
      </c>
      <c r="G23" s="11">
        <f t="shared" si="2"/>
        <v>6.5556800000194926E-2</v>
      </c>
      <c r="H23" s="11"/>
      <c r="I23" s="11">
        <f t="shared" si="3"/>
        <v>6.5556800000194926E-2</v>
      </c>
      <c r="L23" s="11"/>
      <c r="M23" s="11"/>
      <c r="N23" s="11"/>
      <c r="O23" s="11">
        <f t="shared" ca="1" si="4"/>
        <v>3.3645816335520287E-2</v>
      </c>
      <c r="P23" s="11"/>
      <c r="Q23" s="13">
        <f t="shared" si="5"/>
        <v>997.20999999999913</v>
      </c>
      <c r="R23" s="11"/>
      <c r="S23" s="11"/>
      <c r="T23" s="11"/>
      <c r="U23" s="11"/>
    </row>
    <row r="24" spans="1:21" ht="12.95" customHeight="1" x14ac:dyDescent="0.2">
      <c r="A24" s="54" t="s">
        <v>72</v>
      </c>
      <c r="B24" s="34" t="s">
        <v>38</v>
      </c>
      <c r="C24" s="36">
        <v>16360.638999999999</v>
      </c>
      <c r="D24" s="36" t="s">
        <v>66</v>
      </c>
      <c r="E24" s="11">
        <f t="shared" si="0"/>
        <v>-27858.931494290238</v>
      </c>
      <c r="F24" s="11">
        <f t="shared" si="1"/>
        <v>-27859</v>
      </c>
      <c r="G24" s="11">
        <f t="shared" si="2"/>
        <v>6.4738799999759067E-2</v>
      </c>
      <c r="H24" s="11"/>
      <c r="I24" s="11">
        <f t="shared" si="3"/>
        <v>6.4738799999759067E-2</v>
      </c>
      <c r="L24" s="11"/>
      <c r="M24" s="11"/>
      <c r="N24" s="11"/>
      <c r="O24" s="11">
        <f t="shared" ca="1" si="4"/>
        <v>3.3071056902661572E-2</v>
      </c>
      <c r="P24" s="11"/>
      <c r="Q24" s="13">
        <f t="shared" si="5"/>
        <v>1342.1389999999992</v>
      </c>
      <c r="R24" s="11"/>
      <c r="S24" s="11"/>
      <c r="T24" s="11"/>
      <c r="U24" s="11"/>
    </row>
    <row r="25" spans="1:21" ht="12.95" customHeight="1" x14ac:dyDescent="0.2">
      <c r="A25" s="54" t="s">
        <v>72</v>
      </c>
      <c r="B25" s="34" t="s">
        <v>38</v>
      </c>
      <c r="C25" s="36">
        <v>16376.665000000001</v>
      </c>
      <c r="D25" s="36" t="s">
        <v>66</v>
      </c>
      <c r="E25" s="11">
        <f t="shared" si="0"/>
        <v>-27841.973001012047</v>
      </c>
      <c r="F25" s="11">
        <f t="shared" si="1"/>
        <v>-27842</v>
      </c>
      <c r="G25" s="11">
        <f t="shared" si="2"/>
        <v>2.5514400000247406E-2</v>
      </c>
      <c r="H25" s="11"/>
      <c r="I25" s="11">
        <f t="shared" si="3"/>
        <v>2.5514400000247406E-2</v>
      </c>
      <c r="L25" s="11"/>
      <c r="M25" s="11"/>
      <c r="N25" s="11"/>
      <c r="O25" s="11">
        <f t="shared" ca="1" si="4"/>
        <v>3.3044287285240753E-2</v>
      </c>
      <c r="P25" s="11"/>
      <c r="Q25" s="13">
        <f t="shared" si="5"/>
        <v>1358.1650000000009</v>
      </c>
      <c r="R25" s="11"/>
      <c r="S25" s="11"/>
      <c r="T25" s="11"/>
      <c r="U25" s="11"/>
    </row>
    <row r="26" spans="1:21" ht="12.95" customHeight="1" x14ac:dyDescent="0.2">
      <c r="A26" s="54" t="s">
        <v>72</v>
      </c>
      <c r="B26" s="34" t="s">
        <v>38</v>
      </c>
      <c r="C26" s="36">
        <v>16667.742999999999</v>
      </c>
      <c r="D26" s="36" t="s">
        <v>66</v>
      </c>
      <c r="E26" s="11">
        <f t="shared" si="0"/>
        <v>-27533.958255821191</v>
      </c>
      <c r="F26" s="11">
        <f t="shared" si="1"/>
        <v>-27534</v>
      </c>
      <c r="G26" s="11">
        <f t="shared" si="2"/>
        <v>3.9448799998353934E-2</v>
      </c>
      <c r="H26" s="11"/>
      <c r="I26" s="11">
        <f t="shared" si="3"/>
        <v>3.9448799998353934E-2</v>
      </c>
      <c r="L26" s="11"/>
      <c r="M26" s="11"/>
      <c r="N26" s="11"/>
      <c r="O26" s="11">
        <f t="shared" ca="1" si="4"/>
        <v>3.2559284804910674E-2</v>
      </c>
      <c r="P26" s="11"/>
      <c r="Q26" s="13">
        <f t="shared" si="5"/>
        <v>1649.2429999999986</v>
      </c>
      <c r="R26" s="11"/>
      <c r="S26" s="11"/>
      <c r="T26" s="11"/>
      <c r="U26" s="11"/>
    </row>
    <row r="27" spans="1:21" ht="12.95" customHeight="1" x14ac:dyDescent="0.2">
      <c r="A27" s="54" t="s">
        <v>72</v>
      </c>
      <c r="B27" s="34" t="s">
        <v>38</v>
      </c>
      <c r="C27" s="36">
        <v>17352.873</v>
      </c>
      <c r="D27" s="36" t="s">
        <v>66</v>
      </c>
      <c r="E27" s="11">
        <f t="shared" si="0"/>
        <v>-26808.963091732476</v>
      </c>
      <c r="F27" s="11">
        <f t="shared" si="1"/>
        <v>-26809</v>
      </c>
      <c r="G27" s="11">
        <f t="shared" si="2"/>
        <v>3.4878800001024501E-2</v>
      </c>
      <c r="H27" s="11"/>
      <c r="I27" s="11">
        <f t="shared" si="3"/>
        <v>3.4878800001024501E-2</v>
      </c>
      <c r="L27" s="11"/>
      <c r="M27" s="11"/>
      <c r="N27" s="11"/>
      <c r="O27" s="11">
        <f t="shared" ca="1" si="4"/>
        <v>3.1417639356081731E-2</v>
      </c>
      <c r="P27" s="11"/>
      <c r="Q27" s="13">
        <f t="shared" si="5"/>
        <v>2334.3729999999996</v>
      </c>
      <c r="R27" s="11"/>
      <c r="S27" s="11"/>
      <c r="T27" s="11"/>
      <c r="U27" s="11"/>
    </row>
    <row r="28" spans="1:21" ht="12.95" customHeight="1" x14ac:dyDescent="0.2">
      <c r="A28" s="54" t="s">
        <v>72</v>
      </c>
      <c r="B28" s="34" t="s">
        <v>38</v>
      </c>
      <c r="C28" s="36">
        <v>17802.708999999999</v>
      </c>
      <c r="D28" s="36" t="s">
        <v>66</v>
      </c>
      <c r="E28" s="11">
        <f t="shared" si="0"/>
        <v>-26332.95280954806</v>
      </c>
      <c r="F28" s="11">
        <f t="shared" si="1"/>
        <v>-26333</v>
      </c>
      <c r="G28" s="11">
        <f t="shared" si="2"/>
        <v>4.4595600000320701E-2</v>
      </c>
      <c r="H28" s="11"/>
      <c r="I28" s="11">
        <f t="shared" si="3"/>
        <v>4.4595600000320701E-2</v>
      </c>
      <c r="L28" s="11"/>
      <c r="M28" s="11"/>
      <c r="N28" s="11"/>
      <c r="O28" s="11">
        <f t="shared" ca="1" si="4"/>
        <v>3.0668090068298872E-2</v>
      </c>
      <c r="P28" s="11"/>
      <c r="Q28" s="13">
        <f t="shared" si="5"/>
        <v>2784.2089999999989</v>
      </c>
      <c r="R28" s="11"/>
      <c r="S28" s="11"/>
      <c r="T28" s="11"/>
      <c r="U28" s="11"/>
    </row>
    <row r="29" spans="1:21" ht="12.95" customHeight="1" x14ac:dyDescent="0.2">
      <c r="A29" s="54" t="s">
        <v>72</v>
      </c>
      <c r="B29" s="34" t="s">
        <v>38</v>
      </c>
      <c r="C29" s="36">
        <v>17804.581999999999</v>
      </c>
      <c r="D29" s="36" t="s">
        <v>66</v>
      </c>
      <c r="E29" s="11">
        <f t="shared" si="0"/>
        <v>-26330.97082665089</v>
      </c>
      <c r="F29" s="11">
        <f t="shared" si="1"/>
        <v>-26331</v>
      </c>
      <c r="G29" s="11">
        <f t="shared" si="2"/>
        <v>2.7569199999561533E-2</v>
      </c>
      <c r="H29" s="11"/>
      <c r="I29" s="11">
        <f t="shared" si="3"/>
        <v>2.7569199999561533E-2</v>
      </c>
      <c r="L29" s="11"/>
      <c r="M29" s="11"/>
      <c r="N29" s="11"/>
      <c r="O29" s="11">
        <f t="shared" ca="1" si="4"/>
        <v>3.0664940701543481E-2</v>
      </c>
      <c r="P29" s="11"/>
      <c r="Q29" s="13">
        <f t="shared" si="5"/>
        <v>2786.0819999999985</v>
      </c>
      <c r="R29" s="11"/>
      <c r="S29" s="11"/>
      <c r="T29" s="11"/>
      <c r="U29" s="11"/>
    </row>
    <row r="30" spans="1:21" ht="12.95" customHeight="1" x14ac:dyDescent="0.2">
      <c r="A30" s="54" t="s">
        <v>72</v>
      </c>
      <c r="B30" s="34" t="s">
        <v>38</v>
      </c>
      <c r="C30" s="36">
        <v>18199.627</v>
      </c>
      <c r="D30" s="36" t="s">
        <v>66</v>
      </c>
      <c r="E30" s="11">
        <f t="shared" si="0"/>
        <v>-25912.93962877979</v>
      </c>
      <c r="F30" s="11">
        <f t="shared" si="1"/>
        <v>-25913</v>
      </c>
      <c r="G30" s="11">
        <f t="shared" si="2"/>
        <v>5.7051600000704639E-2</v>
      </c>
      <c r="H30" s="11"/>
      <c r="I30" s="11">
        <f t="shared" si="3"/>
        <v>5.7051600000704639E-2</v>
      </c>
      <c r="L30" s="11"/>
      <c r="M30" s="11"/>
      <c r="N30" s="11"/>
      <c r="O30" s="11">
        <f t="shared" ca="1" si="4"/>
        <v>3.0006723049666933E-2</v>
      </c>
      <c r="P30" s="11"/>
      <c r="Q30" s="13">
        <f t="shared" si="5"/>
        <v>3181.1270000000004</v>
      </c>
      <c r="R30" s="11"/>
      <c r="S30" s="11"/>
      <c r="T30" s="11"/>
      <c r="U30" s="11"/>
    </row>
    <row r="31" spans="1:21" ht="12.95" customHeight="1" x14ac:dyDescent="0.2">
      <c r="A31" s="54" t="s">
        <v>72</v>
      </c>
      <c r="B31" s="34" t="s">
        <v>38</v>
      </c>
      <c r="C31" s="36">
        <v>18505.775000000001</v>
      </c>
      <c r="D31" s="36" t="s">
        <v>66</v>
      </c>
      <c r="E31" s="11">
        <f t="shared" si="0"/>
        <v>-25588.978016391728</v>
      </c>
      <c r="F31" s="11">
        <f t="shared" si="1"/>
        <v>-25589</v>
      </c>
      <c r="G31" s="11">
        <f t="shared" si="2"/>
        <v>2.0774800002982374E-2</v>
      </c>
      <c r="H31" s="11"/>
      <c r="I31" s="11">
        <f t="shared" si="3"/>
        <v>2.0774800002982374E-2</v>
      </c>
      <c r="L31" s="11"/>
      <c r="M31" s="11"/>
      <c r="N31" s="11"/>
      <c r="O31" s="11">
        <f t="shared" ca="1" si="4"/>
        <v>2.9496525635293726E-2</v>
      </c>
      <c r="P31" s="11"/>
      <c r="Q31" s="13">
        <f t="shared" si="5"/>
        <v>3487.2750000000015</v>
      </c>
      <c r="R31" s="11"/>
      <c r="S31" s="11"/>
      <c r="T31" s="11"/>
      <c r="U31" s="11"/>
    </row>
    <row r="32" spans="1:21" ht="12.95" customHeight="1" x14ac:dyDescent="0.2">
      <c r="A32" s="54" t="s">
        <v>72</v>
      </c>
      <c r="B32" s="34" t="s">
        <v>38</v>
      </c>
      <c r="C32" s="36">
        <v>18883.755000000001</v>
      </c>
      <c r="D32" s="36" t="s">
        <v>66</v>
      </c>
      <c r="E32" s="11">
        <f t="shared" si="0"/>
        <v>-25189.004767340815</v>
      </c>
      <c r="F32" s="11">
        <f t="shared" si="1"/>
        <v>-25189</v>
      </c>
      <c r="G32" s="11">
        <f t="shared" si="2"/>
        <v>-4.5051999986753799E-3</v>
      </c>
      <c r="H32" s="11"/>
      <c r="I32" s="11">
        <f t="shared" si="3"/>
        <v>-4.5051999986753799E-3</v>
      </c>
      <c r="L32" s="11"/>
      <c r="M32" s="11"/>
      <c r="N32" s="11"/>
      <c r="O32" s="11">
        <f t="shared" ca="1" si="4"/>
        <v>2.8866652284215689E-2</v>
      </c>
      <c r="P32" s="11"/>
      <c r="Q32" s="13">
        <f t="shared" si="5"/>
        <v>3865.255000000001</v>
      </c>
      <c r="R32" s="11"/>
      <c r="S32" s="11"/>
      <c r="T32" s="11"/>
      <c r="U32" s="11"/>
    </row>
    <row r="33" spans="1:21" ht="12.95" customHeight="1" x14ac:dyDescent="0.2">
      <c r="A33" s="54" t="s">
        <v>72</v>
      </c>
      <c r="B33" s="34" t="s">
        <v>38</v>
      </c>
      <c r="C33" s="36">
        <v>19225.852999999999</v>
      </c>
      <c r="D33" s="36" t="s">
        <v>66</v>
      </c>
      <c r="E33" s="11">
        <f t="shared" si="0"/>
        <v>-24827.001358287907</v>
      </c>
      <c r="F33" s="11">
        <f t="shared" si="1"/>
        <v>-24827</v>
      </c>
      <c r="G33" s="11">
        <f t="shared" si="2"/>
        <v>-1.283600002352614E-3</v>
      </c>
      <c r="H33" s="11"/>
      <c r="I33" s="11">
        <f t="shared" si="3"/>
        <v>-1.283600002352614E-3</v>
      </c>
      <c r="L33" s="11"/>
      <c r="M33" s="11"/>
      <c r="N33" s="11"/>
      <c r="O33" s="11">
        <f t="shared" ca="1" si="4"/>
        <v>2.829661690149007E-2</v>
      </c>
      <c r="P33" s="11"/>
      <c r="Q33" s="13">
        <f t="shared" si="5"/>
        <v>4207.3529999999992</v>
      </c>
      <c r="R33" s="11"/>
      <c r="S33" s="11"/>
      <c r="T33" s="11"/>
      <c r="U33" s="11"/>
    </row>
    <row r="34" spans="1:21" ht="12.95" customHeight="1" x14ac:dyDescent="0.2">
      <c r="A34" s="54" t="s">
        <v>72</v>
      </c>
      <c r="B34" s="34" t="s">
        <v>38</v>
      </c>
      <c r="C34" s="36">
        <v>19607.715</v>
      </c>
      <c r="D34" s="36" t="s">
        <v>66</v>
      </c>
      <c r="E34" s="11">
        <f t="shared" si="0"/>
        <v>-24422.920230108954</v>
      </c>
      <c r="F34" s="11">
        <f t="shared" si="1"/>
        <v>-24423</v>
      </c>
      <c r="G34" s="11">
        <f t="shared" si="2"/>
        <v>7.538360000035027E-2</v>
      </c>
      <c r="H34" s="11"/>
      <c r="I34" s="11">
        <f t="shared" si="3"/>
        <v>7.538360000035027E-2</v>
      </c>
      <c r="L34" s="11"/>
      <c r="M34" s="11"/>
      <c r="N34" s="11"/>
      <c r="O34" s="11">
        <f t="shared" ca="1" si="4"/>
        <v>2.7660444816901258E-2</v>
      </c>
      <c r="P34" s="11"/>
      <c r="Q34" s="13">
        <f t="shared" si="5"/>
        <v>4589.2150000000001</v>
      </c>
      <c r="R34" s="11"/>
      <c r="S34" s="11"/>
      <c r="T34" s="11"/>
      <c r="U34" s="11"/>
    </row>
    <row r="35" spans="1:21" ht="12.95" customHeight="1" x14ac:dyDescent="0.2">
      <c r="A35" s="54" t="s">
        <v>72</v>
      </c>
      <c r="B35" s="34" t="s">
        <v>38</v>
      </c>
      <c r="C35" s="36">
        <v>19678.55</v>
      </c>
      <c r="D35" s="36" t="s">
        <v>66</v>
      </c>
      <c r="E35" s="11">
        <f t="shared" si="0"/>
        <v>-24347.963605164459</v>
      </c>
      <c r="F35" s="11">
        <f t="shared" si="1"/>
        <v>-24348</v>
      </c>
      <c r="G35" s="11">
        <f t="shared" si="2"/>
        <v>3.4393599999020807E-2</v>
      </c>
      <c r="H35" s="11"/>
      <c r="I35" s="11">
        <f t="shared" si="3"/>
        <v>3.4393599999020807E-2</v>
      </c>
      <c r="L35" s="11"/>
      <c r="M35" s="11"/>
      <c r="N35" s="11"/>
      <c r="O35" s="11">
        <f t="shared" ca="1" si="4"/>
        <v>2.7542343563574125E-2</v>
      </c>
      <c r="P35" s="11"/>
      <c r="Q35" s="13">
        <f t="shared" si="5"/>
        <v>4660.0499999999993</v>
      </c>
      <c r="R35" s="11"/>
      <c r="S35" s="11"/>
      <c r="T35" s="11"/>
      <c r="U35" s="11"/>
    </row>
    <row r="36" spans="1:21" ht="12.95" customHeight="1" x14ac:dyDescent="0.2">
      <c r="A36" s="54" t="s">
        <v>72</v>
      </c>
      <c r="B36" s="34" t="s">
        <v>38</v>
      </c>
      <c r="C36" s="36">
        <v>19693.645</v>
      </c>
      <c r="D36" s="36" t="s">
        <v>66</v>
      </c>
      <c r="E36" s="11">
        <f t="shared" si="0"/>
        <v>-24331.99028331033</v>
      </c>
      <c r="F36" s="11">
        <f t="shared" si="1"/>
        <v>-24332</v>
      </c>
      <c r="G36" s="11">
        <f t="shared" si="2"/>
        <v>9.1824000010092277E-3</v>
      </c>
      <c r="H36" s="11"/>
      <c r="I36" s="11">
        <f t="shared" si="3"/>
        <v>9.1824000010092277E-3</v>
      </c>
      <c r="L36" s="11"/>
      <c r="M36" s="11"/>
      <c r="N36" s="11"/>
      <c r="O36" s="11">
        <f t="shared" ca="1" si="4"/>
        <v>2.7517148629531005E-2</v>
      </c>
      <c r="P36" s="11"/>
      <c r="Q36" s="13">
        <f t="shared" si="5"/>
        <v>4675.1450000000004</v>
      </c>
      <c r="R36" s="11"/>
      <c r="S36" s="11"/>
      <c r="T36" s="11"/>
      <c r="U36" s="11"/>
    </row>
    <row r="37" spans="1:21" ht="12.95" customHeight="1" x14ac:dyDescent="0.2">
      <c r="A37" s="54" t="s">
        <v>72</v>
      </c>
      <c r="B37" s="34" t="s">
        <v>38</v>
      </c>
      <c r="C37" s="36">
        <v>20000.8</v>
      </c>
      <c r="D37" s="36" t="s">
        <v>66</v>
      </c>
      <c r="E37" s="11">
        <f t="shared" si="0"/>
        <v>-24006.963077341145</v>
      </c>
      <c r="F37" s="11">
        <f t="shared" si="1"/>
        <v>-24007</v>
      </c>
      <c r="G37" s="11">
        <f t="shared" si="2"/>
        <v>3.4892399999080226E-2</v>
      </c>
      <c r="H37" s="11"/>
      <c r="I37" s="11">
        <f t="shared" si="3"/>
        <v>3.4892399999080226E-2</v>
      </c>
      <c r="L37" s="11"/>
      <c r="M37" s="11"/>
      <c r="N37" s="11"/>
      <c r="O37" s="11">
        <f t="shared" ca="1" si="4"/>
        <v>2.70053765317801E-2</v>
      </c>
      <c r="P37" s="11"/>
      <c r="Q37" s="13">
        <f t="shared" si="5"/>
        <v>4982.2999999999993</v>
      </c>
      <c r="R37" s="11"/>
      <c r="S37" s="11"/>
      <c r="T37" s="11"/>
      <c r="U37" s="11"/>
    </row>
    <row r="38" spans="1:21" ht="12.95" customHeight="1" x14ac:dyDescent="0.2">
      <c r="A38" s="54" t="s">
        <v>72</v>
      </c>
      <c r="B38" s="34" t="s">
        <v>38</v>
      </c>
      <c r="C38" s="36">
        <v>20035.7</v>
      </c>
      <c r="D38" s="36" t="s">
        <v>66</v>
      </c>
      <c r="E38" s="11">
        <f t="shared" si="0"/>
        <v>-23970.032376267336</v>
      </c>
      <c r="F38" s="11">
        <f t="shared" si="1"/>
        <v>-23970</v>
      </c>
      <c r="G38" s="11">
        <f t="shared" si="2"/>
        <v>-3.0596000000514323E-2</v>
      </c>
      <c r="H38" s="11"/>
      <c r="I38" s="11">
        <f t="shared" si="3"/>
        <v>-3.0596000000514323E-2</v>
      </c>
      <c r="L38" s="11"/>
      <c r="M38" s="11"/>
      <c r="N38" s="11"/>
      <c r="O38" s="11">
        <f t="shared" ca="1" si="4"/>
        <v>2.694711324680538E-2</v>
      </c>
      <c r="P38" s="11"/>
      <c r="Q38" s="13">
        <f t="shared" si="5"/>
        <v>5017.2000000000007</v>
      </c>
      <c r="R38" s="11"/>
      <c r="S38" s="11"/>
      <c r="T38" s="11"/>
      <c r="U38" s="11"/>
    </row>
    <row r="39" spans="1:21" ht="12.95" customHeight="1" x14ac:dyDescent="0.2">
      <c r="A39" s="54" t="s">
        <v>72</v>
      </c>
      <c r="B39" s="34" t="s">
        <v>38</v>
      </c>
      <c r="C39" s="36">
        <v>21121.589</v>
      </c>
      <c r="D39" s="36" t="s">
        <v>66</v>
      </c>
      <c r="E39" s="11">
        <f t="shared" si="0"/>
        <v>-22820.959537919683</v>
      </c>
      <c r="F39" s="11">
        <f t="shared" si="1"/>
        <v>-22821</v>
      </c>
      <c r="G39" s="11">
        <f t="shared" si="2"/>
        <v>3.8237199998548022E-2</v>
      </c>
      <c r="H39" s="11"/>
      <c r="I39" s="11">
        <f t="shared" si="3"/>
        <v>3.8237199998548022E-2</v>
      </c>
      <c r="L39" s="11"/>
      <c r="M39" s="11"/>
      <c r="N39" s="11"/>
      <c r="O39" s="11">
        <f t="shared" ca="1" si="4"/>
        <v>2.5137802045833723E-2</v>
      </c>
      <c r="P39" s="11"/>
      <c r="Q39" s="13">
        <f t="shared" si="5"/>
        <v>6103.0889999999999</v>
      </c>
      <c r="R39" s="11"/>
      <c r="S39" s="11"/>
      <c r="T39" s="11"/>
      <c r="U39" s="11"/>
    </row>
    <row r="40" spans="1:21" ht="12.95" customHeight="1" x14ac:dyDescent="0.2">
      <c r="A40" s="54" t="s">
        <v>72</v>
      </c>
      <c r="B40" s="34" t="s">
        <v>38</v>
      </c>
      <c r="C40" s="36">
        <v>21121.629000000001</v>
      </c>
      <c r="D40" s="36" t="s">
        <v>66</v>
      </c>
      <c r="E40" s="11">
        <f t="shared" si="0"/>
        <v>-22820.917210468593</v>
      </c>
      <c r="F40" s="11">
        <f t="shared" si="1"/>
        <v>-22821</v>
      </c>
      <c r="G40" s="11">
        <f t="shared" si="2"/>
        <v>7.8237199999421136E-2</v>
      </c>
      <c r="H40" s="11"/>
      <c r="I40" s="11">
        <f t="shared" si="3"/>
        <v>7.8237199999421136E-2</v>
      </c>
      <c r="L40" s="11"/>
      <c r="M40" s="11"/>
      <c r="N40" s="11"/>
      <c r="O40" s="11">
        <f t="shared" ca="1" si="4"/>
        <v>2.5137802045833723E-2</v>
      </c>
      <c r="P40" s="11"/>
      <c r="Q40" s="13">
        <f t="shared" si="5"/>
        <v>6103.1290000000008</v>
      </c>
      <c r="R40" s="11"/>
      <c r="S40" s="11"/>
      <c r="T40" s="11"/>
      <c r="U40" s="11"/>
    </row>
    <row r="41" spans="1:21" ht="12.95" customHeight="1" x14ac:dyDescent="0.2">
      <c r="A41" s="54" t="s">
        <v>72</v>
      </c>
      <c r="B41" s="12" t="s">
        <v>38</v>
      </c>
      <c r="C41" s="15">
        <v>23013.505000000001</v>
      </c>
      <c r="D41" s="15" t="s">
        <v>66</v>
      </c>
      <c r="E41" s="11">
        <f t="shared" si="0"/>
        <v>-20818.959989130311</v>
      </c>
      <c r="F41" s="11">
        <f t="shared" si="1"/>
        <v>-20819</v>
      </c>
      <c r="G41" s="11">
        <f t="shared" si="2"/>
        <v>3.7810800000443123E-2</v>
      </c>
      <c r="H41" s="11"/>
      <c r="I41" s="11">
        <f t="shared" si="3"/>
        <v>3.7810800000443123E-2</v>
      </c>
      <c r="L41" s="11"/>
      <c r="M41" s="11"/>
      <c r="N41" s="11"/>
      <c r="O41" s="11">
        <f t="shared" ca="1" si="4"/>
        <v>2.1985285923688164E-2</v>
      </c>
      <c r="P41" s="11"/>
      <c r="Q41" s="13">
        <f t="shared" si="5"/>
        <v>7995.005000000001</v>
      </c>
      <c r="R41" s="11"/>
      <c r="S41" s="11"/>
      <c r="T41" s="11"/>
      <c r="U41" s="11"/>
    </row>
    <row r="42" spans="1:21" ht="12.95" customHeight="1" x14ac:dyDescent="0.2">
      <c r="A42" s="54" t="s">
        <v>72</v>
      </c>
      <c r="B42" s="12" t="s">
        <v>38</v>
      </c>
      <c r="C42" s="15">
        <v>23337.582999999999</v>
      </c>
      <c r="D42" s="15" t="s">
        <v>66</v>
      </c>
      <c r="E42" s="11">
        <f t="shared" si="0"/>
        <v>-20476.025096792302</v>
      </c>
      <c r="F42" s="11">
        <f t="shared" si="1"/>
        <v>-20476</v>
      </c>
      <c r="G42" s="11">
        <f t="shared" si="2"/>
        <v>-2.3716800002148375E-2</v>
      </c>
      <c r="H42" s="11"/>
      <c r="I42" s="11">
        <f t="shared" si="3"/>
        <v>-2.3716800002148375E-2</v>
      </c>
      <c r="L42" s="11"/>
      <c r="M42" s="11"/>
      <c r="N42" s="11"/>
      <c r="O42" s="11">
        <f t="shared" ca="1" si="4"/>
        <v>2.1445169525138748E-2</v>
      </c>
      <c r="P42" s="11"/>
      <c r="Q42" s="13">
        <f t="shared" si="5"/>
        <v>8319.0829999999987</v>
      </c>
      <c r="R42" s="11"/>
      <c r="S42" s="11"/>
      <c r="T42" s="11"/>
      <c r="U42" s="11"/>
    </row>
    <row r="43" spans="1:21" ht="12.95" customHeight="1" x14ac:dyDescent="0.2">
      <c r="A43" s="54" t="s">
        <v>72</v>
      </c>
      <c r="B43" s="12" t="s">
        <v>38</v>
      </c>
      <c r="C43" s="15">
        <v>23699.624</v>
      </c>
      <c r="D43" s="15" t="s">
        <v>66</v>
      </c>
      <c r="E43" s="11">
        <f t="shared" si="0"/>
        <v>-20092.91827881346</v>
      </c>
      <c r="F43" s="11">
        <f t="shared" si="1"/>
        <v>-20093</v>
      </c>
      <c r="G43" s="11">
        <f t="shared" si="2"/>
        <v>7.7227599998877849E-2</v>
      </c>
      <c r="H43" s="11"/>
      <c r="I43" s="11">
        <f t="shared" si="3"/>
        <v>7.7227599998877849E-2</v>
      </c>
      <c r="L43" s="11"/>
      <c r="M43" s="11"/>
      <c r="N43" s="11"/>
      <c r="O43" s="11">
        <f t="shared" ca="1" si="4"/>
        <v>2.084206579148153E-2</v>
      </c>
      <c r="P43" s="11"/>
      <c r="Q43" s="13">
        <f t="shared" si="5"/>
        <v>8681.1239999999998</v>
      </c>
      <c r="R43" s="11"/>
      <c r="S43" s="11"/>
      <c r="T43" s="11"/>
      <c r="U43" s="11"/>
    </row>
    <row r="44" spans="1:21" ht="12.95" customHeight="1" x14ac:dyDescent="0.2">
      <c r="A44" s="54" t="s">
        <v>72</v>
      </c>
      <c r="B44" s="12" t="s">
        <v>38</v>
      </c>
      <c r="C44" s="15">
        <v>23733.524000000001</v>
      </c>
      <c r="D44" s="15" t="s">
        <v>66</v>
      </c>
      <c r="E44" s="11">
        <f t="shared" si="0"/>
        <v>-20057.045764016839</v>
      </c>
      <c r="F44" s="11">
        <f t="shared" si="1"/>
        <v>-20057</v>
      </c>
      <c r="G44" s="11">
        <f t="shared" si="2"/>
        <v>-4.3247599998721853E-2</v>
      </c>
      <c r="H44" s="11"/>
      <c r="I44" s="11">
        <f t="shared" si="3"/>
        <v>-4.3247599998721853E-2</v>
      </c>
      <c r="L44" s="11"/>
      <c r="M44" s="11"/>
      <c r="N44" s="11"/>
      <c r="O44" s="11">
        <f t="shared" ca="1" si="4"/>
        <v>2.0785377189884508E-2</v>
      </c>
      <c r="P44" s="11"/>
      <c r="Q44" s="13">
        <f t="shared" si="5"/>
        <v>8715.0240000000013</v>
      </c>
      <c r="R44" s="11"/>
      <c r="S44" s="11"/>
      <c r="T44" s="11"/>
      <c r="U44" s="11"/>
    </row>
    <row r="45" spans="1:21" ht="12.95" customHeight="1" x14ac:dyDescent="0.2">
      <c r="A45" s="54" t="s">
        <v>72</v>
      </c>
      <c r="B45" s="12" t="s">
        <v>38</v>
      </c>
      <c r="C45" s="15">
        <v>23969.830999999998</v>
      </c>
      <c r="D45" s="15" t="s">
        <v>66</v>
      </c>
      <c r="E45" s="11">
        <f t="shared" si="0"/>
        <v>-19806.988939413757</v>
      </c>
      <c r="F45" s="11">
        <f t="shared" si="1"/>
        <v>-19807</v>
      </c>
      <c r="G45" s="11">
        <f t="shared" si="2"/>
        <v>1.045239999803016E-2</v>
      </c>
      <c r="H45" s="11"/>
      <c r="I45" s="11">
        <f t="shared" si="3"/>
        <v>1.045239999803016E-2</v>
      </c>
      <c r="L45" s="11"/>
      <c r="M45" s="11"/>
      <c r="N45" s="11"/>
      <c r="O45" s="11">
        <f t="shared" ca="1" si="4"/>
        <v>2.0391706345460735E-2</v>
      </c>
      <c r="P45" s="11"/>
      <c r="Q45" s="13">
        <f t="shared" si="5"/>
        <v>8951.3309999999983</v>
      </c>
      <c r="R45" s="11"/>
      <c r="S45" s="11"/>
      <c r="T45" s="11"/>
      <c r="U45" s="11"/>
    </row>
    <row r="46" spans="1:21" ht="12.95" customHeight="1" x14ac:dyDescent="0.2">
      <c r="A46" s="54" t="s">
        <v>72</v>
      </c>
      <c r="B46" s="12" t="s">
        <v>38</v>
      </c>
      <c r="C46" s="15">
        <v>24798.631000000001</v>
      </c>
      <c r="D46" s="15" t="s">
        <v>66</v>
      </c>
      <c r="E46" s="11">
        <f t="shared" si="0"/>
        <v>-18929.964152881672</v>
      </c>
      <c r="F46" s="11">
        <f t="shared" si="1"/>
        <v>-18930</v>
      </c>
      <c r="G46" s="11">
        <f t="shared" si="2"/>
        <v>3.3876000001328066E-2</v>
      </c>
      <c r="H46" s="11"/>
      <c r="I46" s="11">
        <f t="shared" si="3"/>
        <v>3.3876000001328066E-2</v>
      </c>
      <c r="L46" s="11"/>
      <c r="M46" s="11"/>
      <c r="N46" s="11"/>
      <c r="O46" s="11">
        <f t="shared" ca="1" si="4"/>
        <v>1.9010709023222144E-2</v>
      </c>
      <c r="P46" s="11"/>
      <c r="Q46" s="13">
        <f t="shared" si="5"/>
        <v>9780.1310000000012</v>
      </c>
      <c r="R46" s="11"/>
      <c r="S46" s="11"/>
      <c r="T46" s="11"/>
      <c r="U46" s="11"/>
    </row>
    <row r="47" spans="1:21" ht="12.95" customHeight="1" x14ac:dyDescent="0.2">
      <c r="A47" s="54" t="s">
        <v>72</v>
      </c>
      <c r="B47" s="12" t="s">
        <v>38</v>
      </c>
      <c r="C47" s="15">
        <v>25525.317999999999</v>
      </c>
      <c r="D47" s="15" t="s">
        <v>66</v>
      </c>
      <c r="E47" s="11">
        <f t="shared" si="0"/>
        <v>-18160.993941671928</v>
      </c>
      <c r="F47" s="11">
        <f t="shared" si="1"/>
        <v>-18161</v>
      </c>
      <c r="G47" s="11">
        <f t="shared" si="2"/>
        <v>5.7252000005973969E-3</v>
      </c>
      <c r="H47" s="11"/>
      <c r="I47" s="11">
        <f t="shared" si="3"/>
        <v>5.7252000005973969E-3</v>
      </c>
      <c r="L47" s="11"/>
      <c r="M47" s="11"/>
      <c r="N47" s="11"/>
      <c r="O47" s="11">
        <f t="shared" ca="1" si="4"/>
        <v>1.7799777505774619E-2</v>
      </c>
      <c r="P47" s="11"/>
      <c r="Q47" s="13">
        <f t="shared" si="5"/>
        <v>10506.817999999999</v>
      </c>
      <c r="R47" s="11"/>
      <c r="S47" s="11"/>
      <c r="T47" s="11"/>
      <c r="U47" s="11"/>
    </row>
    <row r="48" spans="1:21" ht="12.95" customHeight="1" x14ac:dyDescent="0.2">
      <c r="A48" s="54" t="s">
        <v>72</v>
      </c>
      <c r="B48" s="12" t="s">
        <v>38</v>
      </c>
      <c r="C48" s="15">
        <v>26624.373</v>
      </c>
      <c r="D48" s="15" t="s">
        <v>66</v>
      </c>
      <c r="E48" s="11">
        <f t="shared" si="0"/>
        <v>-16997.989022798836</v>
      </c>
      <c r="F48" s="11">
        <f t="shared" si="1"/>
        <v>-16998</v>
      </c>
      <c r="G48" s="11">
        <f t="shared" si="2"/>
        <v>1.0373600001912564E-2</v>
      </c>
      <c r="H48" s="11"/>
      <c r="I48" s="11">
        <f t="shared" si="3"/>
        <v>1.0373600001912564E-2</v>
      </c>
      <c r="L48" s="11"/>
      <c r="M48" s="11"/>
      <c r="N48" s="11"/>
      <c r="O48" s="11">
        <f t="shared" ca="1" si="4"/>
        <v>1.5968420737515233E-2</v>
      </c>
      <c r="P48" s="11"/>
      <c r="Q48" s="13">
        <f t="shared" si="5"/>
        <v>11605.873</v>
      </c>
      <c r="R48" s="11"/>
      <c r="S48" s="11"/>
      <c r="T48" s="11"/>
      <c r="U48" s="11"/>
    </row>
    <row r="49" spans="1:21" ht="12.95" customHeight="1" x14ac:dyDescent="0.2">
      <c r="A49" s="54" t="s">
        <v>72</v>
      </c>
      <c r="B49" s="12" t="s">
        <v>38</v>
      </c>
      <c r="C49" s="15">
        <v>27596.784</v>
      </c>
      <c r="D49" s="15" t="s">
        <v>66</v>
      </c>
      <c r="E49" s="11">
        <f t="shared" si="0"/>
        <v>-15968.997046813738</v>
      </c>
      <c r="F49" s="11">
        <f t="shared" si="1"/>
        <v>-15969</v>
      </c>
      <c r="G49" s="11">
        <f t="shared" si="2"/>
        <v>2.7907999974559061E-3</v>
      </c>
      <c r="H49" s="11"/>
      <c r="I49" s="11">
        <f t="shared" si="3"/>
        <v>2.7907999974559061E-3</v>
      </c>
      <c r="L49" s="11"/>
      <c r="M49" s="11"/>
      <c r="N49" s="11"/>
      <c r="O49" s="11">
        <f t="shared" ca="1" si="4"/>
        <v>1.4348071541866989E-2</v>
      </c>
      <c r="P49" s="11"/>
      <c r="Q49" s="13">
        <f t="shared" si="5"/>
        <v>12578.284</v>
      </c>
      <c r="R49" s="11"/>
      <c r="S49" s="11"/>
      <c r="T49" s="11"/>
      <c r="U49" s="11"/>
    </row>
    <row r="50" spans="1:21" ht="12.95" customHeight="1" x14ac:dyDescent="0.2">
      <c r="A50" s="54" t="s">
        <v>72</v>
      </c>
      <c r="B50" s="12" t="s">
        <v>38</v>
      </c>
      <c r="C50" s="15">
        <v>27666.745999999999</v>
      </c>
      <c r="D50" s="15" t="s">
        <v>66</v>
      </c>
      <c r="E50" s="11">
        <f t="shared" si="0"/>
        <v>-15894.964218489224</v>
      </c>
      <c r="F50" s="11">
        <f t="shared" si="1"/>
        <v>-15895</v>
      </c>
      <c r="G50" s="11">
        <f t="shared" si="2"/>
        <v>3.3813999998528743E-2</v>
      </c>
      <c r="H50" s="11"/>
      <c r="I50" s="11">
        <f t="shared" si="3"/>
        <v>3.3813999998528743E-2</v>
      </c>
      <c r="L50" s="11"/>
      <c r="M50" s="11"/>
      <c r="N50" s="11"/>
      <c r="O50" s="11">
        <f t="shared" ca="1" si="4"/>
        <v>1.4231544971917552E-2</v>
      </c>
      <c r="P50" s="11"/>
      <c r="Q50" s="13">
        <f t="shared" si="5"/>
        <v>12648.245999999999</v>
      </c>
      <c r="R50" s="11"/>
      <c r="S50" s="11"/>
      <c r="T50" s="11"/>
      <c r="U50" s="11"/>
    </row>
    <row r="51" spans="1:21" ht="12.95" customHeight="1" x14ac:dyDescent="0.2">
      <c r="A51" s="54" t="s">
        <v>72</v>
      </c>
      <c r="B51" s="12" t="s">
        <v>38</v>
      </c>
      <c r="C51" s="15">
        <v>27686.580999999998</v>
      </c>
      <c r="D51" s="15" t="s">
        <v>66</v>
      </c>
      <c r="E51" s="11">
        <f t="shared" si="0"/>
        <v>-15873.975093681232</v>
      </c>
      <c r="F51" s="11">
        <f t="shared" si="1"/>
        <v>-15874</v>
      </c>
      <c r="G51" s="11">
        <f t="shared" si="2"/>
        <v>2.35367999994196E-2</v>
      </c>
      <c r="H51" s="11"/>
      <c r="I51" s="11">
        <f t="shared" si="3"/>
        <v>2.35367999994196E-2</v>
      </c>
      <c r="L51" s="11"/>
      <c r="M51" s="11"/>
      <c r="N51" s="11"/>
      <c r="O51" s="11">
        <f t="shared" ca="1" si="4"/>
        <v>1.4198476620985959E-2</v>
      </c>
      <c r="P51" s="11"/>
      <c r="Q51" s="13">
        <f t="shared" si="5"/>
        <v>12668.080999999998</v>
      </c>
      <c r="R51" s="11"/>
      <c r="S51" s="11"/>
      <c r="T51" s="11"/>
      <c r="U51" s="11"/>
    </row>
    <row r="52" spans="1:21" ht="12.95" customHeight="1" x14ac:dyDescent="0.2">
      <c r="A52" s="54" t="s">
        <v>72</v>
      </c>
      <c r="B52" s="12" t="s">
        <v>38</v>
      </c>
      <c r="C52" s="15">
        <v>27686.620999999999</v>
      </c>
      <c r="D52" s="15" t="s">
        <v>66</v>
      </c>
      <c r="E52" s="11">
        <f t="shared" si="0"/>
        <v>-15873.932766230144</v>
      </c>
      <c r="F52" s="11">
        <f t="shared" si="1"/>
        <v>-15874</v>
      </c>
      <c r="G52" s="11">
        <f t="shared" si="2"/>
        <v>6.3536800000292715E-2</v>
      </c>
      <c r="H52" s="11"/>
      <c r="I52" s="11">
        <f t="shared" si="3"/>
        <v>6.3536800000292715E-2</v>
      </c>
      <c r="L52" s="11"/>
      <c r="M52" s="11"/>
      <c r="N52" s="11"/>
      <c r="O52" s="11">
        <f t="shared" ca="1" si="4"/>
        <v>1.4198476620985959E-2</v>
      </c>
      <c r="P52" s="11"/>
      <c r="Q52" s="13">
        <f t="shared" si="5"/>
        <v>12668.120999999999</v>
      </c>
      <c r="R52" s="11"/>
      <c r="S52" s="11"/>
      <c r="T52" s="11"/>
      <c r="U52" s="11"/>
    </row>
    <row r="53" spans="1:21" ht="12.95" customHeight="1" x14ac:dyDescent="0.2">
      <c r="A53" s="54" t="s">
        <v>72</v>
      </c>
      <c r="B53" s="12" t="s">
        <v>38</v>
      </c>
      <c r="C53" s="15">
        <v>27689.414000000001</v>
      </c>
      <c r="D53" s="15" t="s">
        <v>66</v>
      </c>
      <c r="E53" s="11">
        <f t="shared" ref="E53:E84" si="6">+(C53-C$7)/C$8</f>
        <v>-15870.977251957962</v>
      </c>
      <c r="F53" s="11">
        <f t="shared" ref="F53:F84" si="7">ROUND(2*E53,0)/2</f>
        <v>-15871</v>
      </c>
      <c r="G53" s="11">
        <f t="shared" ref="G53:G84" si="8">+C53-(C$7+F53*C$8)</f>
        <v>2.149719999943045E-2</v>
      </c>
      <c r="H53" s="11"/>
      <c r="I53" s="11">
        <f t="shared" ref="I53:I84" si="9">+C53-(C$7+F53*C$8)</f>
        <v>2.149719999943045E-2</v>
      </c>
      <c r="L53" s="11"/>
      <c r="M53" s="11"/>
      <c r="N53" s="11"/>
      <c r="O53" s="11">
        <f t="shared" ref="O53:O84" ca="1" si="10">+C$11+C$12*F53</f>
        <v>1.4193752570852872E-2</v>
      </c>
      <c r="P53" s="11"/>
      <c r="Q53" s="13">
        <f t="shared" ref="Q53:Q84" si="11">+C53-15018.5</f>
        <v>12670.914000000001</v>
      </c>
      <c r="R53" s="11"/>
      <c r="S53" s="11"/>
      <c r="T53" s="11"/>
      <c r="U53" s="11"/>
    </row>
    <row r="54" spans="1:21" ht="12.95" customHeight="1" x14ac:dyDescent="0.2">
      <c r="A54" s="54" t="s">
        <v>72</v>
      </c>
      <c r="B54" s="12" t="s">
        <v>38</v>
      </c>
      <c r="C54" s="15">
        <v>27978.553</v>
      </c>
      <c r="D54" s="15" t="s">
        <v>66</v>
      </c>
      <c r="E54" s="11">
        <f t="shared" si="6"/>
        <v>-15565.014329958565</v>
      </c>
      <c r="F54" s="11">
        <f t="shared" si="7"/>
        <v>-15565</v>
      </c>
      <c r="G54" s="11">
        <f t="shared" si="8"/>
        <v>-1.3542000000597909E-2</v>
      </c>
      <c r="H54" s="11"/>
      <c r="I54" s="11">
        <f t="shared" si="9"/>
        <v>-1.3542000000597909E-2</v>
      </c>
      <c r="L54" s="11"/>
      <c r="M54" s="11"/>
      <c r="N54" s="11"/>
      <c r="O54" s="11">
        <f t="shared" ca="1" si="10"/>
        <v>1.3711899457278177E-2</v>
      </c>
      <c r="P54" s="11"/>
      <c r="Q54" s="13">
        <f t="shared" si="11"/>
        <v>12960.053</v>
      </c>
      <c r="R54" s="11"/>
      <c r="S54" s="11"/>
      <c r="T54" s="11"/>
      <c r="U54" s="11"/>
    </row>
    <row r="55" spans="1:21" ht="12.95" customHeight="1" x14ac:dyDescent="0.2">
      <c r="A55" s="54" t="s">
        <v>72</v>
      </c>
      <c r="B55" s="12" t="s">
        <v>38</v>
      </c>
      <c r="C55" s="15">
        <v>27979.54</v>
      </c>
      <c r="D55" s="15" t="s">
        <v>66</v>
      </c>
      <c r="E55" s="11">
        <f t="shared" si="6"/>
        <v>-15563.969900102982</v>
      </c>
      <c r="F55" s="11">
        <f t="shared" si="7"/>
        <v>-15564</v>
      </c>
      <c r="G55" s="11">
        <f t="shared" si="8"/>
        <v>2.8444800002034754E-2</v>
      </c>
      <c r="H55" s="11"/>
      <c r="I55" s="11">
        <f t="shared" si="9"/>
        <v>2.8444800002034754E-2</v>
      </c>
      <c r="L55" s="11"/>
      <c r="M55" s="11"/>
      <c r="N55" s="11"/>
      <c r="O55" s="11">
        <f t="shared" ca="1" si="10"/>
        <v>1.3710324773900481E-2</v>
      </c>
      <c r="P55" s="11"/>
      <c r="Q55" s="13">
        <f t="shared" si="11"/>
        <v>12961.04</v>
      </c>
      <c r="R55" s="11"/>
      <c r="S55" s="11"/>
      <c r="T55" s="11"/>
      <c r="U55" s="11"/>
    </row>
    <row r="56" spans="1:21" ht="12.95" customHeight="1" x14ac:dyDescent="0.2">
      <c r="A56" s="54" t="s">
        <v>72</v>
      </c>
      <c r="B56" s="12" t="s">
        <v>38</v>
      </c>
      <c r="C56" s="15">
        <v>28393.482</v>
      </c>
      <c r="D56" s="15" t="s">
        <v>66</v>
      </c>
      <c r="E56" s="11">
        <f t="shared" si="6"/>
        <v>-15125.942156151894</v>
      </c>
      <c r="F56" s="11">
        <f t="shared" si="7"/>
        <v>-15126</v>
      </c>
      <c r="G56" s="11">
        <f t="shared" si="8"/>
        <v>5.466320000050473E-2</v>
      </c>
      <c r="H56" s="11"/>
      <c r="I56" s="11">
        <f t="shared" si="9"/>
        <v>5.466320000050473E-2</v>
      </c>
      <c r="L56" s="11"/>
      <c r="M56" s="11"/>
      <c r="N56" s="11"/>
      <c r="O56" s="11">
        <f t="shared" ca="1" si="10"/>
        <v>1.3020613454470031E-2</v>
      </c>
      <c r="P56" s="11"/>
      <c r="Q56" s="13">
        <f t="shared" si="11"/>
        <v>13374.982</v>
      </c>
      <c r="R56" s="11"/>
      <c r="S56" s="11"/>
      <c r="T56" s="11"/>
      <c r="U56" s="11"/>
    </row>
    <row r="57" spans="1:21" ht="12.95" customHeight="1" x14ac:dyDescent="0.2">
      <c r="A57" s="54" t="s">
        <v>72</v>
      </c>
      <c r="B57" s="12" t="s">
        <v>38</v>
      </c>
      <c r="C57" s="15">
        <v>28428.364000000001</v>
      </c>
      <c r="D57" s="15" t="s">
        <v>66</v>
      </c>
      <c r="E57" s="11">
        <f t="shared" si="6"/>
        <v>-15089.030502431076</v>
      </c>
      <c r="F57" s="11">
        <f t="shared" si="7"/>
        <v>-15089</v>
      </c>
      <c r="G57" s="11">
        <f t="shared" si="8"/>
        <v>-2.8825199999118922E-2</v>
      </c>
      <c r="H57" s="11"/>
      <c r="I57" s="11">
        <f t="shared" si="9"/>
        <v>-2.8825199999118922E-2</v>
      </c>
      <c r="L57" s="11"/>
      <c r="M57" s="11"/>
      <c r="N57" s="11"/>
      <c r="O57" s="11">
        <f t="shared" ca="1" si="10"/>
        <v>1.2962350169495315E-2</v>
      </c>
      <c r="P57" s="11"/>
      <c r="Q57" s="13">
        <f t="shared" si="11"/>
        <v>13409.864000000001</v>
      </c>
      <c r="R57" s="11"/>
      <c r="S57" s="11"/>
      <c r="T57" s="11"/>
      <c r="U57" s="11"/>
    </row>
    <row r="58" spans="1:21" ht="12.95" customHeight="1" x14ac:dyDescent="0.2">
      <c r="A58" s="54" t="s">
        <v>72</v>
      </c>
      <c r="B58" s="12" t="s">
        <v>38</v>
      </c>
      <c r="C58" s="15">
        <v>28447.373</v>
      </c>
      <c r="D58" s="15" t="s">
        <v>66</v>
      </c>
      <c r="E58" s="11">
        <f t="shared" si="6"/>
        <v>-15068.915439488042</v>
      </c>
      <c r="F58" s="11">
        <f t="shared" si="7"/>
        <v>-15069</v>
      </c>
      <c r="G58" s="11">
        <f t="shared" si="8"/>
        <v>7.9910799999197479E-2</v>
      </c>
      <c r="H58" s="11"/>
      <c r="I58" s="11">
        <f t="shared" si="9"/>
        <v>7.9910799999197479E-2</v>
      </c>
      <c r="L58" s="11"/>
      <c r="M58" s="11"/>
      <c r="N58" s="11"/>
      <c r="O58" s="11">
        <f t="shared" ca="1" si="10"/>
        <v>1.2930856501941413E-2</v>
      </c>
      <c r="P58" s="11"/>
      <c r="Q58" s="13">
        <f t="shared" si="11"/>
        <v>13428.873</v>
      </c>
      <c r="R58" s="11"/>
      <c r="S58" s="11"/>
      <c r="T58" s="11"/>
      <c r="U58" s="11"/>
    </row>
    <row r="59" spans="1:21" ht="12.95" customHeight="1" x14ac:dyDescent="0.2">
      <c r="A59" s="54" t="s">
        <v>72</v>
      </c>
      <c r="B59" s="12" t="s">
        <v>38</v>
      </c>
      <c r="C59" s="15">
        <v>28460.507000000001</v>
      </c>
      <c r="D59" s="15" t="s">
        <v>66</v>
      </c>
      <c r="E59" s="11">
        <f t="shared" si="6"/>
        <v>-15055.017220923473</v>
      </c>
      <c r="F59" s="11">
        <f t="shared" si="7"/>
        <v>-15055</v>
      </c>
      <c r="G59" s="11">
        <f t="shared" si="8"/>
        <v>-1.6273999997792998E-2</v>
      </c>
      <c r="H59" s="11"/>
      <c r="I59" s="11">
        <f t="shared" si="9"/>
        <v>-1.6273999997792998E-2</v>
      </c>
      <c r="L59" s="11"/>
      <c r="M59" s="11"/>
      <c r="N59" s="11"/>
      <c r="O59" s="11">
        <f t="shared" ca="1" si="10"/>
        <v>1.2908810934653681E-2</v>
      </c>
      <c r="P59" s="11"/>
      <c r="Q59" s="13">
        <f t="shared" si="11"/>
        <v>13442.007000000001</v>
      </c>
      <c r="R59" s="11"/>
      <c r="S59" s="11"/>
      <c r="T59" s="11"/>
      <c r="U59" s="11"/>
    </row>
    <row r="60" spans="1:21" ht="12.95" customHeight="1" x14ac:dyDescent="0.2">
      <c r="A60" s="54" t="s">
        <v>72</v>
      </c>
      <c r="B60" s="12" t="s">
        <v>38</v>
      </c>
      <c r="C60" s="15">
        <v>28754.451000000001</v>
      </c>
      <c r="D60" s="15" t="s">
        <v>66</v>
      </c>
      <c r="E60" s="11">
        <f t="shared" si="6"/>
        <v>-14743.969713862198</v>
      </c>
      <c r="F60" s="11">
        <f t="shared" si="7"/>
        <v>-14744</v>
      </c>
      <c r="G60" s="11">
        <f t="shared" si="8"/>
        <v>2.8620800003409386E-2</v>
      </c>
      <c r="H60" s="11"/>
      <c r="I60" s="11">
        <f t="shared" si="9"/>
        <v>2.8620800003409386E-2</v>
      </c>
      <c r="L60" s="11"/>
      <c r="M60" s="11"/>
      <c r="N60" s="11"/>
      <c r="O60" s="11">
        <f t="shared" ca="1" si="10"/>
        <v>1.2419084404190508E-2</v>
      </c>
      <c r="P60" s="11"/>
      <c r="Q60" s="13">
        <f t="shared" si="11"/>
        <v>13735.951000000001</v>
      </c>
      <c r="R60" s="11"/>
      <c r="S60" s="11"/>
      <c r="T60" s="11"/>
      <c r="U60" s="11"/>
    </row>
    <row r="61" spans="1:21" ht="12.95" customHeight="1" x14ac:dyDescent="0.2">
      <c r="A61" s="54" t="s">
        <v>72</v>
      </c>
      <c r="B61" s="12" t="s">
        <v>38</v>
      </c>
      <c r="C61" s="15">
        <v>28839.534</v>
      </c>
      <c r="D61" s="15" t="s">
        <v>66</v>
      </c>
      <c r="E61" s="11">
        <f t="shared" si="6"/>
        <v>-14653.936050840348</v>
      </c>
      <c r="F61" s="11">
        <f t="shared" si="7"/>
        <v>-14654</v>
      </c>
      <c r="G61" s="11">
        <f t="shared" si="8"/>
        <v>6.0432799997215625E-2</v>
      </c>
      <c r="H61" s="11"/>
      <c r="I61" s="11">
        <f t="shared" si="9"/>
        <v>6.0432799997215625E-2</v>
      </c>
      <c r="L61" s="11"/>
      <c r="M61" s="11"/>
      <c r="N61" s="11"/>
      <c r="O61" s="11">
        <f t="shared" ca="1" si="10"/>
        <v>1.2277362900197951E-2</v>
      </c>
      <c r="P61" s="11"/>
      <c r="Q61" s="13">
        <f t="shared" si="11"/>
        <v>13821.034</v>
      </c>
      <c r="R61" s="11"/>
      <c r="S61" s="11"/>
      <c r="T61" s="11"/>
      <c r="U61" s="11"/>
    </row>
    <row r="62" spans="1:21" ht="12.95" customHeight="1" x14ac:dyDescent="0.2">
      <c r="A62" s="54" t="s">
        <v>72</v>
      </c>
      <c r="B62" s="12" t="s">
        <v>38</v>
      </c>
      <c r="C62" s="15">
        <v>29110.721000000001</v>
      </c>
      <c r="D62" s="15" t="s">
        <v>66</v>
      </c>
      <c r="E62" s="11">
        <f t="shared" si="6"/>
        <v>-14366.969688889001</v>
      </c>
      <c r="F62" s="11">
        <f t="shared" si="7"/>
        <v>-14367</v>
      </c>
      <c r="G62" s="11">
        <f t="shared" si="8"/>
        <v>2.8644400001212489E-2</v>
      </c>
      <c r="H62" s="11"/>
      <c r="I62" s="11">
        <f t="shared" si="9"/>
        <v>2.8644400001212489E-2</v>
      </c>
      <c r="L62" s="11"/>
      <c r="M62" s="11"/>
      <c r="N62" s="11"/>
      <c r="O62" s="11">
        <f t="shared" ca="1" si="10"/>
        <v>1.1825428770799461E-2</v>
      </c>
      <c r="P62" s="11"/>
      <c r="Q62" s="13">
        <f t="shared" si="11"/>
        <v>14092.221000000001</v>
      </c>
      <c r="R62" s="11"/>
      <c r="S62" s="11"/>
      <c r="T62" s="11"/>
      <c r="U62" s="11"/>
    </row>
    <row r="63" spans="1:21" ht="12.95" customHeight="1" x14ac:dyDescent="0.2">
      <c r="A63" s="54" t="s">
        <v>72</v>
      </c>
      <c r="B63" s="12" t="s">
        <v>38</v>
      </c>
      <c r="C63" s="15">
        <v>29144.719000000001</v>
      </c>
      <c r="D63" s="15" t="s">
        <v>66</v>
      </c>
      <c r="E63" s="11">
        <f t="shared" si="6"/>
        <v>-14330.993471837219</v>
      </c>
      <c r="F63" s="11">
        <f t="shared" si="7"/>
        <v>-14331</v>
      </c>
      <c r="G63" s="11">
        <f t="shared" si="8"/>
        <v>6.1691999981121626E-3</v>
      </c>
      <c r="H63" s="11"/>
      <c r="I63" s="11">
        <f t="shared" si="9"/>
        <v>6.1691999981121626E-3</v>
      </c>
      <c r="L63" s="11"/>
      <c r="M63" s="11"/>
      <c r="N63" s="11"/>
      <c r="O63" s="11">
        <f t="shared" ca="1" si="10"/>
        <v>1.1768740169202437E-2</v>
      </c>
      <c r="P63" s="11"/>
      <c r="Q63" s="13">
        <f t="shared" si="11"/>
        <v>14126.219000000001</v>
      </c>
      <c r="R63" s="11"/>
      <c r="S63" s="11"/>
      <c r="T63" s="11"/>
      <c r="U63" s="11"/>
    </row>
    <row r="64" spans="1:21" ht="12.95" customHeight="1" x14ac:dyDescent="0.2">
      <c r="A64" s="54" t="s">
        <v>72</v>
      </c>
      <c r="B64" s="12" t="s">
        <v>38</v>
      </c>
      <c r="C64" s="15">
        <v>29468.806</v>
      </c>
      <c r="D64" s="15" t="s">
        <v>66</v>
      </c>
      <c r="E64" s="11">
        <f t="shared" si="6"/>
        <v>-13988.049055822712</v>
      </c>
      <c r="F64" s="11">
        <f t="shared" si="7"/>
        <v>-13988</v>
      </c>
      <c r="G64" s="11">
        <f t="shared" si="8"/>
        <v>-4.6358399999007815E-2</v>
      </c>
      <c r="H64" s="11"/>
      <c r="I64" s="11">
        <f t="shared" si="9"/>
        <v>-4.6358399999007815E-2</v>
      </c>
      <c r="L64" s="11"/>
      <c r="M64" s="11"/>
      <c r="N64" s="11"/>
      <c r="O64" s="11">
        <f t="shared" ca="1" si="10"/>
        <v>1.1228623770653024E-2</v>
      </c>
      <c r="P64" s="11"/>
      <c r="Q64" s="13">
        <f t="shared" si="11"/>
        <v>14450.306</v>
      </c>
      <c r="R64" s="11"/>
      <c r="S64" s="11"/>
      <c r="T64" s="11"/>
      <c r="U64" s="11"/>
    </row>
    <row r="65" spans="1:21" ht="12.95" customHeight="1" x14ac:dyDescent="0.2">
      <c r="A65" s="54" t="s">
        <v>72</v>
      </c>
      <c r="B65" s="12" t="s">
        <v>38</v>
      </c>
      <c r="C65" s="15">
        <v>29487.780999999999</v>
      </c>
      <c r="D65" s="15" t="s">
        <v>66</v>
      </c>
      <c r="E65" s="11">
        <f t="shared" si="6"/>
        <v>-13967.969971213102</v>
      </c>
      <c r="F65" s="11">
        <f t="shared" si="7"/>
        <v>-13968</v>
      </c>
      <c r="G65" s="11">
        <f t="shared" si="8"/>
        <v>2.8377599999657832E-2</v>
      </c>
      <c r="H65" s="11"/>
      <c r="I65" s="11">
        <f t="shared" si="9"/>
        <v>2.8377599999657832E-2</v>
      </c>
      <c r="L65" s="11"/>
      <c r="M65" s="11"/>
      <c r="N65" s="11"/>
      <c r="O65" s="11">
        <f t="shared" ca="1" si="10"/>
        <v>1.1197130103099123E-2</v>
      </c>
      <c r="P65" s="11"/>
      <c r="Q65" s="13">
        <f t="shared" si="11"/>
        <v>14469.280999999999</v>
      </c>
      <c r="R65" s="11"/>
      <c r="S65" s="11"/>
      <c r="T65" s="11"/>
      <c r="U65" s="11"/>
    </row>
    <row r="66" spans="1:21" ht="12.95" customHeight="1" x14ac:dyDescent="0.2">
      <c r="A66" s="54" t="s">
        <v>72</v>
      </c>
      <c r="B66" s="12" t="s">
        <v>38</v>
      </c>
      <c r="C66" s="15">
        <v>29494.419000000002</v>
      </c>
      <c r="D66" s="15" t="s">
        <v>66</v>
      </c>
      <c r="E66" s="11">
        <f t="shared" si="6"/>
        <v>-13960.945730705136</v>
      </c>
      <c r="F66" s="11">
        <f t="shared" si="7"/>
        <v>-13961</v>
      </c>
      <c r="G66" s="11">
        <f t="shared" si="8"/>
        <v>5.1285200002894271E-2</v>
      </c>
      <c r="H66" s="11"/>
      <c r="I66" s="11">
        <f t="shared" si="9"/>
        <v>5.1285200002894271E-2</v>
      </c>
      <c r="L66" s="11"/>
      <c r="M66" s="11"/>
      <c r="N66" s="11"/>
      <c r="O66" s="11">
        <f t="shared" ca="1" si="10"/>
        <v>1.1186107319455255E-2</v>
      </c>
      <c r="P66" s="11"/>
      <c r="Q66" s="13">
        <f t="shared" si="11"/>
        <v>14475.919000000002</v>
      </c>
      <c r="R66" s="11"/>
      <c r="S66" s="11"/>
      <c r="T66" s="11"/>
      <c r="U66" s="11"/>
    </row>
    <row r="67" spans="1:21" ht="12.95" customHeight="1" x14ac:dyDescent="0.2">
      <c r="A67" s="54" t="s">
        <v>72</v>
      </c>
      <c r="B67" s="12" t="s">
        <v>38</v>
      </c>
      <c r="C67" s="15">
        <v>29525.598999999998</v>
      </c>
      <c r="D67" s="15" t="s">
        <v>66</v>
      </c>
      <c r="E67" s="11">
        <f t="shared" si="6"/>
        <v>-13927.951482582468</v>
      </c>
      <c r="F67" s="11">
        <f t="shared" si="7"/>
        <v>-13928</v>
      </c>
      <c r="G67" s="11">
        <f t="shared" si="8"/>
        <v>4.584959999556304E-2</v>
      </c>
      <c r="H67" s="11"/>
      <c r="I67" s="11">
        <f t="shared" si="9"/>
        <v>4.584959999556304E-2</v>
      </c>
      <c r="L67" s="11"/>
      <c r="M67" s="11"/>
      <c r="N67" s="11"/>
      <c r="O67" s="11">
        <f t="shared" ca="1" si="10"/>
        <v>1.1134142767991316E-2</v>
      </c>
      <c r="P67" s="11"/>
      <c r="Q67" s="13">
        <f t="shared" si="11"/>
        <v>14507.098999999998</v>
      </c>
      <c r="R67" s="11"/>
      <c r="S67" s="11"/>
      <c r="T67" s="11"/>
      <c r="U67" s="11"/>
    </row>
    <row r="68" spans="1:21" ht="12.95" customHeight="1" x14ac:dyDescent="0.2">
      <c r="A68" s="54" t="s">
        <v>72</v>
      </c>
      <c r="B68" s="12" t="s">
        <v>38</v>
      </c>
      <c r="C68" s="15">
        <v>29542.544000000002</v>
      </c>
      <c r="D68" s="15" t="s">
        <v>66</v>
      </c>
      <c r="E68" s="11">
        <f t="shared" si="6"/>
        <v>-13910.020516115541</v>
      </c>
      <c r="F68" s="11">
        <f t="shared" si="7"/>
        <v>-13910</v>
      </c>
      <c r="G68" s="11">
        <f t="shared" si="8"/>
        <v>-1.9388000000617467E-2</v>
      </c>
      <c r="H68" s="11"/>
      <c r="I68" s="11">
        <f t="shared" si="9"/>
        <v>-1.9388000000617467E-2</v>
      </c>
      <c r="L68" s="11"/>
      <c r="M68" s="11"/>
      <c r="N68" s="11"/>
      <c r="O68" s="11">
        <f t="shared" ca="1" si="10"/>
        <v>1.1105798467192805E-2</v>
      </c>
      <c r="P68" s="11"/>
      <c r="Q68" s="13">
        <f t="shared" si="11"/>
        <v>14524.044000000002</v>
      </c>
      <c r="R68" s="11"/>
      <c r="S68" s="11"/>
      <c r="T68" s="11"/>
      <c r="U68" s="11"/>
    </row>
    <row r="69" spans="1:21" ht="12.95" customHeight="1" x14ac:dyDescent="0.2">
      <c r="A69" s="54" t="s">
        <v>72</v>
      </c>
      <c r="B69" s="12" t="s">
        <v>38</v>
      </c>
      <c r="C69" s="15">
        <v>29563.332999999999</v>
      </c>
      <c r="D69" s="15" t="s">
        <v>66</v>
      </c>
      <c r="E69" s="11">
        <f t="shared" si="6"/>
        <v>-13888.021881599116</v>
      </c>
      <c r="F69" s="11">
        <f t="shared" si="7"/>
        <v>-13888</v>
      </c>
      <c r="G69" s="11">
        <f t="shared" si="8"/>
        <v>-2.0678400003816932E-2</v>
      </c>
      <c r="H69" s="11"/>
      <c r="I69" s="11">
        <f t="shared" si="9"/>
        <v>-2.0678400003816932E-2</v>
      </c>
      <c r="L69" s="11"/>
      <c r="M69" s="11"/>
      <c r="N69" s="11"/>
      <c r="O69" s="11">
        <f t="shared" ca="1" si="10"/>
        <v>1.1071155432883513E-2</v>
      </c>
      <c r="P69" s="11"/>
      <c r="Q69" s="13">
        <f t="shared" si="11"/>
        <v>14544.832999999999</v>
      </c>
      <c r="R69" s="11"/>
      <c r="S69" s="11"/>
      <c r="T69" s="11"/>
      <c r="U69" s="11"/>
    </row>
    <row r="70" spans="1:21" ht="12.95" customHeight="1" x14ac:dyDescent="0.2">
      <c r="A70" s="54" t="s">
        <v>72</v>
      </c>
      <c r="B70" s="12" t="s">
        <v>37</v>
      </c>
      <c r="C70" s="15">
        <v>29591.326000000001</v>
      </c>
      <c r="D70" s="15" t="s">
        <v>66</v>
      </c>
      <c r="E70" s="11">
        <f t="shared" si="6"/>
        <v>-13858.400073141835</v>
      </c>
      <c r="F70" s="11">
        <f t="shared" si="7"/>
        <v>-13858.5</v>
      </c>
      <c r="G70" s="11">
        <f t="shared" si="8"/>
        <v>9.4432199999573641E-2</v>
      </c>
      <c r="H70" s="11"/>
      <c r="I70" s="11">
        <f t="shared" si="9"/>
        <v>9.4432199999573641E-2</v>
      </c>
      <c r="L70" s="11"/>
      <c r="M70" s="11"/>
      <c r="N70" s="11"/>
      <c r="O70" s="11">
        <f t="shared" ca="1" si="10"/>
        <v>1.102470227324151E-2</v>
      </c>
      <c r="P70" s="11"/>
      <c r="Q70" s="13">
        <f t="shared" si="11"/>
        <v>14572.826000000001</v>
      </c>
      <c r="R70" s="11"/>
      <c r="S70" s="11"/>
      <c r="T70" s="11"/>
      <c r="U70" s="11"/>
    </row>
    <row r="71" spans="1:21" ht="12.95" customHeight="1" x14ac:dyDescent="0.2">
      <c r="A71" s="54" t="s">
        <v>72</v>
      </c>
      <c r="B71" s="12" t="s">
        <v>38</v>
      </c>
      <c r="C71" s="15">
        <v>29846.781999999999</v>
      </c>
      <c r="D71" s="15" t="s">
        <v>66</v>
      </c>
      <c r="E71" s="11">
        <f t="shared" si="6"/>
        <v>-13588.08003951691</v>
      </c>
      <c r="F71" s="11">
        <f t="shared" si="7"/>
        <v>-13588</v>
      </c>
      <c r="G71" s="11">
        <f t="shared" si="8"/>
        <v>-7.5638400001480477E-2</v>
      </c>
      <c r="H71" s="11"/>
      <c r="I71" s="11">
        <f t="shared" si="9"/>
        <v>-7.5638400001480477E-2</v>
      </c>
      <c r="L71" s="11"/>
      <c r="M71" s="11"/>
      <c r="N71" s="11"/>
      <c r="O71" s="11">
        <f t="shared" ca="1" si="10"/>
        <v>1.059875041957499E-2</v>
      </c>
      <c r="P71" s="11"/>
      <c r="Q71" s="13">
        <f t="shared" si="11"/>
        <v>14828.281999999999</v>
      </c>
      <c r="R71" s="11"/>
      <c r="S71" s="11"/>
      <c r="T71" s="11"/>
      <c r="U71" s="11"/>
    </row>
    <row r="72" spans="1:21" ht="12.95" customHeight="1" x14ac:dyDescent="0.2">
      <c r="A72" s="54" t="s">
        <v>72</v>
      </c>
      <c r="B72" s="12" t="s">
        <v>38</v>
      </c>
      <c r="C72" s="15">
        <v>30231.481</v>
      </c>
      <c r="D72" s="15" t="s">
        <v>66</v>
      </c>
      <c r="E72" s="11">
        <f t="shared" si="6"/>
        <v>-13180.996836869581</v>
      </c>
      <c r="F72" s="11">
        <f t="shared" si="7"/>
        <v>-13181</v>
      </c>
      <c r="G72" s="11">
        <f t="shared" si="8"/>
        <v>2.9892000020481646E-3</v>
      </c>
      <c r="H72" s="11"/>
      <c r="I72" s="11">
        <f t="shared" si="9"/>
        <v>2.9892000020481646E-3</v>
      </c>
      <c r="L72" s="11"/>
      <c r="M72" s="11"/>
      <c r="N72" s="11"/>
      <c r="O72" s="11">
        <f t="shared" ca="1" si="10"/>
        <v>9.9578542848530877E-3</v>
      </c>
      <c r="P72" s="11"/>
      <c r="Q72" s="13">
        <f t="shared" si="11"/>
        <v>15212.981</v>
      </c>
      <c r="R72" s="11"/>
      <c r="S72" s="11"/>
      <c r="T72" s="11"/>
      <c r="U72" s="11"/>
    </row>
    <row r="73" spans="1:21" ht="12.95" customHeight="1" x14ac:dyDescent="0.2">
      <c r="A73" s="54" t="s">
        <v>72</v>
      </c>
      <c r="B73" s="12" t="s">
        <v>38</v>
      </c>
      <c r="C73" s="15">
        <v>30234.329000000002</v>
      </c>
      <c r="D73" s="15" t="s">
        <v>66</v>
      </c>
      <c r="E73" s="11">
        <f t="shared" si="6"/>
        <v>-13177.983122352152</v>
      </c>
      <c r="F73" s="11">
        <f t="shared" si="7"/>
        <v>-13178</v>
      </c>
      <c r="G73" s="11">
        <f t="shared" si="8"/>
        <v>1.5949600001476938E-2</v>
      </c>
      <c r="H73" s="11"/>
      <c r="I73" s="11">
        <f t="shared" si="9"/>
        <v>1.5949600001476938E-2</v>
      </c>
      <c r="L73" s="11"/>
      <c r="M73" s="11"/>
      <c r="N73" s="11"/>
      <c r="O73" s="11">
        <f t="shared" ca="1" si="10"/>
        <v>9.9531302347200014E-3</v>
      </c>
      <c r="P73" s="11"/>
      <c r="Q73" s="13">
        <f t="shared" si="11"/>
        <v>15215.829000000002</v>
      </c>
      <c r="R73" s="11"/>
      <c r="S73" s="11"/>
      <c r="T73" s="11"/>
      <c r="U73" s="11"/>
    </row>
    <row r="74" spans="1:21" ht="12.95" customHeight="1" x14ac:dyDescent="0.2">
      <c r="A74" s="54" t="s">
        <v>72</v>
      </c>
      <c r="B74" s="12" t="s">
        <v>38</v>
      </c>
      <c r="C74" s="15">
        <v>30235.279999999999</v>
      </c>
      <c r="D74" s="15" t="s">
        <v>66</v>
      </c>
      <c r="E74" s="11">
        <f t="shared" si="6"/>
        <v>-13176.976787202551</v>
      </c>
      <c r="F74" s="11">
        <f t="shared" si="7"/>
        <v>-13177</v>
      </c>
      <c r="G74" s="11">
        <f t="shared" si="8"/>
        <v>2.1936400000413414E-2</v>
      </c>
      <c r="H74" s="11"/>
      <c r="I74" s="11">
        <f t="shared" si="9"/>
        <v>2.1936400000413414E-2</v>
      </c>
      <c r="L74" s="11"/>
      <c r="M74" s="11"/>
      <c r="N74" s="11"/>
      <c r="O74" s="11">
        <f t="shared" ca="1" si="10"/>
        <v>9.951555551342306E-3</v>
      </c>
      <c r="P74" s="11"/>
      <c r="Q74" s="13">
        <f t="shared" si="11"/>
        <v>15216.779999999999</v>
      </c>
      <c r="R74" s="11"/>
      <c r="S74" s="11"/>
      <c r="T74" s="11"/>
      <c r="U74" s="11"/>
    </row>
    <row r="75" spans="1:21" ht="12.95" customHeight="1" x14ac:dyDescent="0.2">
      <c r="A75" s="54" t="s">
        <v>72</v>
      </c>
      <c r="B75" s="12" t="s">
        <v>38</v>
      </c>
      <c r="C75" s="15">
        <v>30281.576000000001</v>
      </c>
      <c r="D75" s="15" t="s">
        <v>66</v>
      </c>
      <c r="E75" s="11">
        <f t="shared" si="6"/>
        <v>-13127.986995313928</v>
      </c>
      <c r="F75" s="11">
        <f t="shared" si="7"/>
        <v>-13128</v>
      </c>
      <c r="G75" s="11">
        <f t="shared" si="8"/>
        <v>1.2289600002986845E-2</v>
      </c>
      <c r="H75" s="11"/>
      <c r="I75" s="11">
        <f t="shared" si="9"/>
        <v>1.2289600002986845E-2</v>
      </c>
      <c r="L75" s="11"/>
      <c r="M75" s="11"/>
      <c r="N75" s="11"/>
      <c r="O75" s="11">
        <f t="shared" ca="1" si="10"/>
        <v>9.8743960658352475E-3</v>
      </c>
      <c r="P75" s="11"/>
      <c r="Q75" s="13">
        <f t="shared" si="11"/>
        <v>15263.076000000001</v>
      </c>
      <c r="R75" s="11"/>
      <c r="S75" s="11"/>
      <c r="T75" s="11"/>
      <c r="U75" s="11"/>
    </row>
    <row r="76" spans="1:21" ht="12.95" customHeight="1" x14ac:dyDescent="0.2">
      <c r="A76" s="54" t="s">
        <v>72</v>
      </c>
      <c r="B76" s="12" t="s">
        <v>38</v>
      </c>
      <c r="C76" s="15">
        <v>30521.554</v>
      </c>
      <c r="D76" s="15" t="s">
        <v>66</v>
      </c>
      <c r="E76" s="11">
        <f t="shared" si="6"/>
        <v>-12874.045568887292</v>
      </c>
      <c r="F76" s="11">
        <f t="shared" si="7"/>
        <v>-12874</v>
      </c>
      <c r="G76" s="11">
        <f t="shared" si="8"/>
        <v>-4.3063200002507074E-2</v>
      </c>
      <c r="H76" s="11"/>
      <c r="I76" s="11">
        <f t="shared" si="9"/>
        <v>-4.3063200002507074E-2</v>
      </c>
      <c r="L76" s="11"/>
      <c r="M76" s="11"/>
      <c r="N76" s="11"/>
      <c r="O76" s="11">
        <f t="shared" ca="1" si="10"/>
        <v>9.4744264879006966E-3</v>
      </c>
      <c r="P76" s="11"/>
      <c r="Q76" s="13">
        <f t="shared" si="11"/>
        <v>15503.054</v>
      </c>
      <c r="R76" s="11"/>
      <c r="S76" s="11"/>
      <c r="T76" s="11"/>
      <c r="U76" s="11"/>
    </row>
    <row r="77" spans="1:21" ht="12.95" customHeight="1" x14ac:dyDescent="0.2">
      <c r="A77" s="54" t="s">
        <v>72</v>
      </c>
      <c r="B77" s="12" t="s">
        <v>38</v>
      </c>
      <c r="C77" s="15">
        <v>30523.505000000001</v>
      </c>
      <c r="D77" s="15" t="s">
        <v>66</v>
      </c>
      <c r="E77" s="11">
        <f t="shared" si="6"/>
        <v>-12871.9810474605</v>
      </c>
      <c r="F77" s="11">
        <f t="shared" si="7"/>
        <v>-12872</v>
      </c>
      <c r="G77" s="11">
        <f t="shared" si="8"/>
        <v>1.7910400001710514E-2</v>
      </c>
      <c r="H77" s="11"/>
      <c r="I77" s="11">
        <f t="shared" si="9"/>
        <v>1.7910400001710514E-2</v>
      </c>
      <c r="L77" s="11"/>
      <c r="M77" s="11"/>
      <c r="N77" s="11"/>
      <c r="O77" s="11">
        <f t="shared" ca="1" si="10"/>
        <v>9.4712771211453058E-3</v>
      </c>
      <c r="P77" s="11"/>
      <c r="Q77" s="13">
        <f t="shared" si="11"/>
        <v>15505.005000000001</v>
      </c>
      <c r="R77" s="11"/>
      <c r="S77" s="11"/>
      <c r="T77" s="11"/>
      <c r="U77" s="11"/>
    </row>
    <row r="78" spans="1:21" ht="12.95" customHeight="1" x14ac:dyDescent="0.2">
      <c r="A78" s="54" t="s">
        <v>72</v>
      </c>
      <c r="B78" s="12" t="s">
        <v>38</v>
      </c>
      <c r="C78" s="15">
        <v>30523.537</v>
      </c>
      <c r="D78" s="15" t="s">
        <v>66</v>
      </c>
      <c r="E78" s="11">
        <f t="shared" si="6"/>
        <v>-12871.947185499632</v>
      </c>
      <c r="F78" s="11">
        <f t="shared" si="7"/>
        <v>-12872</v>
      </c>
      <c r="G78" s="11">
        <f t="shared" si="8"/>
        <v>4.9910400000953814E-2</v>
      </c>
      <c r="H78" s="11"/>
      <c r="I78" s="11">
        <f t="shared" si="9"/>
        <v>4.9910400000953814E-2</v>
      </c>
      <c r="L78" s="11"/>
      <c r="M78" s="11"/>
      <c r="N78" s="11"/>
      <c r="O78" s="11">
        <f t="shared" ca="1" si="10"/>
        <v>9.4712771211453058E-3</v>
      </c>
      <c r="P78" s="11"/>
      <c r="Q78" s="13">
        <f t="shared" si="11"/>
        <v>15505.037</v>
      </c>
      <c r="R78" s="11"/>
      <c r="S78" s="11"/>
      <c r="T78" s="11"/>
      <c r="U78" s="11"/>
    </row>
    <row r="79" spans="1:21" ht="12.95" customHeight="1" x14ac:dyDescent="0.2">
      <c r="A79" s="54" t="s">
        <v>72</v>
      </c>
      <c r="B79" s="12" t="s">
        <v>38</v>
      </c>
      <c r="C79" s="15">
        <v>30553.776999999998</v>
      </c>
      <c r="D79" s="15" t="s">
        <v>66</v>
      </c>
      <c r="E79" s="11">
        <f t="shared" si="6"/>
        <v>-12839.947632477517</v>
      </c>
      <c r="F79" s="11">
        <f t="shared" si="7"/>
        <v>-12840</v>
      </c>
      <c r="G79" s="11">
        <f t="shared" si="8"/>
        <v>4.948800000056508E-2</v>
      </c>
      <c r="H79" s="11"/>
      <c r="I79" s="11">
        <f t="shared" si="9"/>
        <v>4.948800000056508E-2</v>
      </c>
      <c r="L79" s="11"/>
      <c r="M79" s="11"/>
      <c r="N79" s="11"/>
      <c r="O79" s="11">
        <f t="shared" ca="1" si="10"/>
        <v>9.4208872530590626E-3</v>
      </c>
      <c r="P79" s="11"/>
      <c r="Q79" s="13">
        <f t="shared" si="11"/>
        <v>15535.276999999998</v>
      </c>
      <c r="R79" s="11"/>
      <c r="S79" s="11"/>
      <c r="T79" s="11"/>
      <c r="U79" s="11"/>
    </row>
    <row r="80" spans="1:21" ht="12.95" customHeight="1" x14ac:dyDescent="0.2">
      <c r="A80" s="54" t="s">
        <v>72</v>
      </c>
      <c r="B80" s="12" t="s">
        <v>38</v>
      </c>
      <c r="C80" s="15">
        <v>30554.645</v>
      </c>
      <c r="D80" s="15" t="s">
        <v>66</v>
      </c>
      <c r="E80" s="11">
        <f t="shared" si="6"/>
        <v>-12839.029126788917</v>
      </c>
      <c r="F80" s="11">
        <f t="shared" si="7"/>
        <v>-12839</v>
      </c>
      <c r="G80" s="11">
        <f t="shared" si="8"/>
        <v>-2.7525199999217875E-2</v>
      </c>
      <c r="H80" s="11"/>
      <c r="I80" s="11">
        <f t="shared" si="9"/>
        <v>-2.7525199999217875E-2</v>
      </c>
      <c r="L80" s="11"/>
      <c r="M80" s="11"/>
      <c r="N80" s="11"/>
      <c r="O80" s="11">
        <f t="shared" ca="1" si="10"/>
        <v>9.4193125696813672E-3</v>
      </c>
      <c r="P80" s="11"/>
      <c r="Q80" s="13">
        <f t="shared" si="11"/>
        <v>15536.145</v>
      </c>
      <c r="R80" s="11"/>
      <c r="S80" s="11"/>
      <c r="T80" s="11"/>
      <c r="U80" s="11"/>
    </row>
    <row r="81" spans="1:21" ht="12.95" customHeight="1" x14ac:dyDescent="0.2">
      <c r="A81" s="54" t="s">
        <v>72</v>
      </c>
      <c r="B81" s="12" t="s">
        <v>38</v>
      </c>
      <c r="C81" s="15">
        <v>30641.57</v>
      </c>
      <c r="D81" s="15" t="s">
        <v>66</v>
      </c>
      <c r="E81" s="11">
        <f t="shared" si="6"/>
        <v>-12747.04628464449</v>
      </c>
      <c r="F81" s="11">
        <f t="shared" si="7"/>
        <v>-12747</v>
      </c>
      <c r="G81" s="11">
        <f t="shared" si="8"/>
        <v>-4.373959999793442E-2</v>
      </c>
      <c r="H81" s="11"/>
      <c r="I81" s="11">
        <f t="shared" si="9"/>
        <v>-4.373959999793442E-2</v>
      </c>
      <c r="L81" s="11"/>
      <c r="M81" s="11"/>
      <c r="N81" s="11"/>
      <c r="O81" s="11">
        <f t="shared" ca="1" si="10"/>
        <v>9.2744416989334194E-3</v>
      </c>
      <c r="P81" s="11"/>
      <c r="Q81" s="13">
        <f t="shared" si="11"/>
        <v>15623.07</v>
      </c>
      <c r="R81" s="11"/>
      <c r="S81" s="11"/>
      <c r="T81" s="11"/>
      <c r="U81" s="11"/>
    </row>
    <row r="82" spans="1:21" ht="12.95" customHeight="1" x14ac:dyDescent="0.2">
      <c r="A82" s="54" t="s">
        <v>72</v>
      </c>
      <c r="B82" s="12" t="s">
        <v>38</v>
      </c>
      <c r="C82" s="15">
        <v>30643.526999999998</v>
      </c>
      <c r="D82" s="15" t="s">
        <v>66</v>
      </c>
      <c r="E82" s="11">
        <f t="shared" si="6"/>
        <v>-12744.975414100038</v>
      </c>
      <c r="F82" s="11">
        <f t="shared" si="7"/>
        <v>-12745</v>
      </c>
      <c r="G82" s="11">
        <f t="shared" si="8"/>
        <v>2.3233999996591592E-2</v>
      </c>
      <c r="H82" s="11"/>
      <c r="I82" s="11">
        <f t="shared" si="9"/>
        <v>2.3233999996591592E-2</v>
      </c>
      <c r="L82" s="11"/>
      <c r="M82" s="11"/>
      <c r="N82" s="11"/>
      <c r="O82" s="11">
        <f t="shared" ca="1" si="10"/>
        <v>9.2712923321780286E-3</v>
      </c>
      <c r="P82" s="11"/>
      <c r="Q82" s="13">
        <f t="shared" si="11"/>
        <v>15625.026999999998</v>
      </c>
      <c r="R82" s="11"/>
      <c r="S82" s="11"/>
      <c r="T82" s="11"/>
      <c r="U82" s="11"/>
    </row>
    <row r="83" spans="1:21" ht="12.95" customHeight="1" x14ac:dyDescent="0.2">
      <c r="A83" s="54" t="s">
        <v>72</v>
      </c>
      <c r="B83" s="12" t="s">
        <v>38</v>
      </c>
      <c r="C83" s="15">
        <v>30848.608</v>
      </c>
      <c r="D83" s="15" t="s">
        <v>66</v>
      </c>
      <c r="E83" s="11">
        <f t="shared" si="6"/>
        <v>-12527.961514188373</v>
      </c>
      <c r="F83" s="11">
        <f t="shared" si="7"/>
        <v>-12528</v>
      </c>
      <c r="G83" s="11">
        <f t="shared" si="8"/>
        <v>3.6369599998579361E-2</v>
      </c>
      <c r="H83" s="11"/>
      <c r="I83" s="11">
        <f t="shared" si="9"/>
        <v>3.6369599998579361E-2</v>
      </c>
      <c r="L83" s="11"/>
      <c r="M83" s="11"/>
      <c r="N83" s="11"/>
      <c r="O83" s="11">
        <f t="shared" ca="1" si="10"/>
        <v>8.9295860392181944E-3</v>
      </c>
      <c r="P83" s="11"/>
      <c r="Q83" s="13">
        <f t="shared" si="11"/>
        <v>15830.108</v>
      </c>
      <c r="R83" s="11"/>
      <c r="S83" s="11"/>
      <c r="T83" s="11"/>
      <c r="U83" s="11"/>
    </row>
    <row r="84" spans="1:21" ht="12.95" customHeight="1" x14ac:dyDescent="0.2">
      <c r="A84" s="54" t="s">
        <v>72</v>
      </c>
      <c r="B84" s="12" t="s">
        <v>38</v>
      </c>
      <c r="C84" s="15">
        <v>30848.641</v>
      </c>
      <c r="D84" s="15" t="s">
        <v>66</v>
      </c>
      <c r="E84" s="11">
        <f t="shared" si="6"/>
        <v>-12527.926594041226</v>
      </c>
      <c r="F84" s="11">
        <f t="shared" si="7"/>
        <v>-12528</v>
      </c>
      <c r="G84" s="11">
        <f t="shared" si="8"/>
        <v>6.9369599998026388E-2</v>
      </c>
      <c r="H84" s="11"/>
      <c r="I84" s="11">
        <f t="shared" si="9"/>
        <v>6.9369599998026388E-2</v>
      </c>
      <c r="L84" s="11"/>
      <c r="M84" s="11"/>
      <c r="N84" s="11"/>
      <c r="O84" s="11">
        <f t="shared" ca="1" si="10"/>
        <v>8.9295860392181944E-3</v>
      </c>
      <c r="P84" s="11"/>
      <c r="Q84" s="13">
        <f t="shared" si="11"/>
        <v>15830.141</v>
      </c>
      <c r="R84" s="11"/>
      <c r="S84" s="11"/>
      <c r="T84" s="11"/>
      <c r="U84" s="11"/>
    </row>
    <row r="85" spans="1:21" ht="12.95" customHeight="1" x14ac:dyDescent="0.2">
      <c r="A85" s="54" t="s">
        <v>72</v>
      </c>
      <c r="B85" s="12" t="s">
        <v>38</v>
      </c>
      <c r="C85" s="15">
        <v>30882.539000000001</v>
      </c>
      <c r="D85" s="15" t="s">
        <v>66</v>
      </c>
      <c r="E85" s="11">
        <f t="shared" ref="E85:E116" si="12">+(C85-C$7)/C$8</f>
        <v>-12492.05619561716</v>
      </c>
      <c r="F85" s="11">
        <f t="shared" ref="F85:F116" si="13">ROUND(2*E85,0)/2</f>
        <v>-12492</v>
      </c>
      <c r="G85" s="11">
        <f t="shared" ref="G85:G116" si="14">+C85-(C$7+F85*C$8)</f>
        <v>-5.3105599999980768E-2</v>
      </c>
      <c r="H85" s="11"/>
      <c r="I85" s="11">
        <f t="shared" ref="I85:I116" si="15">+C85-(C$7+F85*C$8)</f>
        <v>-5.3105599999980768E-2</v>
      </c>
      <c r="L85" s="11"/>
      <c r="M85" s="11"/>
      <c r="N85" s="11"/>
      <c r="O85" s="11">
        <f t="shared" ref="O85:O116" ca="1" si="16">+C$11+C$12*F85</f>
        <v>8.8728974376211731E-3</v>
      </c>
      <c r="P85" s="11"/>
      <c r="Q85" s="13">
        <f t="shared" ref="Q85:Q116" si="17">+C85-15018.5</f>
        <v>15864.039000000001</v>
      </c>
      <c r="R85" s="11"/>
      <c r="S85" s="11"/>
      <c r="T85" s="11"/>
      <c r="U85" s="11"/>
    </row>
    <row r="86" spans="1:21" ht="12.95" customHeight="1" x14ac:dyDescent="0.2">
      <c r="A86" s="54" t="s">
        <v>72</v>
      </c>
      <c r="B86" s="12" t="s">
        <v>38</v>
      </c>
      <c r="C86" s="15">
        <v>30883.504000000001</v>
      </c>
      <c r="D86" s="15" t="s">
        <v>66</v>
      </c>
      <c r="E86" s="11">
        <f t="shared" si="12"/>
        <v>-12491.035045859677</v>
      </c>
      <c r="F86" s="11">
        <f t="shared" si="13"/>
        <v>-12491</v>
      </c>
      <c r="G86" s="11">
        <f t="shared" si="14"/>
        <v>-3.3118799998192117E-2</v>
      </c>
      <c r="H86" s="11"/>
      <c r="I86" s="11">
        <f t="shared" si="15"/>
        <v>-3.3118799998192117E-2</v>
      </c>
      <c r="L86" s="11"/>
      <c r="M86" s="11"/>
      <c r="N86" s="11"/>
      <c r="O86" s="11">
        <f t="shared" ca="1" si="16"/>
        <v>8.8713227542434776E-3</v>
      </c>
      <c r="P86" s="11"/>
      <c r="Q86" s="13">
        <f t="shared" si="17"/>
        <v>15865.004000000001</v>
      </c>
      <c r="R86" s="11"/>
      <c r="S86" s="11"/>
      <c r="T86" s="11"/>
      <c r="U86" s="11"/>
    </row>
    <row r="87" spans="1:21" ht="12.95" customHeight="1" x14ac:dyDescent="0.2">
      <c r="A87" s="54" t="s">
        <v>72</v>
      </c>
      <c r="B87" s="12" t="s">
        <v>38</v>
      </c>
      <c r="C87" s="15">
        <v>30883.536</v>
      </c>
      <c r="D87" s="15" t="s">
        <v>66</v>
      </c>
      <c r="E87" s="11">
        <f t="shared" si="12"/>
        <v>-12491.001183898807</v>
      </c>
      <c r="F87" s="11">
        <f t="shared" si="13"/>
        <v>-12491</v>
      </c>
      <c r="G87" s="11">
        <f t="shared" si="14"/>
        <v>-1.1187999989488162E-3</v>
      </c>
      <c r="H87" s="11"/>
      <c r="I87" s="11">
        <f t="shared" si="15"/>
        <v>-1.1187999989488162E-3</v>
      </c>
      <c r="L87" s="11"/>
      <c r="M87" s="11"/>
      <c r="N87" s="11"/>
      <c r="O87" s="11">
        <f t="shared" ca="1" si="16"/>
        <v>8.8713227542434776E-3</v>
      </c>
      <c r="P87" s="11"/>
      <c r="Q87" s="13">
        <f t="shared" si="17"/>
        <v>15865.036</v>
      </c>
      <c r="R87" s="11"/>
      <c r="S87" s="11"/>
      <c r="T87" s="11"/>
      <c r="U87" s="11"/>
    </row>
    <row r="88" spans="1:21" ht="12.95" customHeight="1" x14ac:dyDescent="0.2">
      <c r="A88" s="54" t="s">
        <v>72</v>
      </c>
      <c r="B88" s="12" t="s">
        <v>38</v>
      </c>
      <c r="C88" s="15">
        <v>30883.57</v>
      </c>
      <c r="D88" s="15" t="s">
        <v>63</v>
      </c>
      <c r="E88" s="11">
        <f t="shared" si="12"/>
        <v>-12490.965205565382</v>
      </c>
      <c r="F88" s="11">
        <f t="shared" si="13"/>
        <v>-12491</v>
      </c>
      <c r="G88" s="11">
        <f t="shared" si="14"/>
        <v>3.2881200000701938E-2</v>
      </c>
      <c r="H88" s="11"/>
      <c r="I88" s="11">
        <f t="shared" si="15"/>
        <v>3.2881200000701938E-2</v>
      </c>
      <c r="L88" s="11"/>
      <c r="M88" s="11"/>
      <c r="N88" s="11"/>
      <c r="O88" s="11">
        <f t="shared" ca="1" si="16"/>
        <v>8.8713227542434776E-3</v>
      </c>
      <c r="P88" s="11"/>
      <c r="Q88" s="13">
        <f t="shared" si="17"/>
        <v>15865.07</v>
      </c>
      <c r="R88" s="11"/>
      <c r="S88" s="11"/>
      <c r="T88" s="11"/>
      <c r="U88" s="11"/>
    </row>
    <row r="89" spans="1:21" ht="12.95" customHeight="1" x14ac:dyDescent="0.2">
      <c r="A89" s="54" t="s">
        <v>72</v>
      </c>
      <c r="B89" s="12" t="s">
        <v>38</v>
      </c>
      <c r="C89" s="15">
        <v>30884.537</v>
      </c>
      <c r="D89" s="15" t="s">
        <v>63</v>
      </c>
      <c r="E89" s="11">
        <f t="shared" si="12"/>
        <v>-12489.941939435343</v>
      </c>
      <c r="F89" s="11">
        <f t="shared" si="13"/>
        <v>-12490</v>
      </c>
      <c r="G89" s="11">
        <f t="shared" si="14"/>
        <v>5.4867999999260064E-2</v>
      </c>
      <c r="H89" s="11"/>
      <c r="I89" s="11">
        <f t="shared" si="15"/>
        <v>5.4867999999260064E-2</v>
      </c>
      <c r="L89" s="11"/>
      <c r="M89" s="11"/>
      <c r="N89" s="11"/>
      <c r="O89" s="11">
        <f t="shared" ca="1" si="16"/>
        <v>8.8697480708657822E-3</v>
      </c>
      <c r="P89" s="11"/>
      <c r="Q89" s="13">
        <f t="shared" si="17"/>
        <v>15866.037</v>
      </c>
      <c r="R89" s="11"/>
      <c r="S89" s="11"/>
      <c r="T89" s="11"/>
      <c r="U89" s="11"/>
    </row>
    <row r="90" spans="1:21" ht="12.95" customHeight="1" x14ac:dyDescent="0.2">
      <c r="A90" s="54" t="s">
        <v>72</v>
      </c>
      <c r="B90" s="12" t="s">
        <v>38</v>
      </c>
      <c r="C90" s="15">
        <v>30985.59</v>
      </c>
      <c r="D90" s="15" t="s">
        <v>63</v>
      </c>
      <c r="E90" s="11">
        <f t="shared" si="12"/>
        <v>-12383.009041566827</v>
      </c>
      <c r="F90" s="11">
        <f t="shared" si="13"/>
        <v>-12383</v>
      </c>
      <c r="G90" s="11">
        <f t="shared" si="14"/>
        <v>-8.5443999996641651E-3</v>
      </c>
      <c r="H90" s="11"/>
      <c r="I90" s="11">
        <f t="shared" si="15"/>
        <v>-8.5443999996641651E-3</v>
      </c>
      <c r="L90" s="11"/>
      <c r="M90" s="11"/>
      <c r="N90" s="11"/>
      <c r="O90" s="11">
        <f t="shared" ca="1" si="16"/>
        <v>8.70125694945241E-3</v>
      </c>
      <c r="P90" s="11"/>
      <c r="Q90" s="13">
        <f t="shared" si="17"/>
        <v>15967.09</v>
      </c>
      <c r="R90" s="11"/>
      <c r="S90" s="11"/>
      <c r="T90" s="11"/>
      <c r="U90" s="11"/>
    </row>
    <row r="91" spans="1:21" ht="12.95" customHeight="1" x14ac:dyDescent="0.2">
      <c r="A91" s="54" t="s">
        <v>72</v>
      </c>
      <c r="B91" s="12" t="s">
        <v>38</v>
      </c>
      <c r="C91" s="15">
        <v>31208.606</v>
      </c>
      <c r="D91" s="15" t="s">
        <v>63</v>
      </c>
      <c r="E91" s="11">
        <f t="shared" si="12"/>
        <v>-12147.016570773827</v>
      </c>
      <c r="F91" s="11">
        <f t="shared" si="13"/>
        <v>-12147</v>
      </c>
      <c r="G91" s="11">
        <f t="shared" si="14"/>
        <v>-1.5659600001526996E-2</v>
      </c>
      <c r="H91" s="11"/>
      <c r="I91" s="11">
        <f t="shared" si="15"/>
        <v>-1.5659600001526996E-2</v>
      </c>
      <c r="L91" s="11"/>
      <c r="M91" s="11"/>
      <c r="N91" s="11"/>
      <c r="O91" s="11">
        <f t="shared" ca="1" si="16"/>
        <v>8.3296316723163663E-3</v>
      </c>
      <c r="P91" s="11"/>
      <c r="Q91" s="13">
        <f t="shared" si="17"/>
        <v>16190.106</v>
      </c>
      <c r="R91" s="11"/>
      <c r="S91" s="11"/>
      <c r="T91" s="11"/>
      <c r="U91" s="11"/>
    </row>
    <row r="92" spans="1:21" ht="12.95" customHeight="1" x14ac:dyDescent="0.2">
      <c r="A92" s="54" t="s">
        <v>72</v>
      </c>
      <c r="B92" s="12" t="s">
        <v>38</v>
      </c>
      <c r="C92" s="15">
        <v>31209.575000000001</v>
      </c>
      <c r="D92" s="15" t="s">
        <v>63</v>
      </c>
      <c r="E92" s="11">
        <f t="shared" si="12"/>
        <v>-12145.991188271231</v>
      </c>
      <c r="F92" s="11">
        <f t="shared" si="13"/>
        <v>-12146</v>
      </c>
      <c r="G92" s="11">
        <f t="shared" si="14"/>
        <v>8.3272000010765623E-3</v>
      </c>
      <c r="H92" s="11"/>
      <c r="I92" s="11">
        <f t="shared" si="15"/>
        <v>8.3272000010765623E-3</v>
      </c>
      <c r="L92" s="11"/>
      <c r="M92" s="11"/>
      <c r="N92" s="11"/>
      <c r="O92" s="11">
        <f t="shared" ca="1" si="16"/>
        <v>8.3280569889386744E-3</v>
      </c>
      <c r="P92" s="11"/>
      <c r="Q92" s="13">
        <f t="shared" si="17"/>
        <v>16191.075000000001</v>
      </c>
      <c r="R92" s="11"/>
      <c r="S92" s="11"/>
      <c r="T92" s="11"/>
      <c r="U92" s="11"/>
    </row>
    <row r="93" spans="1:21" ht="12.95" customHeight="1" x14ac:dyDescent="0.2">
      <c r="A93" s="54" t="s">
        <v>72</v>
      </c>
      <c r="B93" s="12" t="s">
        <v>37</v>
      </c>
      <c r="C93" s="15">
        <v>31230.504000000001</v>
      </c>
      <c r="D93" s="15" t="s">
        <v>66</v>
      </c>
      <c r="E93" s="11">
        <f t="shared" si="12"/>
        <v>-12123.844407675997</v>
      </c>
      <c r="F93" s="11">
        <f t="shared" si="13"/>
        <v>-12124</v>
      </c>
      <c r="G93" s="11">
        <f t="shared" si="14"/>
        <v>0.147036800000933</v>
      </c>
      <c r="H93" s="11"/>
      <c r="I93" s="11">
        <f t="shared" si="15"/>
        <v>0.147036800000933</v>
      </c>
      <c r="L93" s="11"/>
      <c r="M93" s="11"/>
      <c r="N93" s="11"/>
      <c r="O93" s="11">
        <f t="shared" ca="1" si="16"/>
        <v>8.293413954629382E-3</v>
      </c>
      <c r="P93" s="11"/>
      <c r="Q93" s="13">
        <f t="shared" si="17"/>
        <v>16212.004000000001</v>
      </c>
      <c r="R93" s="11"/>
      <c r="S93" s="11"/>
      <c r="T93" s="11"/>
      <c r="U93" s="11"/>
    </row>
    <row r="94" spans="1:21" ht="12.95" customHeight="1" x14ac:dyDescent="0.2">
      <c r="A94" s="54" t="s">
        <v>72</v>
      </c>
      <c r="B94" s="12" t="s">
        <v>38</v>
      </c>
      <c r="C94" s="15">
        <v>31243.541000000001</v>
      </c>
      <c r="D94" s="15" t="s">
        <v>66</v>
      </c>
      <c r="E94" s="11">
        <f t="shared" si="12"/>
        <v>-12110.048833180319</v>
      </c>
      <c r="F94" s="11">
        <f t="shared" si="13"/>
        <v>-12110</v>
      </c>
      <c r="G94" s="11">
        <f t="shared" si="14"/>
        <v>-4.6147999997629086E-2</v>
      </c>
      <c r="H94" s="11"/>
      <c r="I94" s="11">
        <f t="shared" si="15"/>
        <v>-4.6147999997629086E-2</v>
      </c>
      <c r="L94" s="11"/>
      <c r="M94" s="11"/>
      <c r="N94" s="11"/>
      <c r="O94" s="11">
        <f t="shared" ca="1" si="16"/>
        <v>8.2713683873416495E-3</v>
      </c>
      <c r="P94" s="11"/>
      <c r="Q94" s="13">
        <f t="shared" si="17"/>
        <v>16225.041000000001</v>
      </c>
      <c r="R94" s="11"/>
      <c r="S94" s="11"/>
      <c r="T94" s="11"/>
      <c r="U94" s="11"/>
    </row>
    <row r="95" spans="1:21" ht="12.95" customHeight="1" x14ac:dyDescent="0.2">
      <c r="A95" s="54" t="s">
        <v>72</v>
      </c>
      <c r="B95" s="12" t="s">
        <v>38</v>
      </c>
      <c r="C95" s="15">
        <v>31243.575000000001</v>
      </c>
      <c r="D95" s="15" t="s">
        <v>66</v>
      </c>
      <c r="E95" s="11">
        <f t="shared" si="12"/>
        <v>-12110.012854846895</v>
      </c>
      <c r="F95" s="11">
        <f t="shared" si="13"/>
        <v>-12110</v>
      </c>
      <c r="G95" s="11">
        <f t="shared" si="14"/>
        <v>-1.2147999997978332E-2</v>
      </c>
      <c r="H95" s="11"/>
      <c r="I95" s="11">
        <f t="shared" si="15"/>
        <v>-1.2147999997978332E-2</v>
      </c>
      <c r="L95" s="11"/>
      <c r="M95" s="11"/>
      <c r="N95" s="11"/>
      <c r="O95" s="11">
        <f t="shared" ca="1" si="16"/>
        <v>8.2713683873416495E-3</v>
      </c>
      <c r="P95" s="11"/>
      <c r="Q95" s="13">
        <f t="shared" si="17"/>
        <v>16225.075000000001</v>
      </c>
      <c r="R95" s="11"/>
      <c r="S95" s="11"/>
      <c r="T95" s="11"/>
      <c r="U95" s="11"/>
    </row>
    <row r="96" spans="1:21" ht="12.95" customHeight="1" x14ac:dyDescent="0.2">
      <c r="A96" s="54" t="s">
        <v>72</v>
      </c>
      <c r="B96" s="12" t="s">
        <v>38</v>
      </c>
      <c r="C96" s="15">
        <v>31244.575000000001</v>
      </c>
      <c r="D96" s="15" t="s">
        <v>66</v>
      </c>
      <c r="E96" s="11">
        <f t="shared" si="12"/>
        <v>-12108.954668569708</v>
      </c>
      <c r="F96" s="11">
        <f t="shared" si="13"/>
        <v>-12109</v>
      </c>
      <c r="G96" s="11">
        <f t="shared" si="14"/>
        <v>4.2838800000026822E-2</v>
      </c>
      <c r="H96" s="11"/>
      <c r="I96" s="11">
        <f t="shared" si="15"/>
        <v>4.2838800000026822E-2</v>
      </c>
      <c r="L96" s="11"/>
      <c r="M96" s="11"/>
      <c r="N96" s="11"/>
      <c r="O96" s="11">
        <f t="shared" ca="1" si="16"/>
        <v>8.2697937039639541E-3</v>
      </c>
      <c r="P96" s="11"/>
      <c r="Q96" s="13">
        <f t="shared" si="17"/>
        <v>16226.075000000001</v>
      </c>
      <c r="R96" s="11"/>
      <c r="S96" s="11"/>
      <c r="T96" s="11"/>
      <c r="U96" s="11"/>
    </row>
    <row r="97" spans="1:21" ht="12.95" customHeight="1" x14ac:dyDescent="0.2">
      <c r="A97" s="54" t="s">
        <v>72</v>
      </c>
      <c r="B97" s="12" t="s">
        <v>38</v>
      </c>
      <c r="C97" s="15">
        <v>31261.511999999999</v>
      </c>
      <c r="D97" s="15" t="s">
        <v>66</v>
      </c>
      <c r="E97" s="11">
        <f t="shared" si="12"/>
        <v>-12091.032167593004</v>
      </c>
      <c r="F97" s="11">
        <f t="shared" si="13"/>
        <v>-12091</v>
      </c>
      <c r="G97" s="11">
        <f t="shared" si="14"/>
        <v>-3.0398800001421478E-2</v>
      </c>
      <c r="H97" s="11"/>
      <c r="I97" s="11">
        <f t="shared" si="15"/>
        <v>-3.0398800001421478E-2</v>
      </c>
      <c r="L97" s="11"/>
      <c r="M97" s="11"/>
      <c r="N97" s="11"/>
      <c r="O97" s="11">
        <f t="shared" ca="1" si="16"/>
        <v>8.2414494031654434E-3</v>
      </c>
      <c r="P97" s="11"/>
      <c r="Q97" s="13">
        <f t="shared" si="17"/>
        <v>16243.011999999999</v>
      </c>
      <c r="R97" s="11"/>
      <c r="S97" s="11"/>
      <c r="T97" s="11"/>
      <c r="U97" s="11"/>
    </row>
    <row r="98" spans="1:21" ht="12.95" customHeight="1" x14ac:dyDescent="0.2">
      <c r="A98" s="54" t="s">
        <v>72</v>
      </c>
      <c r="B98" s="12" t="s">
        <v>38</v>
      </c>
      <c r="C98" s="15">
        <v>31261.537</v>
      </c>
      <c r="D98" s="15" t="s">
        <v>66</v>
      </c>
      <c r="E98" s="11">
        <f t="shared" si="12"/>
        <v>-12091.005712936074</v>
      </c>
      <c r="F98" s="11">
        <f t="shared" si="13"/>
        <v>-12091</v>
      </c>
      <c r="G98" s="11">
        <f t="shared" si="14"/>
        <v>-5.3987999999662861E-3</v>
      </c>
      <c r="H98" s="11"/>
      <c r="I98" s="11">
        <f t="shared" si="15"/>
        <v>-5.3987999999662861E-3</v>
      </c>
      <c r="L98" s="11"/>
      <c r="M98" s="11"/>
      <c r="N98" s="11"/>
      <c r="O98" s="11">
        <f t="shared" ca="1" si="16"/>
        <v>8.2414494031654434E-3</v>
      </c>
      <c r="P98" s="11"/>
      <c r="Q98" s="13">
        <f t="shared" si="17"/>
        <v>16243.037</v>
      </c>
      <c r="R98" s="11"/>
      <c r="S98" s="11"/>
      <c r="T98" s="11"/>
      <c r="U98" s="11"/>
    </row>
    <row r="99" spans="1:21" ht="12.95" customHeight="1" x14ac:dyDescent="0.2">
      <c r="A99" s="54" t="s">
        <v>72</v>
      </c>
      <c r="B99" s="12" t="s">
        <v>38</v>
      </c>
      <c r="C99" s="15">
        <v>31262.47</v>
      </c>
      <c r="D99" s="15" t="s">
        <v>66</v>
      </c>
      <c r="E99" s="11">
        <f t="shared" si="12"/>
        <v>-12090.018425139457</v>
      </c>
      <c r="F99" s="11">
        <f t="shared" si="13"/>
        <v>-12090</v>
      </c>
      <c r="G99" s="11">
        <f t="shared" si="14"/>
        <v>-1.7412000001058914E-2</v>
      </c>
      <c r="H99" s="11"/>
      <c r="I99" s="11">
        <f t="shared" si="15"/>
        <v>-1.7412000001058914E-2</v>
      </c>
      <c r="L99" s="11"/>
      <c r="M99" s="11"/>
      <c r="N99" s="11"/>
      <c r="O99" s="11">
        <f t="shared" ca="1" si="16"/>
        <v>8.239874719787748E-3</v>
      </c>
      <c r="P99" s="11"/>
      <c r="Q99" s="13">
        <f t="shared" si="17"/>
        <v>16243.970000000001</v>
      </c>
      <c r="R99" s="11"/>
      <c r="S99" s="11"/>
      <c r="T99" s="11"/>
      <c r="U99" s="11"/>
    </row>
    <row r="100" spans="1:21" ht="12.95" customHeight="1" x14ac:dyDescent="0.2">
      <c r="A100" s="54" t="s">
        <v>72</v>
      </c>
      <c r="B100" s="12" t="s">
        <v>38</v>
      </c>
      <c r="C100" s="15">
        <v>31262.504000000001</v>
      </c>
      <c r="D100" s="15" t="s">
        <v>66</v>
      </c>
      <c r="E100" s="11">
        <f t="shared" si="12"/>
        <v>-12089.982446806034</v>
      </c>
      <c r="F100" s="11">
        <f t="shared" si="13"/>
        <v>-12090</v>
      </c>
      <c r="G100" s="11">
        <f t="shared" si="14"/>
        <v>1.658799999859184E-2</v>
      </c>
      <c r="H100" s="11"/>
      <c r="I100" s="11">
        <f t="shared" si="15"/>
        <v>1.658799999859184E-2</v>
      </c>
      <c r="L100" s="11"/>
      <c r="M100" s="11"/>
      <c r="N100" s="11"/>
      <c r="O100" s="11">
        <f t="shared" ca="1" si="16"/>
        <v>8.239874719787748E-3</v>
      </c>
      <c r="P100" s="11"/>
      <c r="Q100" s="13">
        <f t="shared" si="17"/>
        <v>16244.004000000001</v>
      </c>
      <c r="R100" s="11"/>
      <c r="S100" s="11"/>
      <c r="T100" s="11"/>
      <c r="U100" s="11"/>
    </row>
    <row r="101" spans="1:21" ht="12.95" customHeight="1" x14ac:dyDescent="0.2">
      <c r="A101" s="54" t="s">
        <v>72</v>
      </c>
      <c r="B101" s="12" t="s">
        <v>38</v>
      </c>
      <c r="C101" s="15">
        <v>31297.442999999999</v>
      </c>
      <c r="D101" s="15" t="s">
        <v>66</v>
      </c>
      <c r="E101" s="11">
        <f t="shared" si="12"/>
        <v>-12053.01047646742</v>
      </c>
      <c r="F101" s="11">
        <f t="shared" si="13"/>
        <v>-12053</v>
      </c>
      <c r="G101" s="11">
        <f t="shared" si="14"/>
        <v>-9.9004000003333203E-3</v>
      </c>
      <c r="H101" s="11"/>
      <c r="I101" s="11">
        <f t="shared" si="15"/>
        <v>-9.9004000003333203E-3</v>
      </c>
      <c r="L101" s="11"/>
      <c r="M101" s="11"/>
      <c r="N101" s="11"/>
      <c r="O101" s="11">
        <f t="shared" ca="1" si="16"/>
        <v>8.1816114348130312E-3</v>
      </c>
      <c r="P101" s="11"/>
      <c r="Q101" s="13">
        <f t="shared" si="17"/>
        <v>16278.942999999999</v>
      </c>
      <c r="R101" s="11"/>
      <c r="S101" s="11"/>
      <c r="T101" s="11"/>
      <c r="U101" s="11"/>
    </row>
    <row r="102" spans="1:21" ht="12.95" customHeight="1" x14ac:dyDescent="0.2">
      <c r="A102" s="54" t="s">
        <v>72</v>
      </c>
      <c r="B102" s="12" t="s">
        <v>38</v>
      </c>
      <c r="C102" s="15">
        <v>31298.373</v>
      </c>
      <c r="D102" s="15" t="s">
        <v>66</v>
      </c>
      <c r="E102" s="11">
        <f t="shared" si="12"/>
        <v>-12052.026363229636</v>
      </c>
      <c r="F102" s="11">
        <f t="shared" si="13"/>
        <v>-12052</v>
      </c>
      <c r="G102" s="11">
        <f t="shared" si="14"/>
        <v>-2.491359999839915E-2</v>
      </c>
      <c r="H102" s="11"/>
      <c r="I102" s="11">
        <f t="shared" si="15"/>
        <v>-2.491359999839915E-2</v>
      </c>
      <c r="L102" s="11"/>
      <c r="M102" s="11"/>
      <c r="N102" s="11"/>
      <c r="O102" s="11">
        <f t="shared" ca="1" si="16"/>
        <v>8.1800367514353357E-3</v>
      </c>
      <c r="P102" s="11"/>
      <c r="Q102" s="13">
        <f t="shared" si="17"/>
        <v>16279.873</v>
      </c>
      <c r="R102" s="11"/>
      <c r="S102" s="11"/>
      <c r="T102" s="11"/>
      <c r="U102" s="11"/>
    </row>
    <row r="103" spans="1:21" ht="12.95" customHeight="1" x14ac:dyDescent="0.2">
      <c r="A103" s="54" t="s">
        <v>72</v>
      </c>
      <c r="B103" s="12" t="s">
        <v>38</v>
      </c>
      <c r="C103" s="15">
        <v>31298.415000000001</v>
      </c>
      <c r="D103" s="15" t="s">
        <v>66</v>
      </c>
      <c r="E103" s="11">
        <f t="shared" si="12"/>
        <v>-12051.981919405993</v>
      </c>
      <c r="F103" s="11">
        <f t="shared" si="13"/>
        <v>-12052</v>
      </c>
      <c r="G103" s="11">
        <f t="shared" si="14"/>
        <v>1.7086400002881419E-2</v>
      </c>
      <c r="H103" s="11"/>
      <c r="I103" s="11">
        <f t="shared" si="15"/>
        <v>1.7086400002881419E-2</v>
      </c>
      <c r="L103" s="11"/>
      <c r="M103" s="11"/>
      <c r="N103" s="11"/>
      <c r="O103" s="11">
        <f t="shared" ca="1" si="16"/>
        <v>8.1800367514353357E-3</v>
      </c>
      <c r="P103" s="11"/>
      <c r="Q103" s="13">
        <f t="shared" si="17"/>
        <v>16279.915000000001</v>
      </c>
      <c r="R103" s="11"/>
      <c r="S103" s="11"/>
      <c r="T103" s="11"/>
      <c r="U103" s="11"/>
    </row>
    <row r="104" spans="1:21" ht="12.95" customHeight="1" x14ac:dyDescent="0.2">
      <c r="A104" s="54" t="s">
        <v>72</v>
      </c>
      <c r="B104" s="12" t="s">
        <v>38</v>
      </c>
      <c r="C104" s="15">
        <v>31313.511999999999</v>
      </c>
      <c r="D104" s="15" t="s">
        <v>66</v>
      </c>
      <c r="E104" s="11">
        <f t="shared" si="12"/>
        <v>-12036.006481179313</v>
      </c>
      <c r="F104" s="11">
        <f t="shared" si="13"/>
        <v>-12036</v>
      </c>
      <c r="G104" s="11">
        <f t="shared" si="14"/>
        <v>-6.1248000019986648E-3</v>
      </c>
      <c r="H104" s="11"/>
      <c r="I104" s="11">
        <f t="shared" si="15"/>
        <v>-6.1248000019986648E-3</v>
      </c>
      <c r="L104" s="11"/>
      <c r="M104" s="11"/>
      <c r="N104" s="11"/>
      <c r="O104" s="11">
        <f t="shared" ca="1" si="16"/>
        <v>8.1548418173922124E-3</v>
      </c>
      <c r="P104" s="11"/>
      <c r="Q104" s="13">
        <f t="shared" si="17"/>
        <v>16295.011999999999</v>
      </c>
      <c r="R104" s="11"/>
      <c r="S104" s="11"/>
      <c r="T104" s="11"/>
      <c r="U104" s="11"/>
    </row>
    <row r="105" spans="1:21" ht="12.95" customHeight="1" x14ac:dyDescent="0.2">
      <c r="A105" s="54" t="s">
        <v>72</v>
      </c>
      <c r="B105" s="12" t="s">
        <v>38</v>
      </c>
      <c r="C105" s="15">
        <v>31381.519</v>
      </c>
      <c r="D105" s="15" t="s">
        <v>66</v>
      </c>
      <c r="E105" s="11">
        <f t="shared" si="12"/>
        <v>-11964.042407026696</v>
      </c>
      <c r="F105" s="11">
        <f t="shared" si="13"/>
        <v>-11964</v>
      </c>
      <c r="G105" s="11">
        <f t="shared" si="14"/>
        <v>-4.0075199998682365E-2</v>
      </c>
      <c r="H105" s="11"/>
      <c r="I105" s="11">
        <f t="shared" si="15"/>
        <v>-4.0075199998682365E-2</v>
      </c>
      <c r="L105" s="11"/>
      <c r="M105" s="11"/>
      <c r="N105" s="11"/>
      <c r="O105" s="11">
        <f t="shared" ca="1" si="16"/>
        <v>8.0414646141981662E-3</v>
      </c>
      <c r="P105" s="11"/>
      <c r="Q105" s="13">
        <f t="shared" si="17"/>
        <v>16363.019</v>
      </c>
      <c r="R105" s="11"/>
      <c r="S105" s="11"/>
      <c r="T105" s="11"/>
      <c r="U105" s="11"/>
    </row>
    <row r="106" spans="1:21" ht="12.95" customHeight="1" x14ac:dyDescent="0.2">
      <c r="A106" s="54" t="s">
        <v>72</v>
      </c>
      <c r="B106" s="12" t="s">
        <v>38</v>
      </c>
      <c r="C106" s="15">
        <v>31587.588</v>
      </c>
      <c r="D106" s="15" t="s">
        <v>66</v>
      </c>
      <c r="E106" s="11">
        <f t="shared" si="12"/>
        <v>-11745.983019073174</v>
      </c>
      <c r="F106" s="11">
        <f t="shared" si="13"/>
        <v>-11746</v>
      </c>
      <c r="G106" s="11">
        <f t="shared" si="14"/>
        <v>1.6047199998865835E-2</v>
      </c>
      <c r="H106" s="11"/>
      <c r="I106" s="11">
        <f t="shared" si="15"/>
        <v>1.6047199998865835E-2</v>
      </c>
      <c r="L106" s="11"/>
      <c r="M106" s="11"/>
      <c r="N106" s="11"/>
      <c r="O106" s="11">
        <f t="shared" ca="1" si="16"/>
        <v>7.6981836378606366E-3</v>
      </c>
      <c r="P106" s="11"/>
      <c r="Q106" s="13">
        <f t="shared" si="17"/>
        <v>16569.088</v>
      </c>
      <c r="R106" s="11"/>
      <c r="S106" s="11"/>
      <c r="T106" s="11"/>
      <c r="U106" s="11"/>
    </row>
    <row r="107" spans="1:21" ht="12.95" customHeight="1" x14ac:dyDescent="0.2">
      <c r="A107" s="54" t="s">
        <v>72</v>
      </c>
      <c r="B107" s="12" t="s">
        <v>38</v>
      </c>
      <c r="C107" s="15">
        <v>31622.532999999999</v>
      </c>
      <c r="D107" s="15" t="s">
        <v>66</v>
      </c>
      <c r="E107" s="11">
        <f t="shared" si="12"/>
        <v>-11709.004699616895</v>
      </c>
      <c r="F107" s="11">
        <f t="shared" si="13"/>
        <v>-11709</v>
      </c>
      <c r="G107" s="11">
        <f t="shared" si="14"/>
        <v>-4.4412000024749432E-3</v>
      </c>
      <c r="H107" s="11"/>
      <c r="I107" s="11">
        <f t="shared" si="15"/>
        <v>-4.4412000024749432E-3</v>
      </c>
      <c r="L107" s="11"/>
      <c r="M107" s="11"/>
      <c r="N107" s="11"/>
      <c r="O107" s="11">
        <f t="shared" ca="1" si="16"/>
        <v>7.6399203528859198E-3</v>
      </c>
      <c r="P107" s="11"/>
      <c r="Q107" s="13">
        <f t="shared" si="17"/>
        <v>16604.032999999999</v>
      </c>
      <c r="R107" s="11"/>
      <c r="S107" s="11"/>
      <c r="T107" s="11"/>
      <c r="U107" s="11"/>
    </row>
    <row r="108" spans="1:21" ht="12.95" customHeight="1" x14ac:dyDescent="0.2">
      <c r="A108" s="54" t="s">
        <v>72</v>
      </c>
      <c r="B108" s="12" t="s">
        <v>38</v>
      </c>
      <c r="C108" s="15">
        <v>31622.566999999999</v>
      </c>
      <c r="D108" s="15" t="s">
        <v>66</v>
      </c>
      <c r="E108" s="11">
        <f t="shared" si="12"/>
        <v>-11708.968721283471</v>
      </c>
      <c r="F108" s="11">
        <f t="shared" si="13"/>
        <v>-11709</v>
      </c>
      <c r="G108" s="11">
        <f t="shared" si="14"/>
        <v>2.9558799997175811E-2</v>
      </c>
      <c r="H108" s="11"/>
      <c r="I108" s="11">
        <f t="shared" si="15"/>
        <v>2.9558799997175811E-2</v>
      </c>
      <c r="L108" s="11"/>
      <c r="M108" s="11"/>
      <c r="N108" s="11"/>
      <c r="O108" s="11">
        <f t="shared" ca="1" si="16"/>
        <v>7.6399203528859198E-3</v>
      </c>
      <c r="P108" s="11"/>
      <c r="Q108" s="13">
        <f t="shared" si="17"/>
        <v>16604.066999999999</v>
      </c>
      <c r="R108" s="11"/>
      <c r="S108" s="11"/>
      <c r="T108" s="11"/>
      <c r="U108" s="11"/>
    </row>
    <row r="109" spans="1:21" ht="12.95" customHeight="1" x14ac:dyDescent="0.2">
      <c r="A109" s="54" t="s">
        <v>72</v>
      </c>
      <c r="B109" s="12" t="s">
        <v>38</v>
      </c>
      <c r="C109" s="15">
        <v>31642.376</v>
      </c>
      <c r="D109" s="15" t="s">
        <v>66</v>
      </c>
      <c r="E109" s="11">
        <f t="shared" si="12"/>
        <v>-11688.007109318685</v>
      </c>
      <c r="F109" s="11">
        <f t="shared" si="13"/>
        <v>-11688</v>
      </c>
      <c r="G109" s="11">
        <f t="shared" si="14"/>
        <v>-6.7183999999542721E-3</v>
      </c>
      <c r="H109" s="11"/>
      <c r="I109" s="11">
        <f t="shared" si="15"/>
        <v>-6.7183999999542721E-3</v>
      </c>
      <c r="L109" s="11"/>
      <c r="M109" s="11"/>
      <c r="N109" s="11"/>
      <c r="O109" s="11">
        <f t="shared" ca="1" si="16"/>
        <v>7.6068520019543229E-3</v>
      </c>
      <c r="P109" s="11"/>
      <c r="Q109" s="13">
        <f t="shared" si="17"/>
        <v>16623.876</v>
      </c>
      <c r="R109" s="11"/>
      <c r="S109" s="11"/>
      <c r="T109" s="11"/>
      <c r="U109" s="11"/>
    </row>
    <row r="110" spans="1:21" ht="12.95" customHeight="1" x14ac:dyDescent="0.2">
      <c r="A110" s="54" t="s">
        <v>72</v>
      </c>
      <c r="B110" s="12" t="s">
        <v>38</v>
      </c>
      <c r="C110" s="15">
        <v>31677.277999999998</v>
      </c>
      <c r="D110" s="15" t="s">
        <v>66</v>
      </c>
      <c r="E110" s="11">
        <f t="shared" si="12"/>
        <v>-11651.074291872326</v>
      </c>
      <c r="F110" s="11">
        <f t="shared" si="13"/>
        <v>-11651</v>
      </c>
      <c r="G110" s="11">
        <f t="shared" si="14"/>
        <v>-7.0206800002779346E-2</v>
      </c>
      <c r="H110" s="11"/>
      <c r="I110" s="11">
        <f t="shared" si="15"/>
        <v>-7.0206800002779346E-2</v>
      </c>
      <c r="L110" s="11"/>
      <c r="M110" s="11"/>
      <c r="N110" s="11"/>
      <c r="O110" s="11">
        <f t="shared" ca="1" si="16"/>
        <v>7.5485887169796061E-3</v>
      </c>
      <c r="P110" s="11"/>
      <c r="Q110" s="13">
        <f t="shared" si="17"/>
        <v>16658.777999999998</v>
      </c>
      <c r="R110" s="11"/>
      <c r="S110" s="11"/>
      <c r="T110" s="11"/>
      <c r="U110" s="11"/>
    </row>
    <row r="111" spans="1:21" ht="12.95" customHeight="1" x14ac:dyDescent="0.2">
      <c r="A111" s="54" t="s">
        <v>72</v>
      </c>
      <c r="B111" s="12" t="s">
        <v>38</v>
      </c>
      <c r="C111" s="15">
        <v>31707.600999999999</v>
      </c>
      <c r="D111" s="15" t="s">
        <v>66</v>
      </c>
      <c r="E111" s="11">
        <f t="shared" si="12"/>
        <v>-11618.986909389203</v>
      </c>
      <c r="F111" s="11">
        <f t="shared" si="13"/>
        <v>-11619</v>
      </c>
      <c r="G111" s="11">
        <f t="shared" si="14"/>
        <v>1.237079999918933E-2</v>
      </c>
      <c r="H111" s="11"/>
      <c r="I111" s="11">
        <f t="shared" si="15"/>
        <v>1.237079999918933E-2</v>
      </c>
      <c r="L111" s="11"/>
      <c r="M111" s="11"/>
      <c r="N111" s="11"/>
      <c r="O111" s="11">
        <f t="shared" ca="1" si="16"/>
        <v>7.4981988488933629E-3</v>
      </c>
      <c r="P111" s="11"/>
      <c r="Q111" s="13">
        <f t="shared" si="17"/>
        <v>16689.100999999999</v>
      </c>
      <c r="R111" s="11"/>
      <c r="S111" s="11"/>
      <c r="T111" s="11"/>
      <c r="U111" s="11"/>
    </row>
    <row r="112" spans="1:21" ht="12.95" customHeight="1" x14ac:dyDescent="0.2">
      <c r="A112" s="54" t="s">
        <v>72</v>
      </c>
      <c r="B112" s="12" t="s">
        <v>38</v>
      </c>
      <c r="C112" s="15">
        <v>31713.273000000001</v>
      </c>
      <c r="D112" s="15" t="s">
        <v>66</v>
      </c>
      <c r="E112" s="11">
        <f t="shared" si="12"/>
        <v>-11612.984876824999</v>
      </c>
      <c r="F112" s="11">
        <f t="shared" si="13"/>
        <v>-11613</v>
      </c>
      <c r="G112" s="11">
        <f t="shared" si="14"/>
        <v>1.4291600000433391E-2</v>
      </c>
      <c r="H112" s="11"/>
      <c r="I112" s="11">
        <f t="shared" si="15"/>
        <v>1.4291600000433391E-2</v>
      </c>
      <c r="L112" s="11"/>
      <c r="M112" s="11"/>
      <c r="N112" s="11"/>
      <c r="O112" s="11">
        <f t="shared" ca="1" si="16"/>
        <v>7.4887507486271904E-3</v>
      </c>
      <c r="P112" s="11"/>
      <c r="Q112" s="13">
        <f t="shared" si="17"/>
        <v>16694.773000000001</v>
      </c>
      <c r="R112" s="11"/>
      <c r="S112" s="11"/>
      <c r="T112" s="11"/>
      <c r="U112" s="11"/>
    </row>
    <row r="113" spans="1:21" ht="12.95" customHeight="1" x14ac:dyDescent="0.2">
      <c r="A113" s="54" t="s">
        <v>72</v>
      </c>
      <c r="B113" s="12" t="s">
        <v>38</v>
      </c>
      <c r="C113" s="15">
        <v>31765.258999999998</v>
      </c>
      <c r="D113" s="15" t="s">
        <v>66</v>
      </c>
      <c r="E113" s="11">
        <f t="shared" si="12"/>
        <v>-11557.97400501919</v>
      </c>
      <c r="F113" s="11">
        <f t="shared" si="13"/>
        <v>-11558</v>
      </c>
      <c r="G113" s="11">
        <f t="shared" si="14"/>
        <v>2.4565599997004028E-2</v>
      </c>
      <c r="H113" s="11"/>
      <c r="I113" s="11">
        <f t="shared" si="15"/>
        <v>2.4565599997004028E-2</v>
      </c>
      <c r="L113" s="11"/>
      <c r="M113" s="11"/>
      <c r="N113" s="11"/>
      <c r="O113" s="11">
        <f t="shared" ca="1" si="16"/>
        <v>7.4021431628539629E-3</v>
      </c>
      <c r="P113" s="11"/>
      <c r="Q113" s="13">
        <f t="shared" si="17"/>
        <v>16746.758999999998</v>
      </c>
      <c r="R113" s="11"/>
      <c r="S113" s="11"/>
      <c r="T113" s="11"/>
      <c r="U113" s="11"/>
    </row>
    <row r="114" spans="1:21" ht="12.95" customHeight="1" x14ac:dyDescent="0.2">
      <c r="A114" s="54" t="s">
        <v>72</v>
      </c>
      <c r="B114" s="12" t="s">
        <v>38</v>
      </c>
      <c r="C114" s="15">
        <v>31782.261999999999</v>
      </c>
      <c r="D114" s="15" t="s">
        <v>66</v>
      </c>
      <c r="E114" s="11">
        <f t="shared" si="12"/>
        <v>-11539.981663748191</v>
      </c>
      <c r="F114" s="11">
        <f t="shared" si="13"/>
        <v>-11540</v>
      </c>
      <c r="G114" s="11">
        <f t="shared" si="14"/>
        <v>1.7327999998087762E-2</v>
      </c>
      <c r="H114" s="11"/>
      <c r="I114" s="11">
        <f t="shared" si="15"/>
        <v>1.7327999998087762E-2</v>
      </c>
      <c r="L114" s="11"/>
      <c r="M114" s="11"/>
      <c r="N114" s="11"/>
      <c r="O114" s="11">
        <f t="shared" ca="1" si="16"/>
        <v>7.3737988620554487E-3</v>
      </c>
      <c r="P114" s="11"/>
      <c r="Q114" s="13">
        <f t="shared" si="17"/>
        <v>16763.761999999999</v>
      </c>
      <c r="R114" s="11"/>
      <c r="S114" s="11"/>
      <c r="T114" s="11"/>
      <c r="U114" s="11"/>
    </row>
    <row r="115" spans="1:21" ht="12.95" customHeight="1" x14ac:dyDescent="0.2">
      <c r="A115" s="54" t="s">
        <v>72</v>
      </c>
      <c r="B115" s="12" t="s">
        <v>38</v>
      </c>
      <c r="C115" s="15">
        <v>31947.641</v>
      </c>
      <c r="D115" s="15" t="s">
        <v>66</v>
      </c>
      <c r="E115" s="11">
        <f t="shared" si="12"/>
        <v>-11364.979875413381</v>
      </c>
      <c r="F115" s="11">
        <f t="shared" si="13"/>
        <v>-11365</v>
      </c>
      <c r="G115" s="11">
        <f t="shared" si="14"/>
        <v>1.9017999999050517E-2</v>
      </c>
      <c r="H115" s="11"/>
      <c r="I115" s="11">
        <f t="shared" si="15"/>
        <v>1.9017999999050517E-2</v>
      </c>
      <c r="L115" s="11"/>
      <c r="M115" s="11"/>
      <c r="N115" s="11"/>
      <c r="O115" s="11">
        <f t="shared" ca="1" si="16"/>
        <v>7.0982292709588085E-3</v>
      </c>
      <c r="P115" s="11"/>
      <c r="Q115" s="13">
        <f t="shared" si="17"/>
        <v>16929.141</v>
      </c>
      <c r="R115" s="11"/>
      <c r="S115" s="11"/>
      <c r="T115" s="11"/>
      <c r="U115" s="11"/>
    </row>
    <row r="116" spans="1:21" ht="12.95" customHeight="1" x14ac:dyDescent="0.2">
      <c r="A116" s="54" t="s">
        <v>72</v>
      </c>
      <c r="B116" s="12" t="s">
        <v>38</v>
      </c>
      <c r="C116" s="15">
        <v>31982.596000000001</v>
      </c>
      <c r="D116" s="15" t="s">
        <v>66</v>
      </c>
      <c r="E116" s="11">
        <f t="shared" si="12"/>
        <v>-11327.990974094329</v>
      </c>
      <c r="F116" s="11">
        <f t="shared" si="13"/>
        <v>-11328</v>
      </c>
      <c r="G116" s="11">
        <f t="shared" si="14"/>
        <v>8.5295999997470062E-3</v>
      </c>
      <c r="H116" s="11"/>
      <c r="I116" s="11">
        <f t="shared" si="15"/>
        <v>8.5295999997470062E-3</v>
      </c>
      <c r="L116" s="11"/>
      <c r="M116" s="11"/>
      <c r="N116" s="11"/>
      <c r="O116" s="11">
        <f t="shared" ca="1" si="16"/>
        <v>7.0399659859840917E-3</v>
      </c>
      <c r="P116" s="11"/>
      <c r="Q116" s="13">
        <f t="shared" si="17"/>
        <v>16964.096000000001</v>
      </c>
      <c r="R116" s="11"/>
      <c r="S116" s="11"/>
      <c r="T116" s="11"/>
      <c r="U116" s="11"/>
    </row>
    <row r="117" spans="1:21" ht="12.95" customHeight="1" x14ac:dyDescent="0.2">
      <c r="A117" s="54" t="s">
        <v>72</v>
      </c>
      <c r="B117" s="12" t="s">
        <v>38</v>
      </c>
      <c r="C117" s="15">
        <v>32000.468000000001</v>
      </c>
      <c r="D117" s="15" t="s">
        <v>66</v>
      </c>
      <c r="E117" s="11">
        <f t="shared" ref="E117:E148" si="18">+(C117-C$7)/C$8</f>
        <v>-11309.079068948455</v>
      </c>
      <c r="F117" s="11">
        <f t="shared" ref="F117:F148" si="19">ROUND(2*E117,0)/2</f>
        <v>-11309</v>
      </c>
      <c r="G117" s="11">
        <f t="shared" ref="G117:G148" si="20">+C117-(C$7+F117*C$8)</f>
        <v>-7.4721199998748489E-2</v>
      </c>
      <c r="H117" s="11"/>
      <c r="I117" s="11">
        <f t="shared" ref="I117:I150" si="21">+C117-(C$7+F117*C$8)</f>
        <v>-7.4721199998748489E-2</v>
      </c>
      <c r="L117" s="11"/>
      <c r="M117" s="11"/>
      <c r="N117" s="11"/>
      <c r="O117" s="11">
        <f t="shared" ref="O117:O148" ca="1" si="22">+C$11+C$12*F117</f>
        <v>7.0100470018078856E-3</v>
      </c>
      <c r="P117" s="11"/>
      <c r="Q117" s="13">
        <f t="shared" ref="Q117:Q148" si="23">+C117-15018.5</f>
        <v>16981.968000000001</v>
      </c>
      <c r="R117" s="11"/>
      <c r="S117" s="11"/>
      <c r="T117" s="11"/>
      <c r="U117" s="11"/>
    </row>
    <row r="118" spans="1:21" ht="12.95" customHeight="1" x14ac:dyDescent="0.2">
      <c r="A118" s="54" t="s">
        <v>72</v>
      </c>
      <c r="B118" s="12" t="s">
        <v>38</v>
      </c>
      <c r="C118" s="15">
        <v>32000.501</v>
      </c>
      <c r="D118" s="15" t="s">
        <v>66</v>
      </c>
      <c r="E118" s="11">
        <f t="shared" si="18"/>
        <v>-11309.044148801308</v>
      </c>
      <c r="F118" s="11">
        <f t="shared" si="19"/>
        <v>-11309</v>
      </c>
      <c r="G118" s="11">
        <f t="shared" si="20"/>
        <v>-4.1721199999301462E-2</v>
      </c>
      <c r="H118" s="11"/>
      <c r="I118" s="11">
        <f t="shared" si="21"/>
        <v>-4.1721199999301462E-2</v>
      </c>
      <c r="L118" s="11"/>
      <c r="M118" s="11"/>
      <c r="N118" s="11"/>
      <c r="O118" s="11">
        <f t="shared" ca="1" si="22"/>
        <v>7.0100470018078856E-3</v>
      </c>
      <c r="P118" s="11"/>
      <c r="Q118" s="13">
        <f t="shared" si="23"/>
        <v>16982.001</v>
      </c>
      <c r="R118" s="11"/>
      <c r="S118" s="11"/>
      <c r="T118" s="11"/>
      <c r="U118" s="11"/>
    </row>
    <row r="119" spans="1:21" ht="12.95" customHeight="1" x14ac:dyDescent="0.2">
      <c r="A119" s="54" t="s">
        <v>72</v>
      </c>
      <c r="B119" s="12" t="s">
        <v>38</v>
      </c>
      <c r="C119" s="15">
        <v>32004.371999999999</v>
      </c>
      <c r="D119" s="15" t="s">
        <v>66</v>
      </c>
      <c r="E119" s="11">
        <f t="shared" si="18"/>
        <v>-11304.947909722319</v>
      </c>
      <c r="F119" s="11">
        <f t="shared" si="19"/>
        <v>-11305</v>
      </c>
      <c r="G119" s="11">
        <f t="shared" si="20"/>
        <v>4.9225999999180203E-2</v>
      </c>
      <c r="H119" s="11"/>
      <c r="I119" s="11">
        <f t="shared" si="21"/>
        <v>4.9225999999180203E-2</v>
      </c>
      <c r="L119" s="11"/>
      <c r="M119" s="11"/>
      <c r="N119" s="11"/>
      <c r="O119" s="11">
        <f t="shared" ca="1" si="22"/>
        <v>7.0037482682971039E-3</v>
      </c>
      <c r="P119" s="11"/>
      <c r="Q119" s="13">
        <f t="shared" si="23"/>
        <v>16985.871999999999</v>
      </c>
      <c r="R119" s="11"/>
      <c r="S119" s="11"/>
      <c r="T119" s="11"/>
      <c r="U119" s="11"/>
    </row>
    <row r="120" spans="1:21" ht="12.95" customHeight="1" x14ac:dyDescent="0.2">
      <c r="A120" s="54" t="s">
        <v>72</v>
      </c>
      <c r="B120" s="12" t="s">
        <v>38</v>
      </c>
      <c r="C120" s="15">
        <v>32056.278999999999</v>
      </c>
      <c r="D120" s="15" t="s">
        <v>66</v>
      </c>
      <c r="E120" s="11">
        <f t="shared" si="18"/>
        <v>-11250.020634632407</v>
      </c>
      <c r="F120" s="11">
        <f t="shared" si="19"/>
        <v>-11250</v>
      </c>
      <c r="G120" s="11">
        <f t="shared" si="20"/>
        <v>-1.9500000002153683E-2</v>
      </c>
      <c r="H120" s="11"/>
      <c r="I120" s="11">
        <f t="shared" si="21"/>
        <v>-1.9500000002153683E-2</v>
      </c>
      <c r="L120" s="11"/>
      <c r="M120" s="11"/>
      <c r="N120" s="11"/>
      <c r="O120" s="11">
        <f t="shared" ca="1" si="22"/>
        <v>6.9171406825238764E-3</v>
      </c>
      <c r="P120" s="11"/>
      <c r="Q120" s="13">
        <f t="shared" si="23"/>
        <v>17037.778999999999</v>
      </c>
      <c r="R120" s="11"/>
      <c r="S120" s="11"/>
      <c r="T120" s="11"/>
      <c r="U120" s="11"/>
    </row>
    <row r="121" spans="1:21" ht="12.95" customHeight="1" x14ac:dyDescent="0.2">
      <c r="A121" s="54" t="s">
        <v>72</v>
      </c>
      <c r="B121" s="12" t="s">
        <v>38</v>
      </c>
      <c r="C121" s="15">
        <v>32084.677</v>
      </c>
      <c r="D121" s="15" t="s">
        <v>66</v>
      </c>
      <c r="E121" s="11">
        <f t="shared" si="18"/>
        <v>-11219.970260732867</v>
      </c>
      <c r="F121" s="11">
        <f t="shared" si="19"/>
        <v>-11220</v>
      </c>
      <c r="G121" s="11">
        <f t="shared" si="20"/>
        <v>2.8104000000894303E-2</v>
      </c>
      <c r="H121" s="11"/>
      <c r="I121" s="11">
        <f t="shared" si="21"/>
        <v>2.8104000000894303E-2</v>
      </c>
      <c r="L121" s="11"/>
      <c r="M121" s="11"/>
      <c r="N121" s="11"/>
      <c r="O121" s="11">
        <f t="shared" ca="1" si="22"/>
        <v>6.8699001811930206E-3</v>
      </c>
      <c r="P121" s="11"/>
      <c r="Q121" s="13">
        <f t="shared" si="23"/>
        <v>17066.177</v>
      </c>
      <c r="R121" s="11"/>
      <c r="S121" s="11"/>
      <c r="T121" s="11"/>
      <c r="U121" s="11"/>
    </row>
    <row r="122" spans="1:21" ht="12.95" customHeight="1" x14ac:dyDescent="0.2">
      <c r="A122" s="54" t="s">
        <v>72</v>
      </c>
      <c r="B122" s="12" t="s">
        <v>38</v>
      </c>
      <c r="C122" s="15">
        <v>32089.394</v>
      </c>
      <c r="D122" s="15" t="s">
        <v>66</v>
      </c>
      <c r="E122" s="11">
        <f t="shared" si="18"/>
        <v>-11214.978796063378</v>
      </c>
      <c r="F122" s="11">
        <f t="shared" si="19"/>
        <v>-11215</v>
      </c>
      <c r="G122" s="11">
        <f t="shared" si="20"/>
        <v>2.003800000238698E-2</v>
      </c>
      <c r="H122" s="11"/>
      <c r="I122" s="11">
        <f t="shared" si="21"/>
        <v>2.003800000238698E-2</v>
      </c>
      <c r="L122" s="11"/>
      <c r="M122" s="11"/>
      <c r="N122" s="11"/>
      <c r="O122" s="11">
        <f t="shared" ca="1" si="22"/>
        <v>6.862026764304547E-3</v>
      </c>
      <c r="P122" s="11"/>
      <c r="Q122" s="13">
        <f t="shared" si="23"/>
        <v>17070.894</v>
      </c>
      <c r="R122" s="11"/>
      <c r="S122" s="11"/>
      <c r="T122" s="11"/>
      <c r="U122" s="11"/>
    </row>
    <row r="123" spans="1:21" ht="12.95" customHeight="1" x14ac:dyDescent="0.2">
      <c r="A123" s="54" t="s">
        <v>72</v>
      </c>
      <c r="B123" s="12" t="s">
        <v>38</v>
      </c>
      <c r="C123" s="15">
        <v>32119.59</v>
      </c>
      <c r="D123" s="15" t="s">
        <v>66</v>
      </c>
      <c r="E123" s="11">
        <f t="shared" si="18"/>
        <v>-11183.025803237457</v>
      </c>
      <c r="F123" s="11">
        <f t="shared" si="19"/>
        <v>-11183</v>
      </c>
      <c r="G123" s="11">
        <f t="shared" si="20"/>
        <v>-2.4384399999689776E-2</v>
      </c>
      <c r="H123" s="11"/>
      <c r="I123" s="11">
        <f t="shared" si="21"/>
        <v>-2.4384399999689776E-2</v>
      </c>
      <c r="L123" s="11"/>
      <c r="M123" s="11"/>
      <c r="N123" s="11"/>
      <c r="O123" s="11">
        <f t="shared" ca="1" si="22"/>
        <v>6.8116368962183038E-3</v>
      </c>
      <c r="P123" s="11"/>
      <c r="Q123" s="13">
        <f t="shared" si="23"/>
        <v>17101.09</v>
      </c>
      <c r="R123" s="11"/>
      <c r="S123" s="11"/>
      <c r="T123" s="11"/>
      <c r="U123" s="11"/>
    </row>
    <row r="124" spans="1:21" ht="12.95" customHeight="1" x14ac:dyDescent="0.2">
      <c r="A124" s="54" t="s">
        <v>72</v>
      </c>
      <c r="B124" s="12" t="s">
        <v>38</v>
      </c>
      <c r="C124" s="15">
        <v>32326.535</v>
      </c>
      <c r="D124" s="15" t="s">
        <v>66</v>
      </c>
      <c r="E124" s="11">
        <f t="shared" si="18"/>
        <v>-10964.039444105119</v>
      </c>
      <c r="F124" s="11">
        <f t="shared" si="19"/>
        <v>-10964</v>
      </c>
      <c r="G124" s="11">
        <f t="shared" si="20"/>
        <v>-3.7275200000294717E-2</v>
      </c>
      <c r="H124" s="11"/>
      <c r="I124" s="11">
        <f t="shared" si="21"/>
        <v>-3.7275200000294717E-2</v>
      </c>
      <c r="L124" s="11"/>
      <c r="M124" s="11"/>
      <c r="N124" s="11"/>
      <c r="O124" s="11">
        <f t="shared" ca="1" si="22"/>
        <v>6.4667812365030788E-3</v>
      </c>
      <c r="P124" s="11"/>
      <c r="Q124" s="13">
        <f t="shared" si="23"/>
        <v>17308.035</v>
      </c>
      <c r="R124" s="11"/>
      <c r="S124" s="11"/>
      <c r="T124" s="11"/>
      <c r="U124" s="11"/>
    </row>
    <row r="125" spans="1:21" ht="12.95" customHeight="1" x14ac:dyDescent="0.2">
      <c r="A125" s="54" t="s">
        <v>72</v>
      </c>
      <c r="B125" s="12" t="s">
        <v>38</v>
      </c>
      <c r="C125" s="15">
        <v>32326.569</v>
      </c>
      <c r="D125" s="15" t="s">
        <v>66</v>
      </c>
      <c r="E125" s="11">
        <f t="shared" si="18"/>
        <v>-10964.003465771695</v>
      </c>
      <c r="F125" s="11">
        <f t="shared" si="19"/>
        <v>-10964</v>
      </c>
      <c r="G125" s="11">
        <f t="shared" si="20"/>
        <v>-3.275200000643963E-3</v>
      </c>
      <c r="H125" s="11"/>
      <c r="I125" s="11">
        <f t="shared" si="21"/>
        <v>-3.275200000643963E-3</v>
      </c>
      <c r="L125" s="11"/>
      <c r="M125" s="11"/>
      <c r="N125" s="11"/>
      <c r="O125" s="11">
        <f t="shared" ca="1" si="22"/>
        <v>6.4667812365030788E-3</v>
      </c>
      <c r="P125" s="11"/>
      <c r="Q125" s="13">
        <f t="shared" si="23"/>
        <v>17308.069</v>
      </c>
      <c r="R125" s="11"/>
      <c r="S125" s="11"/>
      <c r="T125" s="11"/>
      <c r="U125" s="11"/>
    </row>
    <row r="126" spans="1:21" ht="12.95" customHeight="1" x14ac:dyDescent="0.2">
      <c r="A126" s="54" t="s">
        <v>72</v>
      </c>
      <c r="B126" s="12" t="s">
        <v>38</v>
      </c>
      <c r="C126" s="15">
        <v>32326.6</v>
      </c>
      <c r="D126" s="15" t="s">
        <v>66</v>
      </c>
      <c r="E126" s="11">
        <f t="shared" si="18"/>
        <v>-10963.970661997104</v>
      </c>
      <c r="F126" s="11">
        <f t="shared" si="19"/>
        <v>-10964</v>
      </c>
      <c r="G126" s="11">
        <f t="shared" si="20"/>
        <v>2.7724799998395611E-2</v>
      </c>
      <c r="H126" s="11"/>
      <c r="I126" s="11">
        <f t="shared" si="21"/>
        <v>2.7724799998395611E-2</v>
      </c>
      <c r="L126" s="11"/>
      <c r="M126" s="11"/>
      <c r="N126" s="11"/>
      <c r="O126" s="11">
        <f t="shared" ca="1" si="22"/>
        <v>6.4667812365030788E-3</v>
      </c>
      <c r="P126" s="11"/>
      <c r="Q126" s="13">
        <f t="shared" si="23"/>
        <v>17308.099999999999</v>
      </c>
      <c r="R126" s="11"/>
      <c r="S126" s="11"/>
      <c r="T126" s="11"/>
      <c r="U126" s="11"/>
    </row>
    <row r="127" spans="1:21" ht="12.95" customHeight="1" x14ac:dyDescent="0.2">
      <c r="A127" s="54" t="s">
        <v>72</v>
      </c>
      <c r="B127" s="12" t="s">
        <v>38</v>
      </c>
      <c r="C127" s="15">
        <v>32327.558000000001</v>
      </c>
      <c r="D127" s="15" t="s">
        <v>66</v>
      </c>
      <c r="E127" s="11">
        <f t="shared" si="18"/>
        <v>-10962.956919543556</v>
      </c>
      <c r="F127" s="11">
        <f t="shared" si="19"/>
        <v>-10963</v>
      </c>
      <c r="G127" s="11">
        <f t="shared" si="20"/>
        <v>4.0711600002396153E-2</v>
      </c>
      <c r="H127" s="11"/>
      <c r="I127" s="11">
        <f t="shared" si="21"/>
        <v>4.0711600002396153E-2</v>
      </c>
      <c r="L127" s="11"/>
      <c r="M127" s="11"/>
      <c r="N127" s="11"/>
      <c r="O127" s="11">
        <f t="shared" ca="1" si="22"/>
        <v>6.4652065531253834E-3</v>
      </c>
      <c r="P127" s="11"/>
      <c r="Q127" s="13">
        <f t="shared" si="23"/>
        <v>17309.058000000001</v>
      </c>
      <c r="R127" s="11"/>
      <c r="S127" s="11"/>
      <c r="T127" s="11"/>
      <c r="U127" s="11"/>
    </row>
    <row r="128" spans="1:21" ht="12.95" customHeight="1" x14ac:dyDescent="0.2">
      <c r="A128" s="54" t="s">
        <v>72</v>
      </c>
      <c r="B128" s="12" t="s">
        <v>38</v>
      </c>
      <c r="C128" s="15">
        <v>32378.502</v>
      </c>
      <c r="D128" s="15" t="s">
        <v>66</v>
      </c>
      <c r="E128" s="11">
        <f t="shared" si="18"/>
        <v>-10909.048677838573</v>
      </c>
      <c r="F128" s="11">
        <f t="shared" si="19"/>
        <v>-10909</v>
      </c>
      <c r="G128" s="11">
        <f t="shared" si="20"/>
        <v>-4.6001200000318931E-2</v>
      </c>
      <c r="H128" s="11"/>
      <c r="I128" s="11">
        <f t="shared" si="21"/>
        <v>-4.6001200000318931E-2</v>
      </c>
      <c r="L128" s="11"/>
      <c r="M128" s="11"/>
      <c r="N128" s="11"/>
      <c r="O128" s="11">
        <f t="shared" ca="1" si="22"/>
        <v>6.3801736507298513E-3</v>
      </c>
      <c r="P128" s="11"/>
      <c r="Q128" s="13">
        <f t="shared" si="23"/>
        <v>17360.002</v>
      </c>
      <c r="R128" s="11"/>
      <c r="S128" s="11"/>
      <c r="T128" s="11"/>
      <c r="U128" s="11"/>
    </row>
    <row r="129" spans="1:21" ht="12.95" customHeight="1" x14ac:dyDescent="0.2">
      <c r="A129" s="54" t="s">
        <v>72</v>
      </c>
      <c r="B129" s="12" t="s">
        <v>38</v>
      </c>
      <c r="C129" s="15">
        <v>32391.737000000001</v>
      </c>
      <c r="D129" s="15" t="s">
        <v>66</v>
      </c>
      <c r="E129" s="11">
        <f t="shared" si="18"/>
        <v>-10895.043582460012</v>
      </c>
      <c r="F129" s="11">
        <f t="shared" si="19"/>
        <v>-10895</v>
      </c>
      <c r="G129" s="11">
        <f t="shared" si="20"/>
        <v>-4.1185999998560874E-2</v>
      </c>
      <c r="H129" s="11"/>
      <c r="I129" s="11">
        <f t="shared" si="21"/>
        <v>-4.1185999998560874E-2</v>
      </c>
      <c r="L129" s="11"/>
      <c r="M129" s="11"/>
      <c r="N129" s="11"/>
      <c r="O129" s="11">
        <f t="shared" ca="1" si="22"/>
        <v>6.3581280834421189E-3</v>
      </c>
      <c r="P129" s="11"/>
      <c r="Q129" s="13">
        <f t="shared" si="23"/>
        <v>17373.237000000001</v>
      </c>
      <c r="R129" s="11"/>
      <c r="S129" s="11"/>
      <c r="T129" s="11"/>
      <c r="U129" s="11"/>
    </row>
    <row r="130" spans="1:21" ht="12.95" customHeight="1" x14ac:dyDescent="0.2">
      <c r="A130" s="54" t="s">
        <v>72</v>
      </c>
      <c r="B130" s="12" t="s">
        <v>37</v>
      </c>
      <c r="C130" s="15">
        <v>32408.311000000002</v>
      </c>
      <c r="D130" s="15" t="s">
        <v>66</v>
      </c>
      <c r="E130" s="11">
        <f t="shared" si="18"/>
        <v>-10877.505203101924</v>
      </c>
      <c r="F130" s="11">
        <f t="shared" si="19"/>
        <v>-10877.5</v>
      </c>
      <c r="G130" s="11">
        <f t="shared" si="20"/>
        <v>-4.916999998386018E-3</v>
      </c>
      <c r="H130" s="11"/>
      <c r="I130" s="11">
        <f t="shared" si="21"/>
        <v>-4.916999998386018E-3</v>
      </c>
      <c r="L130" s="11"/>
      <c r="M130" s="11"/>
      <c r="N130" s="11"/>
      <c r="O130" s="11">
        <f t="shared" ca="1" si="22"/>
        <v>6.3305711243324542E-3</v>
      </c>
      <c r="P130" s="11"/>
      <c r="Q130" s="13">
        <f t="shared" si="23"/>
        <v>17389.811000000002</v>
      </c>
      <c r="R130" s="11"/>
      <c r="S130" s="11"/>
      <c r="T130" s="11"/>
      <c r="U130" s="11"/>
    </row>
    <row r="131" spans="1:21" ht="12.95" customHeight="1" x14ac:dyDescent="0.2">
      <c r="A131" s="54" t="s">
        <v>72</v>
      </c>
      <c r="B131" s="12" t="s">
        <v>38</v>
      </c>
      <c r="C131" s="15">
        <v>32409.767</v>
      </c>
      <c r="D131" s="15" t="s">
        <v>66</v>
      </c>
      <c r="E131" s="11">
        <f t="shared" si="18"/>
        <v>-10875.964483882342</v>
      </c>
      <c r="F131" s="11">
        <f t="shared" si="19"/>
        <v>-10876</v>
      </c>
      <c r="G131" s="11">
        <f t="shared" si="20"/>
        <v>3.356319999875268E-2</v>
      </c>
      <c r="H131" s="11"/>
      <c r="I131" s="11">
        <f t="shared" si="21"/>
        <v>3.356319999875268E-2</v>
      </c>
      <c r="L131" s="11"/>
      <c r="M131" s="11"/>
      <c r="N131" s="11"/>
      <c r="O131" s="11">
        <f t="shared" ca="1" si="22"/>
        <v>6.3282090992659128E-3</v>
      </c>
      <c r="P131" s="11"/>
      <c r="Q131" s="13">
        <f t="shared" si="23"/>
        <v>17391.267</v>
      </c>
      <c r="R131" s="11"/>
      <c r="S131" s="11"/>
      <c r="T131" s="11"/>
      <c r="U131" s="11"/>
    </row>
    <row r="132" spans="1:21" ht="12.95" customHeight="1" x14ac:dyDescent="0.2">
      <c r="A132" s="54" t="s">
        <v>72</v>
      </c>
      <c r="B132" s="12" t="s">
        <v>38</v>
      </c>
      <c r="C132" s="15">
        <v>32417.317999999999</v>
      </c>
      <c r="D132" s="15" t="s">
        <v>66</v>
      </c>
      <c r="E132" s="11">
        <f t="shared" si="18"/>
        <v>-10867.974119303308</v>
      </c>
      <c r="F132" s="11">
        <f t="shared" si="19"/>
        <v>-10868</v>
      </c>
      <c r="G132" s="11">
        <f t="shared" si="20"/>
        <v>2.4457599996821955E-2</v>
      </c>
      <c r="H132" s="11"/>
      <c r="I132" s="11">
        <f t="shared" si="21"/>
        <v>2.4457599996821955E-2</v>
      </c>
      <c r="L132" s="11"/>
      <c r="M132" s="11"/>
      <c r="N132" s="11"/>
      <c r="O132" s="11">
        <f t="shared" ca="1" si="22"/>
        <v>6.3156116322443528E-3</v>
      </c>
      <c r="P132" s="11"/>
      <c r="Q132" s="13">
        <f t="shared" si="23"/>
        <v>17398.817999999999</v>
      </c>
      <c r="R132" s="11"/>
      <c r="S132" s="11"/>
      <c r="T132" s="11"/>
      <c r="U132" s="11"/>
    </row>
    <row r="133" spans="1:21" ht="12.95" customHeight="1" x14ac:dyDescent="0.2">
      <c r="A133" s="54" t="s">
        <v>72</v>
      </c>
      <c r="B133" s="12" t="s">
        <v>38</v>
      </c>
      <c r="C133" s="15">
        <v>32464.530999999999</v>
      </c>
      <c r="D133" s="15" t="s">
        <v>66</v>
      </c>
      <c r="E133" s="11">
        <f t="shared" si="18"/>
        <v>-10818.013970598508</v>
      </c>
      <c r="F133" s="11">
        <f t="shared" si="19"/>
        <v>-10818</v>
      </c>
      <c r="G133" s="11">
        <f t="shared" si="20"/>
        <v>-1.3202400001318892E-2</v>
      </c>
      <c r="H133" s="11"/>
      <c r="I133" s="11">
        <f t="shared" si="21"/>
        <v>-1.3202400001318892E-2</v>
      </c>
      <c r="L133" s="11"/>
      <c r="M133" s="11"/>
      <c r="N133" s="11"/>
      <c r="O133" s="11">
        <f t="shared" ca="1" si="22"/>
        <v>6.2368774633595955E-3</v>
      </c>
      <c r="P133" s="11"/>
      <c r="Q133" s="13">
        <f t="shared" si="23"/>
        <v>17446.030999999999</v>
      </c>
      <c r="R133" s="11"/>
      <c r="S133" s="11"/>
      <c r="T133" s="11"/>
      <c r="U133" s="11"/>
    </row>
    <row r="134" spans="1:21" ht="12.95" customHeight="1" x14ac:dyDescent="0.2">
      <c r="A134" s="54" t="s">
        <v>72</v>
      </c>
      <c r="B134" s="12" t="s">
        <v>38</v>
      </c>
      <c r="C134" s="15">
        <v>32806.665000000001</v>
      </c>
      <c r="D134" s="15" t="s">
        <v>66</v>
      </c>
      <c r="E134" s="11">
        <f t="shared" si="18"/>
        <v>-10455.972466839616</v>
      </c>
      <c r="F134" s="11">
        <f t="shared" si="19"/>
        <v>-10456</v>
      </c>
      <c r="G134" s="11">
        <f t="shared" si="20"/>
        <v>2.601919999870006E-2</v>
      </c>
      <c r="H134" s="11"/>
      <c r="I134" s="11">
        <f t="shared" si="21"/>
        <v>2.601919999870006E-2</v>
      </c>
      <c r="L134" s="11"/>
      <c r="M134" s="11"/>
      <c r="N134" s="11"/>
      <c r="O134" s="11">
        <f t="shared" ca="1" si="22"/>
        <v>5.666842080633977E-3</v>
      </c>
      <c r="P134" s="11"/>
      <c r="Q134" s="13">
        <f t="shared" si="23"/>
        <v>17788.165000000001</v>
      </c>
      <c r="R134" s="11"/>
      <c r="S134" s="11"/>
      <c r="T134" s="11"/>
      <c r="U134" s="11"/>
    </row>
    <row r="135" spans="1:21" ht="12.95" customHeight="1" x14ac:dyDescent="0.2">
      <c r="A135" s="54" t="s">
        <v>72</v>
      </c>
      <c r="B135" s="12" t="s">
        <v>38</v>
      </c>
      <c r="C135" s="15">
        <v>33031.557000000001</v>
      </c>
      <c r="D135" s="15" t="s">
        <v>66</v>
      </c>
      <c r="E135" s="11">
        <f t="shared" si="18"/>
        <v>-10217.994838590614</v>
      </c>
      <c r="F135" s="11">
        <f t="shared" si="19"/>
        <v>-10218</v>
      </c>
      <c r="G135" s="11">
        <f t="shared" si="20"/>
        <v>4.877600003965199E-3</v>
      </c>
      <c r="H135" s="11"/>
      <c r="I135" s="11">
        <f t="shared" si="21"/>
        <v>4.877600003965199E-3</v>
      </c>
      <c r="L135" s="11"/>
      <c r="M135" s="11"/>
      <c r="N135" s="11"/>
      <c r="O135" s="11">
        <f t="shared" ca="1" si="22"/>
        <v>5.2920674367425459E-3</v>
      </c>
      <c r="P135" s="11"/>
      <c r="Q135" s="13">
        <f t="shared" si="23"/>
        <v>18013.057000000001</v>
      </c>
      <c r="R135" s="11"/>
      <c r="S135" s="11"/>
      <c r="T135" s="11"/>
      <c r="U135" s="11"/>
    </row>
    <row r="136" spans="1:21" ht="12.95" customHeight="1" x14ac:dyDescent="0.2">
      <c r="A136" s="54" t="s">
        <v>72</v>
      </c>
      <c r="B136" s="12" t="s">
        <v>38</v>
      </c>
      <c r="C136" s="15">
        <v>33094.857000000004</v>
      </c>
      <c r="D136" s="15" t="s">
        <v>66</v>
      </c>
      <c r="E136" s="11">
        <f t="shared" si="18"/>
        <v>-10151.011647244712</v>
      </c>
      <c r="F136" s="11">
        <f t="shared" si="19"/>
        <v>-10151</v>
      </c>
      <c r="G136" s="11">
        <f t="shared" si="20"/>
        <v>-1.100679999217391E-2</v>
      </c>
      <c r="H136" s="11"/>
      <c r="I136" s="11">
        <f t="shared" si="21"/>
        <v>-1.100679999217391E-2</v>
      </c>
      <c r="L136" s="11"/>
      <c r="M136" s="11"/>
      <c r="N136" s="11"/>
      <c r="O136" s="11">
        <f t="shared" ca="1" si="22"/>
        <v>5.1865636504369733E-3</v>
      </c>
      <c r="P136" s="11"/>
      <c r="Q136" s="13">
        <f t="shared" si="23"/>
        <v>18076.357000000004</v>
      </c>
      <c r="R136" s="11"/>
      <c r="S136" s="11"/>
      <c r="T136" s="11"/>
      <c r="U136" s="11"/>
    </row>
    <row r="137" spans="1:21" ht="12.95" customHeight="1" x14ac:dyDescent="0.2">
      <c r="A137" s="54" t="s">
        <v>72</v>
      </c>
      <c r="B137" s="12" t="s">
        <v>38</v>
      </c>
      <c r="C137" s="15">
        <v>33094.898000000001</v>
      </c>
      <c r="D137" s="15" t="s">
        <v>66</v>
      </c>
      <c r="E137" s="11">
        <f t="shared" si="18"/>
        <v>-10150.96826160735</v>
      </c>
      <c r="F137" s="11">
        <f t="shared" si="19"/>
        <v>-10151</v>
      </c>
      <c r="G137" s="11">
        <f t="shared" si="20"/>
        <v>2.9993200005264953E-2</v>
      </c>
      <c r="H137" s="11"/>
      <c r="I137" s="11">
        <f t="shared" si="21"/>
        <v>2.9993200005264953E-2</v>
      </c>
      <c r="L137" s="11"/>
      <c r="M137" s="11"/>
      <c r="N137" s="11"/>
      <c r="O137" s="11">
        <f t="shared" ca="1" si="22"/>
        <v>5.1865636504369733E-3</v>
      </c>
      <c r="P137" s="11"/>
      <c r="Q137" s="13">
        <f t="shared" si="23"/>
        <v>18076.398000000001</v>
      </c>
      <c r="R137" s="11"/>
      <c r="S137" s="11"/>
      <c r="T137" s="11"/>
      <c r="U137" s="11"/>
    </row>
    <row r="138" spans="1:21" ht="12.95" customHeight="1" x14ac:dyDescent="0.2">
      <c r="A138" s="54" t="s">
        <v>72</v>
      </c>
      <c r="B138" s="12" t="s">
        <v>38</v>
      </c>
      <c r="C138" s="15">
        <v>33120.39</v>
      </c>
      <c r="D138" s="15" t="s">
        <v>66</v>
      </c>
      <c r="E138" s="11">
        <f t="shared" si="18"/>
        <v>-10123.992977029317</v>
      </c>
      <c r="F138" s="11">
        <f t="shared" si="19"/>
        <v>-10124</v>
      </c>
      <c r="G138" s="11">
        <f t="shared" si="20"/>
        <v>6.6367999970680103E-3</v>
      </c>
      <c r="H138" s="11"/>
      <c r="I138" s="11">
        <f t="shared" si="21"/>
        <v>6.6367999970680103E-3</v>
      </c>
      <c r="L138" s="11"/>
      <c r="M138" s="11"/>
      <c r="N138" s="11"/>
      <c r="O138" s="11">
        <f t="shared" ca="1" si="22"/>
        <v>5.1440471992392073E-3</v>
      </c>
      <c r="P138" s="11"/>
      <c r="Q138" s="13">
        <f t="shared" si="23"/>
        <v>18101.89</v>
      </c>
      <c r="R138" s="11"/>
      <c r="S138" s="11"/>
      <c r="T138" s="11"/>
      <c r="U138" s="11"/>
    </row>
    <row r="139" spans="1:21" ht="12.95" customHeight="1" x14ac:dyDescent="0.2">
      <c r="A139" s="54" t="s">
        <v>72</v>
      </c>
      <c r="B139" s="12" t="s">
        <v>38</v>
      </c>
      <c r="C139" s="15">
        <v>33128.856</v>
      </c>
      <c r="D139" s="15" t="s">
        <v>66</v>
      </c>
      <c r="E139" s="11">
        <f t="shared" si="18"/>
        <v>-10115.034372006656</v>
      </c>
      <c r="F139" s="11">
        <f t="shared" si="19"/>
        <v>-10115</v>
      </c>
      <c r="G139" s="11">
        <f t="shared" si="20"/>
        <v>-3.2482000002346467E-2</v>
      </c>
      <c r="H139" s="11"/>
      <c r="I139" s="11">
        <f t="shared" si="21"/>
        <v>-3.2482000002346467E-2</v>
      </c>
      <c r="L139" s="11"/>
      <c r="M139" s="11"/>
      <c r="N139" s="11"/>
      <c r="O139" s="11">
        <f t="shared" ca="1" si="22"/>
        <v>5.1298750488399519E-3</v>
      </c>
      <c r="P139" s="11"/>
      <c r="Q139" s="13">
        <f t="shared" si="23"/>
        <v>18110.356</v>
      </c>
      <c r="R139" s="11"/>
      <c r="S139" s="11"/>
      <c r="T139" s="11"/>
      <c r="U139" s="11"/>
    </row>
    <row r="140" spans="1:21" ht="12.95" customHeight="1" x14ac:dyDescent="0.2">
      <c r="A140" s="54" t="s">
        <v>72</v>
      </c>
      <c r="B140" s="12" t="s">
        <v>38</v>
      </c>
      <c r="C140" s="15">
        <v>33128.896999999997</v>
      </c>
      <c r="D140" s="15" t="s">
        <v>66</v>
      </c>
      <c r="E140" s="11">
        <f t="shared" si="18"/>
        <v>-10114.990986369294</v>
      </c>
      <c r="F140" s="11">
        <f t="shared" si="19"/>
        <v>-10115</v>
      </c>
      <c r="G140" s="11">
        <f t="shared" si="20"/>
        <v>8.5179999950923957E-3</v>
      </c>
      <c r="H140" s="11"/>
      <c r="I140" s="11">
        <f t="shared" si="21"/>
        <v>8.5179999950923957E-3</v>
      </c>
      <c r="L140" s="11"/>
      <c r="M140" s="11"/>
      <c r="N140" s="11"/>
      <c r="O140" s="11">
        <f t="shared" ca="1" si="22"/>
        <v>5.1298750488399519E-3</v>
      </c>
      <c r="P140" s="11"/>
      <c r="Q140" s="13">
        <f t="shared" si="23"/>
        <v>18110.396999999997</v>
      </c>
      <c r="R140" s="11"/>
      <c r="S140" s="11"/>
      <c r="T140" s="11"/>
      <c r="U140" s="11"/>
    </row>
    <row r="141" spans="1:21" ht="12.95" customHeight="1" x14ac:dyDescent="0.2">
      <c r="A141" s="54" t="s">
        <v>72</v>
      </c>
      <c r="B141" s="12" t="s">
        <v>38</v>
      </c>
      <c r="C141" s="15">
        <v>33129.771000000001</v>
      </c>
      <c r="D141" s="15" t="s">
        <v>66</v>
      </c>
      <c r="E141" s="11">
        <f t="shared" si="18"/>
        <v>-10114.06613156303</v>
      </c>
      <c r="F141" s="11">
        <f t="shared" si="19"/>
        <v>-10114</v>
      </c>
      <c r="G141" s="11">
        <f t="shared" si="20"/>
        <v>-6.249519999983022E-2</v>
      </c>
      <c r="H141" s="11"/>
      <c r="I141" s="11">
        <f t="shared" si="21"/>
        <v>-6.249519999983022E-2</v>
      </c>
      <c r="L141" s="11"/>
      <c r="M141" s="11"/>
      <c r="N141" s="11"/>
      <c r="O141" s="11">
        <f t="shared" ca="1" si="22"/>
        <v>5.1283003654622565E-3</v>
      </c>
      <c r="P141" s="11"/>
      <c r="Q141" s="13">
        <f t="shared" si="23"/>
        <v>18111.271000000001</v>
      </c>
      <c r="R141" s="11"/>
      <c r="S141" s="11"/>
      <c r="T141" s="11"/>
      <c r="U141" s="11"/>
    </row>
    <row r="142" spans="1:21" ht="12.95" customHeight="1" x14ac:dyDescent="0.2">
      <c r="A142" s="54" t="s">
        <v>72</v>
      </c>
      <c r="B142" s="12" t="s">
        <v>38</v>
      </c>
      <c r="C142" s="15">
        <v>33129.811999999998</v>
      </c>
      <c r="D142" s="15" t="s">
        <v>66</v>
      </c>
      <c r="E142" s="11">
        <f t="shared" si="18"/>
        <v>-10114.022745925668</v>
      </c>
      <c r="F142" s="11">
        <f t="shared" si="19"/>
        <v>-10114</v>
      </c>
      <c r="G142" s="11">
        <f t="shared" si="20"/>
        <v>-2.1495200002391357E-2</v>
      </c>
      <c r="H142" s="11"/>
      <c r="I142" s="11">
        <f t="shared" si="21"/>
        <v>-2.1495200002391357E-2</v>
      </c>
      <c r="L142" s="11"/>
      <c r="M142" s="11"/>
      <c r="N142" s="11"/>
      <c r="O142" s="11">
        <f t="shared" ca="1" si="22"/>
        <v>5.1283003654622565E-3</v>
      </c>
      <c r="P142" s="11"/>
      <c r="Q142" s="13">
        <f t="shared" si="23"/>
        <v>18111.311999999998</v>
      </c>
      <c r="R142" s="11"/>
      <c r="S142" s="11"/>
      <c r="T142" s="11"/>
      <c r="U142" s="11"/>
    </row>
    <row r="143" spans="1:21" ht="12.95" customHeight="1" x14ac:dyDescent="0.2">
      <c r="A143" s="54" t="s">
        <v>72</v>
      </c>
      <c r="B143" s="12" t="s">
        <v>38</v>
      </c>
      <c r="C143" s="15">
        <v>33129.853999999999</v>
      </c>
      <c r="D143" s="15" t="s">
        <v>66</v>
      </c>
      <c r="E143" s="11">
        <f t="shared" si="18"/>
        <v>-10113.978302102025</v>
      </c>
      <c r="F143" s="11">
        <f t="shared" si="19"/>
        <v>-10114</v>
      </c>
      <c r="G143" s="11">
        <f t="shared" si="20"/>
        <v>2.0504799998889212E-2</v>
      </c>
      <c r="H143" s="11"/>
      <c r="I143" s="11">
        <f t="shared" si="21"/>
        <v>2.0504799998889212E-2</v>
      </c>
      <c r="L143" s="11"/>
      <c r="M143" s="11"/>
      <c r="N143" s="11"/>
      <c r="O143" s="11">
        <f t="shared" ca="1" si="22"/>
        <v>5.1283003654622565E-3</v>
      </c>
      <c r="P143" s="11"/>
      <c r="Q143" s="13">
        <f t="shared" si="23"/>
        <v>18111.353999999999</v>
      </c>
      <c r="R143" s="11"/>
      <c r="S143" s="11"/>
      <c r="T143" s="11"/>
      <c r="U143" s="11"/>
    </row>
    <row r="144" spans="1:21" ht="12.95" customHeight="1" x14ac:dyDescent="0.2">
      <c r="A144" s="54" t="s">
        <v>72</v>
      </c>
      <c r="B144" s="12" t="s">
        <v>38</v>
      </c>
      <c r="C144" s="15">
        <v>33172.332999999999</v>
      </c>
      <c r="D144" s="15" t="s">
        <v>66</v>
      </c>
      <c r="E144" s="11">
        <f t="shared" si="18"/>
        <v>-10069.027607233424</v>
      </c>
      <c r="F144" s="11">
        <f t="shared" si="19"/>
        <v>-10069</v>
      </c>
      <c r="G144" s="11">
        <f t="shared" si="20"/>
        <v>-2.608920000056969E-2</v>
      </c>
      <c r="H144" s="11"/>
      <c r="I144" s="11">
        <f t="shared" si="21"/>
        <v>-2.608920000056969E-2</v>
      </c>
      <c r="L144" s="11"/>
      <c r="M144" s="11"/>
      <c r="N144" s="11"/>
      <c r="O144" s="11">
        <f t="shared" ca="1" si="22"/>
        <v>5.0574396134659763E-3</v>
      </c>
      <c r="P144" s="11"/>
      <c r="Q144" s="13">
        <f t="shared" si="23"/>
        <v>18153.832999999999</v>
      </c>
      <c r="R144" s="11"/>
      <c r="S144" s="11"/>
      <c r="T144" s="11"/>
      <c r="U144" s="11"/>
    </row>
    <row r="145" spans="1:21" ht="12.95" customHeight="1" x14ac:dyDescent="0.2">
      <c r="A145" s="54" t="s">
        <v>72</v>
      </c>
      <c r="B145" s="12" t="s">
        <v>38</v>
      </c>
      <c r="C145" s="15">
        <v>33480.398999999998</v>
      </c>
      <c r="D145" s="15" t="s">
        <v>66</v>
      </c>
      <c r="E145" s="11">
        <f t="shared" si="18"/>
        <v>-9743.0363935657224</v>
      </c>
      <c r="F145" s="11">
        <f t="shared" si="19"/>
        <v>-9743</v>
      </c>
      <c r="G145" s="11">
        <f t="shared" si="20"/>
        <v>-3.4392400004435331E-2</v>
      </c>
      <c r="H145" s="11"/>
      <c r="I145" s="11">
        <f t="shared" si="21"/>
        <v>-3.4392400004435331E-2</v>
      </c>
      <c r="L145" s="11"/>
      <c r="M145" s="11"/>
      <c r="N145" s="11"/>
      <c r="O145" s="11">
        <f t="shared" ca="1" si="22"/>
        <v>4.5440928323373792E-3</v>
      </c>
      <c r="P145" s="11"/>
      <c r="Q145" s="13">
        <f t="shared" si="23"/>
        <v>18461.898999999998</v>
      </c>
      <c r="R145" s="11"/>
      <c r="S145" s="11"/>
      <c r="T145" s="11"/>
      <c r="U145" s="11"/>
    </row>
    <row r="146" spans="1:21" ht="12.95" customHeight="1" x14ac:dyDescent="0.2">
      <c r="A146" s="54" t="s">
        <v>72</v>
      </c>
      <c r="B146" s="12" t="s">
        <v>38</v>
      </c>
      <c r="C146" s="15">
        <v>33498.402000000002</v>
      </c>
      <c r="D146" s="15" t="s">
        <v>66</v>
      </c>
      <c r="E146" s="11">
        <f t="shared" si="18"/>
        <v>-9723.9858660175305</v>
      </c>
      <c r="F146" s="11">
        <f t="shared" si="19"/>
        <v>-9724</v>
      </c>
      <c r="G146" s="11">
        <f t="shared" si="20"/>
        <v>1.3356800001929514E-2</v>
      </c>
      <c r="H146" s="11"/>
      <c r="I146" s="11">
        <f t="shared" si="21"/>
        <v>1.3356800001929514E-2</v>
      </c>
      <c r="L146" s="11"/>
      <c r="M146" s="11"/>
      <c r="N146" s="11"/>
      <c r="O146" s="11">
        <f t="shared" ca="1" si="22"/>
        <v>4.5141738481611713E-3</v>
      </c>
      <c r="P146" s="11"/>
      <c r="Q146" s="13">
        <f t="shared" si="23"/>
        <v>18479.902000000002</v>
      </c>
      <c r="R146" s="11"/>
      <c r="S146" s="11"/>
      <c r="T146" s="11"/>
      <c r="U146" s="11"/>
    </row>
    <row r="147" spans="1:21" ht="12.95" customHeight="1" x14ac:dyDescent="0.2">
      <c r="A147" s="54" t="s">
        <v>72</v>
      </c>
      <c r="B147" s="12" t="s">
        <v>38</v>
      </c>
      <c r="C147" s="15">
        <v>33835.764000000003</v>
      </c>
      <c r="D147" s="15" t="s">
        <v>66</v>
      </c>
      <c r="E147" s="11">
        <f t="shared" si="18"/>
        <v>-9366.994027173374</v>
      </c>
      <c r="F147" s="11">
        <f t="shared" si="19"/>
        <v>-9367</v>
      </c>
      <c r="G147" s="11">
        <f t="shared" si="20"/>
        <v>5.644400000164751E-3</v>
      </c>
      <c r="H147" s="11"/>
      <c r="I147" s="11">
        <f t="shared" si="21"/>
        <v>5.644400000164751E-3</v>
      </c>
      <c r="L147" s="11"/>
      <c r="M147" s="11"/>
      <c r="N147" s="11"/>
      <c r="O147" s="11">
        <f t="shared" ca="1" si="22"/>
        <v>3.9520118823240264E-3</v>
      </c>
      <c r="P147" s="11"/>
      <c r="Q147" s="13">
        <f t="shared" si="23"/>
        <v>18817.264000000003</v>
      </c>
      <c r="R147" s="11"/>
      <c r="S147" s="11"/>
      <c r="T147" s="11"/>
      <c r="U147" s="11"/>
    </row>
    <row r="148" spans="1:21" ht="12.95" customHeight="1" x14ac:dyDescent="0.2">
      <c r="A148" s="54" t="s">
        <v>72</v>
      </c>
      <c r="B148" s="12" t="s">
        <v>38</v>
      </c>
      <c r="C148" s="15">
        <v>33838.629999999997</v>
      </c>
      <c r="D148" s="15" t="s">
        <v>66</v>
      </c>
      <c r="E148" s="11">
        <f t="shared" si="18"/>
        <v>-9363.9612653029635</v>
      </c>
      <c r="F148" s="11">
        <f t="shared" si="19"/>
        <v>-9364</v>
      </c>
      <c r="G148" s="11">
        <f t="shared" si="20"/>
        <v>3.6604799999622628E-2</v>
      </c>
      <c r="H148" s="11"/>
      <c r="I148" s="11">
        <f t="shared" si="21"/>
        <v>3.6604799999622628E-2</v>
      </c>
      <c r="L148" s="11"/>
      <c r="M148" s="11"/>
      <c r="N148" s="11"/>
      <c r="O148" s="11">
        <f t="shared" ca="1" si="22"/>
        <v>3.9472878321909401E-3</v>
      </c>
      <c r="P148" s="11"/>
      <c r="Q148" s="13">
        <f t="shared" si="23"/>
        <v>18820.129999999997</v>
      </c>
      <c r="R148" s="11"/>
      <c r="S148" s="11"/>
      <c r="T148" s="11"/>
      <c r="U148" s="11"/>
    </row>
    <row r="149" spans="1:21" ht="12.95" customHeight="1" x14ac:dyDescent="0.2">
      <c r="A149" s="54" t="s">
        <v>72</v>
      </c>
      <c r="B149" s="12" t="s">
        <v>38</v>
      </c>
      <c r="C149" s="15">
        <v>33893.398000000001</v>
      </c>
      <c r="D149" s="15" t="s">
        <v>66</v>
      </c>
      <c r="E149" s="11">
        <f t="shared" ref="E149:E180" si="24">+(C149-C$7)/C$8</f>
        <v>-9306.0065192740149</v>
      </c>
      <c r="F149" s="11">
        <f t="shared" ref="F149:F180" si="25">ROUND(2*E149,0)/2</f>
        <v>-9306</v>
      </c>
      <c r="G149" s="11">
        <f t="shared" ref="G149:G156" si="26">+C149-(C$7+F149*C$8)</f>
        <v>-6.160799995996058E-3</v>
      </c>
      <c r="H149" s="11"/>
      <c r="I149" s="11">
        <f t="shared" si="21"/>
        <v>-6.160799995996058E-3</v>
      </c>
      <c r="L149" s="11"/>
      <c r="M149" s="11"/>
      <c r="N149" s="11"/>
      <c r="O149" s="11">
        <f t="shared" ref="O149:O180" ca="1" si="27">+C$11+C$12*F149</f>
        <v>3.8559561962846264E-3</v>
      </c>
      <c r="P149" s="11"/>
      <c r="Q149" s="13">
        <f t="shared" ref="Q149:Q180" si="28">+C149-15018.5</f>
        <v>18874.898000000001</v>
      </c>
      <c r="R149" s="11"/>
      <c r="S149" s="11"/>
      <c r="T149" s="11"/>
      <c r="U149" s="11"/>
    </row>
    <row r="150" spans="1:21" ht="12.95" customHeight="1" x14ac:dyDescent="0.2">
      <c r="A150" s="54" t="s">
        <v>72</v>
      </c>
      <c r="B150" s="12" t="s">
        <v>38</v>
      </c>
      <c r="C150" s="15">
        <v>33894.336000000003</v>
      </c>
      <c r="D150" s="15" t="s">
        <v>66</v>
      </c>
      <c r="E150" s="11">
        <f t="shared" si="24"/>
        <v>-9305.0139405460122</v>
      </c>
      <c r="F150" s="11">
        <f t="shared" si="25"/>
        <v>-9305</v>
      </c>
      <c r="G150" s="11">
        <f t="shared" si="26"/>
        <v>-1.317399999970803E-2</v>
      </c>
      <c r="H150" s="11"/>
      <c r="I150" s="11">
        <f t="shared" si="21"/>
        <v>-1.317399999970803E-2</v>
      </c>
      <c r="L150" s="11"/>
      <c r="M150" s="11"/>
      <c r="N150" s="11"/>
      <c r="O150" s="11">
        <f t="shared" ca="1" si="27"/>
        <v>3.8543815129069309E-3</v>
      </c>
      <c r="P150" s="11"/>
      <c r="Q150" s="13">
        <f t="shared" si="28"/>
        <v>18875.836000000003</v>
      </c>
      <c r="R150" s="11"/>
      <c r="S150" s="11"/>
      <c r="T150" s="11"/>
      <c r="U150" s="11"/>
    </row>
    <row r="151" spans="1:21" ht="12.95" customHeight="1" x14ac:dyDescent="0.2">
      <c r="A151" s="11" t="s">
        <v>36</v>
      </c>
      <c r="B151" s="12" t="s">
        <v>37</v>
      </c>
      <c r="C151" s="14">
        <v>36814.417999999998</v>
      </c>
      <c r="D151" s="15"/>
      <c r="E151" s="11">
        <f t="shared" si="24"/>
        <v>-6215.0232398870221</v>
      </c>
      <c r="F151" s="11">
        <f t="shared" si="25"/>
        <v>-6215</v>
      </c>
      <c r="G151" s="11">
        <f t="shared" si="26"/>
        <v>-2.1962000006169546E-2</v>
      </c>
      <c r="H151" s="11"/>
      <c r="I151" s="11">
        <f>+G151</f>
        <v>-2.1962000006169546E-2</v>
      </c>
      <c r="K151" s="11"/>
      <c r="L151" s="11"/>
      <c r="M151" s="11"/>
      <c r="N151" s="11"/>
      <c r="O151" s="11">
        <f t="shared" ca="1" si="27"/>
        <v>-1.011390124170888E-3</v>
      </c>
      <c r="P151" s="11"/>
      <c r="Q151" s="13">
        <f t="shared" si="28"/>
        <v>21795.917999999998</v>
      </c>
      <c r="R151" s="11"/>
      <c r="S151" s="11"/>
      <c r="T151" s="11"/>
      <c r="U151" s="11"/>
    </row>
    <row r="152" spans="1:21" ht="12.95" customHeight="1" x14ac:dyDescent="0.2">
      <c r="A152" s="11" t="s">
        <v>36</v>
      </c>
      <c r="B152" s="12" t="s">
        <v>37</v>
      </c>
      <c r="C152" s="14">
        <v>36850.33</v>
      </c>
      <c r="D152" s="15"/>
      <c r="E152" s="11">
        <f t="shared" si="24"/>
        <v>-6177.0216543007</v>
      </c>
      <c r="F152" s="11">
        <f t="shared" si="25"/>
        <v>-6177</v>
      </c>
      <c r="G152" s="11">
        <f t="shared" si="26"/>
        <v>-2.0463599998038262E-2</v>
      </c>
      <c r="H152" s="11"/>
      <c r="I152" s="11">
        <f>+G152</f>
        <v>-2.0463599998038262E-2</v>
      </c>
      <c r="K152" s="11"/>
      <c r="L152" s="11"/>
      <c r="M152" s="11"/>
      <c r="N152" s="11"/>
      <c r="O152" s="11">
        <f t="shared" ca="1" si="27"/>
        <v>-1.071228092523302E-3</v>
      </c>
      <c r="P152" s="11"/>
      <c r="Q152" s="13">
        <f t="shared" si="28"/>
        <v>21831.83</v>
      </c>
      <c r="R152" s="11"/>
      <c r="S152" s="11"/>
      <c r="T152" s="11"/>
      <c r="U152" s="11"/>
    </row>
    <row r="153" spans="1:21" ht="12.95" customHeight="1" x14ac:dyDescent="0.2">
      <c r="A153" s="11" t="s">
        <v>36</v>
      </c>
      <c r="B153" s="12" t="s">
        <v>37</v>
      </c>
      <c r="C153" s="14">
        <v>36868.305999999997</v>
      </c>
      <c r="D153" s="15"/>
      <c r="E153" s="11">
        <f t="shared" si="24"/>
        <v>-6157.9996977820028</v>
      </c>
      <c r="F153" s="11">
        <f t="shared" si="25"/>
        <v>-6158</v>
      </c>
      <c r="G153" s="11">
        <f t="shared" si="26"/>
        <v>2.8559999918797985E-4</v>
      </c>
      <c r="H153" s="11"/>
      <c r="I153" s="11">
        <f>+G153</f>
        <v>2.8559999918797985E-4</v>
      </c>
      <c r="K153" s="11"/>
      <c r="L153" s="11"/>
      <c r="M153" s="11"/>
      <c r="N153" s="11"/>
      <c r="O153" s="11">
        <f t="shared" ca="1" si="27"/>
        <v>-1.1011470766995081E-3</v>
      </c>
      <c r="P153" s="11"/>
      <c r="Q153" s="13">
        <f t="shared" si="28"/>
        <v>21849.805999999997</v>
      </c>
      <c r="R153" s="11"/>
      <c r="S153" s="11"/>
      <c r="T153" s="11"/>
      <c r="U153" s="11"/>
    </row>
    <row r="154" spans="1:21" ht="12.95" customHeight="1" x14ac:dyDescent="0.2">
      <c r="A154" s="11" t="s">
        <v>36</v>
      </c>
      <c r="B154" s="12" t="s">
        <v>37</v>
      </c>
      <c r="C154" s="14">
        <v>37141.434999999998</v>
      </c>
      <c r="D154" s="15"/>
      <c r="E154" s="11">
        <f t="shared" si="24"/>
        <v>-5868.9783380803592</v>
      </c>
      <c r="F154" s="11">
        <f t="shared" si="25"/>
        <v>-5869</v>
      </c>
      <c r="G154" s="11">
        <f t="shared" si="26"/>
        <v>2.0470799994654953E-2</v>
      </c>
      <c r="H154" s="11"/>
      <c r="I154" s="11">
        <f>+G154</f>
        <v>2.0470799994654953E-2</v>
      </c>
      <c r="K154" s="11"/>
      <c r="L154" s="11"/>
      <c r="M154" s="11"/>
      <c r="N154" s="11"/>
      <c r="O154" s="11">
        <f t="shared" ca="1" si="27"/>
        <v>-1.5562305728533884E-3</v>
      </c>
      <c r="P154" s="11"/>
      <c r="Q154" s="13">
        <f t="shared" si="28"/>
        <v>22122.934999999998</v>
      </c>
      <c r="R154" s="11"/>
      <c r="S154" s="11"/>
      <c r="T154" s="11"/>
      <c r="U154" s="11"/>
    </row>
    <row r="155" spans="1:21" ht="12.95" customHeight="1" x14ac:dyDescent="0.2">
      <c r="A155" s="54" t="s">
        <v>583</v>
      </c>
      <c r="B155" s="12" t="s">
        <v>38</v>
      </c>
      <c r="C155" s="15">
        <v>37174.434999999998</v>
      </c>
      <c r="D155" s="15" t="s">
        <v>66</v>
      </c>
      <c r="E155" s="11">
        <f t="shared" si="24"/>
        <v>-5834.0581909332086</v>
      </c>
      <c r="F155" s="11">
        <f t="shared" si="25"/>
        <v>-5834</v>
      </c>
      <c r="G155" s="11">
        <f t="shared" si="26"/>
        <v>-5.4991199998767115E-2</v>
      </c>
      <c r="H155" s="11"/>
      <c r="I155" s="11">
        <f>+C155-(C$7+F155*C$8)</f>
        <v>-5.4991199998767115E-2</v>
      </c>
      <c r="L155" s="11"/>
      <c r="M155" s="11"/>
      <c r="N155" s="11"/>
      <c r="O155" s="11">
        <f t="shared" ca="1" si="27"/>
        <v>-1.6113444910727161E-3</v>
      </c>
      <c r="P155" s="11"/>
      <c r="Q155" s="13">
        <f t="shared" si="28"/>
        <v>22155.934999999998</v>
      </c>
      <c r="R155" s="11"/>
      <c r="S155" s="11"/>
      <c r="T155" s="11"/>
      <c r="U155" s="11"/>
    </row>
    <row r="156" spans="1:21" ht="12.95" customHeight="1" x14ac:dyDescent="0.2">
      <c r="A156" s="11" t="s">
        <v>36</v>
      </c>
      <c r="B156" s="12" t="s">
        <v>38</v>
      </c>
      <c r="C156" s="14">
        <v>37203.355000000003</v>
      </c>
      <c r="D156" s="15"/>
      <c r="E156" s="11">
        <f t="shared" si="24"/>
        <v>-5803.4554437969718</v>
      </c>
      <c r="F156" s="11">
        <f t="shared" si="25"/>
        <v>-5803.5</v>
      </c>
      <c r="G156" s="11">
        <f t="shared" si="26"/>
        <v>4.2106200002308469E-2</v>
      </c>
      <c r="H156" s="11"/>
      <c r="I156" s="11">
        <f>+G156</f>
        <v>4.2106200002308469E-2</v>
      </c>
      <c r="K156" s="11"/>
      <c r="L156" s="11"/>
      <c r="M156" s="11"/>
      <c r="N156" s="11"/>
      <c r="O156" s="11">
        <f t="shared" ca="1" si="27"/>
        <v>-1.6593723340924162E-3</v>
      </c>
      <c r="P156" s="11"/>
      <c r="Q156" s="13">
        <f t="shared" si="28"/>
        <v>22184.855000000003</v>
      </c>
      <c r="R156" s="11"/>
      <c r="S156" s="11"/>
      <c r="T156" s="11"/>
      <c r="U156" s="11"/>
    </row>
    <row r="157" spans="1:21" ht="12.95" customHeight="1" x14ac:dyDescent="0.2">
      <c r="A157" s="11" t="s">
        <v>36</v>
      </c>
      <c r="B157" s="12" t="s">
        <v>37</v>
      </c>
      <c r="C157" s="14">
        <v>38618.25</v>
      </c>
      <c r="D157" s="15"/>
      <c r="E157" s="11">
        <f t="shared" si="24"/>
        <v>-4306.2329711373341</v>
      </c>
      <c r="F157" s="11">
        <f t="shared" si="25"/>
        <v>-4306</v>
      </c>
      <c r="H157" s="11"/>
      <c r="I157" s="11"/>
      <c r="K157" s="11"/>
      <c r="L157" s="11"/>
      <c r="M157" s="11"/>
      <c r="N157" s="11"/>
      <c r="O157" s="11">
        <f t="shared" ca="1" si="27"/>
        <v>-4.0174606921908095E-3</v>
      </c>
      <c r="P157" s="11"/>
      <c r="Q157" s="13">
        <f t="shared" si="28"/>
        <v>23599.75</v>
      </c>
      <c r="R157" s="11">
        <f>+C157-(C$7+F157*C$8)</f>
        <v>-0.22016080000321381</v>
      </c>
      <c r="S157" s="11"/>
      <c r="T157" s="11"/>
      <c r="U157" s="11"/>
    </row>
    <row r="158" spans="1:21" ht="12.95" customHeight="1" x14ac:dyDescent="0.2">
      <c r="A158" s="54" t="s">
        <v>583</v>
      </c>
      <c r="B158" s="12" t="s">
        <v>38</v>
      </c>
      <c r="C158" s="15">
        <v>38618.444000000003</v>
      </c>
      <c r="D158" s="15" t="s">
        <v>66</v>
      </c>
      <c r="E158" s="11">
        <f t="shared" si="24"/>
        <v>-4306.0276829995573</v>
      </c>
      <c r="F158" s="11">
        <f t="shared" si="25"/>
        <v>-4306</v>
      </c>
      <c r="G158" s="11">
        <f t="shared" ref="G158:G192" si="29">+C158-(C$7+F158*C$8)</f>
        <v>-2.6160800000070594E-2</v>
      </c>
      <c r="H158" s="11"/>
      <c r="I158" s="11">
        <f t="shared" ref="I158:I164" si="30">+G158</f>
        <v>-2.6160800000070594E-2</v>
      </c>
      <c r="L158" s="11"/>
      <c r="M158" s="11"/>
      <c r="N158" s="11"/>
      <c r="O158" s="11">
        <f t="shared" ca="1" si="27"/>
        <v>-4.0174606921908095E-3</v>
      </c>
      <c r="P158" s="11"/>
      <c r="Q158" s="13">
        <f t="shared" si="28"/>
        <v>23599.944000000003</v>
      </c>
      <c r="S158" s="11"/>
      <c r="T158" s="11"/>
      <c r="U158" s="11"/>
    </row>
    <row r="159" spans="1:21" ht="12.95" customHeight="1" x14ac:dyDescent="0.2">
      <c r="A159" s="11" t="s">
        <v>36</v>
      </c>
      <c r="B159" s="12" t="s">
        <v>37</v>
      </c>
      <c r="C159" s="14">
        <v>38636.400000000001</v>
      </c>
      <c r="D159" s="15"/>
      <c r="E159" s="11">
        <f t="shared" si="24"/>
        <v>-4287.0268902063999</v>
      </c>
      <c r="F159" s="11">
        <f t="shared" si="25"/>
        <v>-4287</v>
      </c>
      <c r="G159" s="11">
        <f t="shared" si="29"/>
        <v>-2.5411599999642931E-2</v>
      </c>
      <c r="H159" s="11"/>
      <c r="I159" s="11">
        <f t="shared" si="30"/>
        <v>-2.5411599999642931E-2</v>
      </c>
      <c r="K159" s="11"/>
      <c r="L159" s="11"/>
      <c r="M159" s="11"/>
      <c r="N159" s="11"/>
      <c r="O159" s="11">
        <f t="shared" ca="1" si="27"/>
        <v>-4.0473796763670156E-3</v>
      </c>
      <c r="P159" s="11"/>
      <c r="Q159" s="13">
        <f t="shared" si="28"/>
        <v>23617.9</v>
      </c>
      <c r="R159" s="11"/>
      <c r="S159" s="11"/>
      <c r="T159" s="11"/>
      <c r="U159" s="11"/>
    </row>
    <row r="160" spans="1:21" ht="12.95" customHeight="1" x14ac:dyDescent="0.2">
      <c r="A160" s="11" t="s">
        <v>36</v>
      </c>
      <c r="B160" s="12" t="s">
        <v>37</v>
      </c>
      <c r="C160" s="14">
        <v>38672.286</v>
      </c>
      <c r="D160" s="15"/>
      <c r="E160" s="11">
        <f t="shared" si="24"/>
        <v>-4249.0528174632909</v>
      </c>
      <c r="F160" s="11">
        <f t="shared" si="25"/>
        <v>-4249</v>
      </c>
      <c r="G160" s="11">
        <f t="shared" si="29"/>
        <v>-4.9913199996808544E-2</v>
      </c>
      <c r="H160" s="11"/>
      <c r="I160" s="11">
        <f t="shared" si="30"/>
        <v>-4.9913199996808544E-2</v>
      </c>
      <c r="K160" s="11"/>
      <c r="L160" s="11"/>
      <c r="M160" s="11"/>
      <c r="N160" s="11"/>
      <c r="O160" s="11">
        <f t="shared" ca="1" si="27"/>
        <v>-4.1072176447194287E-3</v>
      </c>
      <c r="P160" s="11"/>
      <c r="Q160" s="13">
        <f t="shared" si="28"/>
        <v>23653.786</v>
      </c>
      <c r="R160" s="11"/>
      <c r="S160" s="11"/>
      <c r="T160" s="11"/>
      <c r="U160" s="11"/>
    </row>
    <row r="161" spans="1:21" ht="12.95" customHeight="1" x14ac:dyDescent="0.2">
      <c r="A161" s="11" t="s">
        <v>36</v>
      </c>
      <c r="B161" s="12" t="s">
        <v>37</v>
      </c>
      <c r="C161" s="14">
        <v>38691.243999999999</v>
      </c>
      <c r="D161" s="15"/>
      <c r="E161" s="11">
        <f t="shared" si="24"/>
        <v>-4228.9917220203924</v>
      </c>
      <c r="F161" s="11">
        <f t="shared" si="25"/>
        <v>-4229</v>
      </c>
      <c r="G161" s="11">
        <f t="shared" si="29"/>
        <v>7.822799998393748E-3</v>
      </c>
      <c r="H161" s="11"/>
      <c r="I161" s="11">
        <f t="shared" si="30"/>
        <v>7.822799998393748E-3</v>
      </c>
      <c r="K161" s="11"/>
      <c r="L161" s="11"/>
      <c r="M161" s="11"/>
      <c r="N161" s="11"/>
      <c r="O161" s="11">
        <f t="shared" ca="1" si="27"/>
        <v>-4.1387113122733311E-3</v>
      </c>
      <c r="P161" s="11"/>
      <c r="Q161" s="13">
        <f t="shared" si="28"/>
        <v>23672.743999999999</v>
      </c>
      <c r="R161" s="11"/>
      <c r="S161" s="11"/>
      <c r="T161" s="11"/>
      <c r="U161" s="11"/>
    </row>
    <row r="162" spans="1:21" ht="12.95" customHeight="1" x14ac:dyDescent="0.2">
      <c r="A162" s="33" t="s">
        <v>36</v>
      </c>
      <c r="B162" s="34" t="s">
        <v>37</v>
      </c>
      <c r="C162" s="35">
        <v>38692.25</v>
      </c>
      <c r="D162" s="36"/>
      <c r="E162" s="11">
        <f t="shared" si="24"/>
        <v>-4227.9271866255413</v>
      </c>
      <c r="F162" s="11">
        <f t="shared" si="25"/>
        <v>-4228</v>
      </c>
      <c r="G162" s="11">
        <f t="shared" si="29"/>
        <v>6.8809600001259241E-2</v>
      </c>
      <c r="H162" s="11"/>
      <c r="I162" s="11">
        <f t="shared" si="30"/>
        <v>6.8809600001259241E-2</v>
      </c>
      <c r="K162" s="11"/>
      <c r="L162" s="11"/>
      <c r="M162" s="11"/>
      <c r="N162" s="11"/>
      <c r="O162" s="11">
        <f t="shared" ca="1" si="27"/>
        <v>-4.1402859956510257E-3</v>
      </c>
      <c r="P162" s="11"/>
      <c r="Q162" s="13">
        <f t="shared" si="28"/>
        <v>23673.75</v>
      </c>
      <c r="R162" s="11"/>
      <c r="S162" s="11"/>
      <c r="T162" s="11"/>
      <c r="U162" s="11"/>
    </row>
    <row r="163" spans="1:21" ht="12.95" customHeight="1" x14ac:dyDescent="0.2">
      <c r="A163" s="33" t="s">
        <v>36</v>
      </c>
      <c r="B163" s="34" t="s">
        <v>38</v>
      </c>
      <c r="C163" s="35">
        <v>39023.337</v>
      </c>
      <c r="D163" s="36"/>
      <c r="E163" s="11">
        <f t="shared" si="24"/>
        <v>-3877.5754666707307</v>
      </c>
      <c r="F163" s="11">
        <f t="shared" si="25"/>
        <v>-3877.5</v>
      </c>
      <c r="G163" s="11">
        <f t="shared" si="29"/>
        <v>-7.1317000001727138E-2</v>
      </c>
      <c r="H163" s="11"/>
      <c r="I163" s="11">
        <f t="shared" si="30"/>
        <v>-7.1317000001727138E-2</v>
      </c>
      <c r="K163" s="11"/>
      <c r="L163" s="11"/>
      <c r="M163" s="11"/>
      <c r="N163" s="11"/>
      <c r="O163" s="11">
        <f t="shared" ca="1" si="27"/>
        <v>-4.6922125195331538E-3</v>
      </c>
      <c r="P163" s="11"/>
      <c r="Q163" s="13">
        <f t="shared" si="28"/>
        <v>24004.837</v>
      </c>
      <c r="R163" s="11"/>
      <c r="S163" s="11"/>
      <c r="T163" s="11"/>
      <c r="U163" s="11"/>
    </row>
    <row r="164" spans="1:21" ht="12.95" customHeight="1" x14ac:dyDescent="0.2">
      <c r="A164" s="33" t="s">
        <v>36</v>
      </c>
      <c r="B164" s="34" t="s">
        <v>37</v>
      </c>
      <c r="C164" s="35">
        <v>39051.245999999999</v>
      </c>
      <c r="D164" s="36"/>
      <c r="E164" s="11">
        <f t="shared" si="24"/>
        <v>-3848.042545860736</v>
      </c>
      <c r="F164" s="11">
        <f t="shared" si="25"/>
        <v>-3848</v>
      </c>
      <c r="G164" s="11">
        <f t="shared" si="29"/>
        <v>-4.0206400000897702E-2</v>
      </c>
      <c r="H164" s="11"/>
      <c r="I164" s="11">
        <f t="shared" si="30"/>
        <v>-4.0206400000897702E-2</v>
      </c>
      <c r="K164" s="11"/>
      <c r="L164" s="11"/>
      <c r="M164" s="11"/>
      <c r="N164" s="11"/>
      <c r="O164" s="11">
        <f t="shared" ca="1" si="27"/>
        <v>-4.7386656791751592E-3</v>
      </c>
      <c r="P164" s="11"/>
      <c r="Q164" s="13">
        <f t="shared" si="28"/>
        <v>24032.745999999999</v>
      </c>
      <c r="R164" s="11"/>
      <c r="S164" s="11"/>
      <c r="T164" s="11"/>
      <c r="U164" s="11"/>
    </row>
    <row r="165" spans="1:21" ht="12.95" customHeight="1" x14ac:dyDescent="0.2">
      <c r="A165" s="54" t="s">
        <v>72</v>
      </c>
      <c r="B165" s="12" t="s">
        <v>38</v>
      </c>
      <c r="C165" s="15">
        <v>39358.411999999997</v>
      </c>
      <c r="D165" s="15" t="s">
        <v>66</v>
      </c>
      <c r="E165" s="11">
        <f t="shared" si="24"/>
        <v>-3523.0036998425035</v>
      </c>
      <c r="F165" s="11">
        <f t="shared" si="25"/>
        <v>-3523</v>
      </c>
      <c r="G165" s="11">
        <f t="shared" si="29"/>
        <v>-3.4964000005857088E-3</v>
      </c>
      <c r="H165" s="11"/>
      <c r="I165" s="11">
        <f t="shared" ref="I165:I189" si="31">+C165-(C$7+F165*C$8)</f>
        <v>-3.4964000005857088E-3</v>
      </c>
      <c r="L165" s="11"/>
      <c r="M165" s="11"/>
      <c r="N165" s="11"/>
      <c r="O165" s="11">
        <f t="shared" ca="1" si="27"/>
        <v>-5.2504377769260618E-3</v>
      </c>
      <c r="P165" s="11"/>
      <c r="Q165" s="13">
        <f t="shared" si="28"/>
        <v>24339.911999999997</v>
      </c>
      <c r="R165" s="11"/>
      <c r="S165" s="11"/>
      <c r="T165" s="11"/>
      <c r="U165" s="11"/>
    </row>
    <row r="166" spans="1:21" ht="12.95" customHeight="1" x14ac:dyDescent="0.2">
      <c r="A166" s="54" t="s">
        <v>72</v>
      </c>
      <c r="B166" s="12" t="s">
        <v>38</v>
      </c>
      <c r="C166" s="15">
        <v>39376.374000000003</v>
      </c>
      <c r="D166" s="15" t="s">
        <v>66</v>
      </c>
      <c r="E166" s="11">
        <f t="shared" si="24"/>
        <v>-3503.996557931674</v>
      </c>
      <c r="F166" s="11">
        <f t="shared" si="25"/>
        <v>-3504</v>
      </c>
      <c r="G166" s="11">
        <f t="shared" si="29"/>
        <v>3.2528000010643154E-3</v>
      </c>
      <c r="H166" s="11"/>
      <c r="I166" s="11">
        <f t="shared" si="31"/>
        <v>3.2528000010643154E-3</v>
      </c>
      <c r="L166" s="11"/>
      <c r="M166" s="11"/>
      <c r="N166" s="11"/>
      <c r="O166" s="11">
        <f t="shared" ca="1" si="27"/>
        <v>-5.2803567611022688E-3</v>
      </c>
      <c r="P166" s="11"/>
      <c r="Q166" s="13">
        <f t="shared" si="28"/>
        <v>24357.874000000003</v>
      </c>
      <c r="R166" s="11"/>
      <c r="S166" s="11"/>
      <c r="T166" s="11"/>
      <c r="U166" s="11"/>
    </row>
    <row r="167" spans="1:21" ht="12.95" customHeight="1" x14ac:dyDescent="0.2">
      <c r="A167" s="54" t="s">
        <v>72</v>
      </c>
      <c r="B167" s="12" t="s">
        <v>37</v>
      </c>
      <c r="C167" s="15">
        <v>39385.334000000003</v>
      </c>
      <c r="D167" s="15" t="s">
        <v>66</v>
      </c>
      <c r="E167" s="11">
        <f t="shared" si="24"/>
        <v>-3494.515208888085</v>
      </c>
      <c r="F167" s="11">
        <f t="shared" si="25"/>
        <v>-3494.5</v>
      </c>
      <c r="G167" s="11">
        <f t="shared" si="29"/>
        <v>-1.4372599995112978E-2</v>
      </c>
      <c r="H167" s="11"/>
      <c r="I167" s="11">
        <f t="shared" si="31"/>
        <v>-1.4372599995112978E-2</v>
      </c>
      <c r="L167" s="11"/>
      <c r="M167" s="11"/>
      <c r="N167" s="11"/>
      <c r="O167" s="11">
        <f t="shared" ca="1" si="27"/>
        <v>-5.2953162531903719E-3</v>
      </c>
      <c r="P167" s="11"/>
      <c r="Q167" s="13">
        <f t="shared" si="28"/>
        <v>24366.834000000003</v>
      </c>
      <c r="R167" s="11"/>
      <c r="S167" s="11"/>
      <c r="T167" s="11"/>
      <c r="U167" s="11"/>
    </row>
    <row r="168" spans="1:21" ht="12.95" customHeight="1" x14ac:dyDescent="0.2">
      <c r="A168" s="54" t="s">
        <v>72</v>
      </c>
      <c r="B168" s="12" t="s">
        <v>37</v>
      </c>
      <c r="C168" s="15">
        <v>39404.292999999998</v>
      </c>
      <c r="D168" s="15" t="s">
        <v>66</v>
      </c>
      <c r="E168" s="11">
        <f t="shared" si="24"/>
        <v>-3474.4530552589131</v>
      </c>
      <c r="F168" s="11">
        <f t="shared" si="25"/>
        <v>-3474.5</v>
      </c>
      <c r="G168" s="11">
        <f t="shared" si="29"/>
        <v>4.4363399996655062E-2</v>
      </c>
      <c r="H168" s="11"/>
      <c r="I168" s="11">
        <f t="shared" si="31"/>
        <v>4.4363399996655062E-2</v>
      </c>
      <c r="L168" s="11"/>
      <c r="M168" s="11"/>
      <c r="N168" s="11"/>
      <c r="O168" s="11">
        <f t="shared" ca="1" si="27"/>
        <v>-5.3268099207442743E-3</v>
      </c>
      <c r="P168" s="11"/>
      <c r="Q168" s="13">
        <f t="shared" si="28"/>
        <v>24385.792999999998</v>
      </c>
      <c r="R168" s="11"/>
      <c r="S168" s="11"/>
      <c r="T168" s="11"/>
      <c r="U168" s="11"/>
    </row>
    <row r="169" spans="1:21" ht="12.95" customHeight="1" x14ac:dyDescent="0.2">
      <c r="A169" s="54" t="s">
        <v>72</v>
      </c>
      <c r="B169" s="12" t="s">
        <v>38</v>
      </c>
      <c r="C169" s="15">
        <v>39412.256999999998</v>
      </c>
      <c r="D169" s="15" t="s">
        <v>66</v>
      </c>
      <c r="E169" s="11">
        <f t="shared" si="24"/>
        <v>-3466.0256597474008</v>
      </c>
      <c r="F169" s="11">
        <f t="shared" si="25"/>
        <v>-3466</v>
      </c>
      <c r="G169" s="11">
        <f t="shared" si="29"/>
        <v>-2.4248800000350457E-2</v>
      </c>
      <c r="H169" s="11"/>
      <c r="I169" s="11">
        <f t="shared" si="31"/>
        <v>-2.4248800000350457E-2</v>
      </c>
      <c r="L169" s="11"/>
      <c r="M169" s="11"/>
      <c r="N169" s="11"/>
      <c r="O169" s="11">
        <f t="shared" ca="1" si="27"/>
        <v>-5.3401947294546819E-3</v>
      </c>
      <c r="P169" s="11"/>
      <c r="Q169" s="13">
        <f t="shared" si="28"/>
        <v>24393.756999999998</v>
      </c>
      <c r="R169" s="11"/>
      <c r="S169" s="11"/>
      <c r="T169" s="11"/>
      <c r="U169" s="11"/>
    </row>
    <row r="170" spans="1:21" ht="12.95" customHeight="1" x14ac:dyDescent="0.2">
      <c r="A170" s="54" t="s">
        <v>72</v>
      </c>
      <c r="B170" s="12" t="s">
        <v>38</v>
      </c>
      <c r="C170" s="15">
        <v>40452.665000000001</v>
      </c>
      <c r="D170" s="15" t="s">
        <v>66</v>
      </c>
      <c r="E170" s="11">
        <f t="shared" si="24"/>
        <v>-2365.080191472457</v>
      </c>
      <c r="F170" s="11">
        <f t="shared" si="25"/>
        <v>-2365</v>
      </c>
      <c r="G170" s="11">
        <f t="shared" si="29"/>
        <v>-7.5781999999890104E-2</v>
      </c>
      <c r="H170" s="11"/>
      <c r="I170" s="11">
        <f t="shared" si="31"/>
        <v>-7.5781999999890104E-2</v>
      </c>
      <c r="L170" s="11"/>
      <c r="M170" s="11"/>
      <c r="N170" s="11"/>
      <c r="O170" s="11">
        <f t="shared" ca="1" si="27"/>
        <v>-7.0739211282969724E-3</v>
      </c>
      <c r="P170" s="11"/>
      <c r="Q170" s="13">
        <f t="shared" si="28"/>
        <v>25434.165000000001</v>
      </c>
      <c r="R170" s="11"/>
      <c r="S170" s="11"/>
      <c r="T170" s="11"/>
      <c r="U170" s="11"/>
    </row>
    <row r="171" spans="1:21" ht="12.95" customHeight="1" x14ac:dyDescent="0.2">
      <c r="A171" s="54" t="s">
        <v>72</v>
      </c>
      <c r="B171" s="12" t="s">
        <v>38</v>
      </c>
      <c r="C171" s="15">
        <v>40453.675000000003</v>
      </c>
      <c r="D171" s="15" t="s">
        <v>66</v>
      </c>
      <c r="E171" s="11">
        <f t="shared" si="24"/>
        <v>-2364.0114233324966</v>
      </c>
      <c r="F171" s="11">
        <f t="shared" si="25"/>
        <v>-2364</v>
      </c>
      <c r="G171" s="11">
        <f t="shared" si="29"/>
        <v>-1.0795199996209703E-2</v>
      </c>
      <c r="H171" s="11"/>
      <c r="I171" s="11">
        <f t="shared" si="31"/>
        <v>-1.0795199996209703E-2</v>
      </c>
      <c r="L171" s="11"/>
      <c r="M171" s="11"/>
      <c r="N171" s="11"/>
      <c r="O171" s="11">
        <f t="shared" ca="1" si="27"/>
        <v>-7.0754958116746678E-3</v>
      </c>
      <c r="P171" s="11"/>
      <c r="Q171" s="13">
        <f t="shared" si="28"/>
        <v>25435.175000000003</v>
      </c>
      <c r="R171" s="11"/>
      <c r="S171" s="11"/>
      <c r="T171" s="11"/>
      <c r="U171" s="11"/>
    </row>
    <row r="172" spans="1:21" ht="12.95" customHeight="1" x14ac:dyDescent="0.2">
      <c r="A172" s="54" t="s">
        <v>72</v>
      </c>
      <c r="B172" s="12" t="s">
        <v>38</v>
      </c>
      <c r="C172" s="15">
        <v>40836.434000000001</v>
      </c>
      <c r="D172" s="15" t="s">
        <v>66</v>
      </c>
      <c r="E172" s="11">
        <f t="shared" si="24"/>
        <v>-1958.981102062912</v>
      </c>
      <c r="F172" s="11">
        <f t="shared" si="25"/>
        <v>-1959</v>
      </c>
      <c r="G172" s="11">
        <f t="shared" si="29"/>
        <v>1.7858799998066388E-2</v>
      </c>
      <c r="H172" s="11"/>
      <c r="I172" s="11">
        <f t="shared" si="31"/>
        <v>1.7858799998066388E-2</v>
      </c>
      <c r="L172" s="11"/>
      <c r="M172" s="11"/>
      <c r="N172" s="11"/>
      <c r="O172" s="11">
        <f t="shared" ca="1" si="27"/>
        <v>-7.7132425796411783E-3</v>
      </c>
      <c r="P172" s="11"/>
      <c r="Q172" s="13">
        <f t="shared" si="28"/>
        <v>25817.934000000001</v>
      </c>
      <c r="R172" s="11"/>
      <c r="S172" s="11"/>
      <c r="T172" s="11"/>
      <c r="U172" s="11"/>
    </row>
    <row r="173" spans="1:21" ht="12.95" customHeight="1" x14ac:dyDescent="0.2">
      <c r="A173" s="54" t="s">
        <v>72</v>
      </c>
      <c r="B173" s="12" t="s">
        <v>38</v>
      </c>
      <c r="C173" s="15">
        <v>41511.160000000003</v>
      </c>
      <c r="D173" s="15" t="s">
        <v>66</v>
      </c>
      <c r="E173" s="11">
        <f t="shared" si="24"/>
        <v>-1244.9953080020434</v>
      </c>
      <c r="F173" s="11">
        <f t="shared" si="25"/>
        <v>-1245</v>
      </c>
      <c r="G173" s="11">
        <f t="shared" si="29"/>
        <v>4.434000002220273E-3</v>
      </c>
      <c r="H173" s="11"/>
      <c r="I173" s="11">
        <f t="shared" si="31"/>
        <v>4.434000002220273E-3</v>
      </c>
      <c r="L173" s="11"/>
      <c r="M173" s="11"/>
      <c r="N173" s="11"/>
      <c r="O173" s="11">
        <f t="shared" ca="1" si="27"/>
        <v>-8.8375665113154707E-3</v>
      </c>
      <c r="P173" s="11"/>
      <c r="Q173" s="13">
        <f t="shared" si="28"/>
        <v>26492.660000000003</v>
      </c>
      <c r="R173" s="11"/>
      <c r="S173" s="11"/>
      <c r="T173" s="11"/>
      <c r="U173" s="11"/>
    </row>
    <row r="174" spans="1:21" ht="12.95" customHeight="1" x14ac:dyDescent="0.2">
      <c r="A174" s="33" t="s">
        <v>25</v>
      </c>
      <c r="B174" s="34"/>
      <c r="C174" s="36">
        <v>41521.550999999999</v>
      </c>
      <c r="D174" s="36"/>
      <c r="E174" s="11">
        <f t="shared" si="24"/>
        <v>-1233.9996943958038</v>
      </c>
      <c r="F174" s="11">
        <f t="shared" si="25"/>
        <v>-1234</v>
      </c>
      <c r="G174" s="11">
        <f t="shared" si="29"/>
        <v>2.8880000172648579E-4</v>
      </c>
      <c r="H174" s="11"/>
      <c r="I174" s="11">
        <f t="shared" si="31"/>
        <v>2.8880000172648579E-4</v>
      </c>
      <c r="J174" s="11"/>
      <c r="L174" s="11"/>
      <c r="M174" s="11"/>
      <c r="N174" s="11"/>
      <c r="O174" s="11">
        <f t="shared" ca="1" si="27"/>
        <v>-8.8548880284701169E-3</v>
      </c>
      <c r="P174" s="11"/>
      <c r="Q174" s="13">
        <f t="shared" si="28"/>
        <v>26503.050999999999</v>
      </c>
      <c r="R174" s="11"/>
      <c r="S174" s="11"/>
      <c r="T174" s="11"/>
      <c r="U174" s="11"/>
    </row>
    <row r="175" spans="1:21" ht="12.95" customHeight="1" x14ac:dyDescent="0.2">
      <c r="A175" s="33" t="s">
        <v>25</v>
      </c>
      <c r="B175" s="34"/>
      <c r="C175" s="36">
        <v>41522.506000000001</v>
      </c>
      <c r="D175" s="36"/>
      <c r="E175" s="11">
        <f t="shared" si="24"/>
        <v>-1232.989126501089</v>
      </c>
      <c r="F175" s="11">
        <f t="shared" si="25"/>
        <v>-1233</v>
      </c>
      <c r="G175" s="11">
        <f t="shared" si="29"/>
        <v>1.027559999783989E-2</v>
      </c>
      <c r="H175" s="11"/>
      <c r="I175" s="11">
        <f t="shared" si="31"/>
        <v>1.027559999783989E-2</v>
      </c>
      <c r="J175" s="11"/>
      <c r="L175" s="11"/>
      <c r="M175" s="11"/>
      <c r="N175" s="11"/>
      <c r="O175" s="11">
        <f t="shared" ca="1" si="27"/>
        <v>-8.8564627118478123E-3</v>
      </c>
      <c r="P175" s="11"/>
      <c r="Q175" s="13">
        <f t="shared" si="28"/>
        <v>26504.006000000001</v>
      </c>
      <c r="R175" s="11"/>
      <c r="S175" s="11"/>
      <c r="T175" s="11"/>
      <c r="U175" s="11"/>
    </row>
    <row r="176" spans="1:21" ht="12.95" customHeight="1" x14ac:dyDescent="0.2">
      <c r="A176" s="33" t="s">
        <v>26</v>
      </c>
      <c r="B176" s="34"/>
      <c r="C176" s="36">
        <v>41558.404000000002</v>
      </c>
      <c r="D176" s="36"/>
      <c r="E176" s="11">
        <f t="shared" si="24"/>
        <v>-1195.0023555226508</v>
      </c>
      <c r="F176" s="11">
        <f t="shared" si="25"/>
        <v>-1195</v>
      </c>
      <c r="G176" s="11">
        <f t="shared" si="29"/>
        <v>-2.2259999968810007E-3</v>
      </c>
      <c r="H176" s="11"/>
      <c r="I176" s="11">
        <f t="shared" si="31"/>
        <v>-2.2259999968810007E-3</v>
      </c>
      <c r="J176" s="11"/>
      <c r="L176" s="11"/>
      <c r="M176" s="11"/>
      <c r="N176" s="11"/>
      <c r="O176" s="11">
        <f t="shared" ca="1" si="27"/>
        <v>-8.9163006802002245E-3</v>
      </c>
      <c r="P176" s="11"/>
      <c r="Q176" s="13">
        <f t="shared" si="28"/>
        <v>26539.904000000002</v>
      </c>
      <c r="R176" s="11"/>
      <c r="S176" s="11"/>
      <c r="T176" s="11"/>
      <c r="U176" s="11"/>
    </row>
    <row r="177" spans="1:21" ht="12.95" customHeight="1" x14ac:dyDescent="0.2">
      <c r="A177" s="33" t="s">
        <v>27</v>
      </c>
      <c r="B177" s="34"/>
      <c r="C177" s="36">
        <v>41594.300999999999</v>
      </c>
      <c r="D177" s="36"/>
      <c r="E177" s="11">
        <f t="shared" si="24"/>
        <v>-1157.0166427304937</v>
      </c>
      <c r="F177" s="11">
        <f t="shared" si="25"/>
        <v>-1157</v>
      </c>
      <c r="G177" s="11">
        <f t="shared" si="29"/>
        <v>-1.5727600002719555E-2</v>
      </c>
      <c r="H177" s="11"/>
      <c r="I177" s="11">
        <f t="shared" si="31"/>
        <v>-1.5727600002719555E-2</v>
      </c>
      <c r="J177" s="11"/>
      <c r="L177" s="11"/>
      <c r="M177" s="11"/>
      <c r="N177" s="11"/>
      <c r="O177" s="11">
        <f t="shared" ca="1" si="27"/>
        <v>-8.9761386485526385E-3</v>
      </c>
      <c r="P177" s="11"/>
      <c r="Q177" s="13">
        <f t="shared" si="28"/>
        <v>26575.800999999999</v>
      </c>
      <c r="R177" s="11"/>
      <c r="S177" s="11"/>
      <c r="T177" s="11"/>
      <c r="U177" s="11"/>
    </row>
    <row r="178" spans="1:21" ht="12.95" customHeight="1" x14ac:dyDescent="0.2">
      <c r="A178" s="33" t="s">
        <v>27</v>
      </c>
      <c r="B178" s="34"/>
      <c r="C178" s="36">
        <v>41595.279000000002</v>
      </c>
      <c r="D178" s="36"/>
      <c r="E178" s="11">
        <f t="shared" si="24"/>
        <v>-1155.9817365514025</v>
      </c>
      <c r="F178" s="11">
        <f t="shared" si="25"/>
        <v>-1156</v>
      </c>
      <c r="G178" s="11">
        <f t="shared" si="29"/>
        <v>1.7259200001717545E-2</v>
      </c>
      <c r="H178" s="11"/>
      <c r="I178" s="11">
        <f t="shared" si="31"/>
        <v>1.7259200001717545E-2</v>
      </c>
      <c r="J178" s="11"/>
      <c r="L178" s="11"/>
      <c r="M178" s="11"/>
      <c r="N178" s="11"/>
      <c r="O178" s="11">
        <f t="shared" ca="1" si="27"/>
        <v>-8.9777133319303322E-3</v>
      </c>
      <c r="P178" s="11"/>
      <c r="Q178" s="13">
        <f t="shared" si="28"/>
        <v>26576.779000000002</v>
      </c>
      <c r="R178" s="11"/>
      <c r="S178" s="11"/>
      <c r="T178" s="11"/>
      <c r="U178" s="11"/>
    </row>
    <row r="179" spans="1:21" ht="12.95" customHeight="1" x14ac:dyDescent="0.2">
      <c r="A179" s="54" t="s">
        <v>72</v>
      </c>
      <c r="B179" s="12" t="s">
        <v>38</v>
      </c>
      <c r="C179" s="15">
        <v>41600.879999999997</v>
      </c>
      <c r="D179" s="15" t="s">
        <v>66</v>
      </c>
      <c r="E179" s="11">
        <f t="shared" si="24"/>
        <v>-1150.0548352128867</v>
      </c>
      <c r="F179" s="11">
        <f t="shared" si="25"/>
        <v>-1150</v>
      </c>
      <c r="G179" s="11">
        <f t="shared" si="29"/>
        <v>-5.1820000000589062E-2</v>
      </c>
      <c r="H179" s="11"/>
      <c r="I179" s="11">
        <f t="shared" si="31"/>
        <v>-5.1820000000589062E-2</v>
      </c>
      <c r="L179" s="11"/>
      <c r="M179" s="11"/>
      <c r="N179" s="11"/>
      <c r="O179" s="11">
        <f t="shared" ca="1" si="27"/>
        <v>-8.987161432196503E-3</v>
      </c>
      <c r="P179" s="11"/>
      <c r="Q179" s="13">
        <f t="shared" si="28"/>
        <v>26582.379999999997</v>
      </c>
      <c r="R179" s="11"/>
      <c r="S179" s="11"/>
      <c r="T179" s="11"/>
      <c r="U179" s="11"/>
    </row>
    <row r="180" spans="1:21" ht="12.95" customHeight="1" x14ac:dyDescent="0.2">
      <c r="A180" s="33" t="s">
        <v>28</v>
      </c>
      <c r="B180" s="34"/>
      <c r="C180" s="36">
        <v>41664.252999999997</v>
      </c>
      <c r="D180" s="36"/>
      <c r="E180" s="11">
        <f t="shared" si="24"/>
        <v>-1082.9943962687539</v>
      </c>
      <c r="F180" s="11">
        <f t="shared" si="25"/>
        <v>-1083</v>
      </c>
      <c r="G180" s="11">
        <f t="shared" si="29"/>
        <v>5.2955999999539927E-3</v>
      </c>
      <c r="H180" s="11"/>
      <c r="I180" s="11">
        <f t="shared" si="31"/>
        <v>5.2955999999539927E-3</v>
      </c>
      <c r="J180" s="11"/>
      <c r="L180" s="11"/>
      <c r="M180" s="11"/>
      <c r="N180" s="11"/>
      <c r="O180" s="11">
        <f t="shared" ca="1" si="27"/>
        <v>-9.0926652185020738E-3</v>
      </c>
      <c r="P180" s="11"/>
      <c r="Q180" s="13">
        <f t="shared" si="28"/>
        <v>26645.752999999997</v>
      </c>
      <c r="R180" s="11"/>
      <c r="S180" s="11"/>
      <c r="T180" s="11"/>
      <c r="U180" s="11"/>
    </row>
    <row r="181" spans="1:21" ht="12.95" customHeight="1" x14ac:dyDescent="0.2">
      <c r="A181" s="33" t="s">
        <v>29</v>
      </c>
      <c r="B181" s="34"/>
      <c r="C181" s="36">
        <v>41900.508000000002</v>
      </c>
      <c r="D181" s="36"/>
      <c r="E181" s="11">
        <f t="shared" ref="E181:E212" si="32">+(C181-C$7)/C$8</f>
        <v>-832.99259735207772</v>
      </c>
      <c r="F181" s="11">
        <f t="shared" ref="F181:F212" si="33">ROUND(2*E181,0)/2</f>
        <v>-833</v>
      </c>
      <c r="G181" s="11">
        <f t="shared" si="29"/>
        <v>6.9956000006641261E-3</v>
      </c>
      <c r="H181" s="11"/>
      <c r="I181" s="11">
        <f t="shared" si="31"/>
        <v>6.9956000006641261E-3</v>
      </c>
      <c r="J181" s="11"/>
      <c r="L181" s="11"/>
      <c r="M181" s="11"/>
      <c r="N181" s="11"/>
      <c r="O181" s="11">
        <f t="shared" ref="O181:O212" ca="1" si="34">+C$11+C$12*F181</f>
        <v>-9.4863360629258466E-3</v>
      </c>
      <c r="P181" s="11"/>
      <c r="Q181" s="13">
        <f t="shared" ref="Q181:Q212" si="35">+C181-15018.5</f>
        <v>26882.008000000002</v>
      </c>
      <c r="R181" s="11"/>
      <c r="S181" s="11"/>
      <c r="T181" s="11"/>
      <c r="U181" s="11"/>
    </row>
    <row r="182" spans="1:21" ht="12.95" customHeight="1" x14ac:dyDescent="0.2">
      <c r="A182" s="33" t="s">
        <v>29</v>
      </c>
      <c r="B182" s="34"/>
      <c r="C182" s="36">
        <v>41901.451000000001</v>
      </c>
      <c r="D182" s="36"/>
      <c r="E182" s="11">
        <f t="shared" si="32"/>
        <v>-831.99472769269164</v>
      </c>
      <c r="F182" s="11">
        <f t="shared" si="33"/>
        <v>-832</v>
      </c>
      <c r="G182" s="11">
        <f t="shared" si="29"/>
        <v>4.9824000016087666E-3</v>
      </c>
      <c r="H182" s="11"/>
      <c r="I182" s="11">
        <f t="shared" si="31"/>
        <v>4.9824000016087666E-3</v>
      </c>
      <c r="J182" s="11"/>
      <c r="L182" s="11"/>
      <c r="M182" s="11"/>
      <c r="N182" s="11"/>
      <c r="O182" s="11">
        <f t="shared" ca="1" si="34"/>
        <v>-9.487910746303542E-3</v>
      </c>
      <c r="P182" s="11"/>
      <c r="Q182" s="13">
        <f t="shared" si="35"/>
        <v>26882.951000000001</v>
      </c>
      <c r="R182" s="11"/>
      <c r="S182" s="11"/>
      <c r="T182" s="11"/>
      <c r="U182" s="11"/>
    </row>
    <row r="183" spans="1:21" ht="12.95" customHeight="1" x14ac:dyDescent="0.2">
      <c r="A183" s="33" t="s">
        <v>30</v>
      </c>
      <c r="B183" s="34"/>
      <c r="C183" s="36">
        <v>41972.29</v>
      </c>
      <c r="D183" s="36"/>
      <c r="E183" s="11">
        <f t="shared" si="32"/>
        <v>-757.03387000308487</v>
      </c>
      <c r="F183" s="11">
        <f t="shared" si="33"/>
        <v>-757</v>
      </c>
      <c r="G183" s="11">
        <f t="shared" si="29"/>
        <v>-3.2007599998905789E-2</v>
      </c>
      <c r="H183" s="11"/>
      <c r="I183" s="11">
        <f t="shared" si="31"/>
        <v>-3.2007599998905789E-2</v>
      </c>
      <c r="J183" s="11"/>
      <c r="L183" s="11"/>
      <c r="M183" s="11"/>
      <c r="N183" s="11"/>
      <c r="O183" s="11">
        <f t="shared" ca="1" si="34"/>
        <v>-9.6060119996306727E-3</v>
      </c>
      <c r="P183" s="11"/>
      <c r="Q183" s="13">
        <f t="shared" si="35"/>
        <v>26953.79</v>
      </c>
      <c r="R183" s="11"/>
      <c r="S183" s="11"/>
      <c r="T183" s="11"/>
      <c r="U183" s="11"/>
    </row>
    <row r="184" spans="1:21" ht="12.95" customHeight="1" x14ac:dyDescent="0.2">
      <c r="A184" s="33" t="s">
        <v>31</v>
      </c>
      <c r="B184" s="34"/>
      <c r="C184" s="36">
        <v>42242.595000000001</v>
      </c>
      <c r="D184" s="36"/>
      <c r="E184" s="11">
        <f t="shared" si="32"/>
        <v>-471.00082834821666</v>
      </c>
      <c r="F184" s="11">
        <f t="shared" si="33"/>
        <v>-471</v>
      </c>
      <c r="G184" s="11">
        <f t="shared" si="29"/>
        <v>-7.8280000161612406E-4</v>
      </c>
      <c r="H184" s="11"/>
      <c r="I184" s="11">
        <f t="shared" si="31"/>
        <v>-7.8280000161612406E-4</v>
      </c>
      <c r="J184" s="11"/>
      <c r="L184" s="11"/>
      <c r="M184" s="11"/>
      <c r="N184" s="11"/>
      <c r="O184" s="11">
        <f t="shared" ca="1" si="34"/>
        <v>-1.0056371445651469E-2</v>
      </c>
      <c r="P184" s="11"/>
      <c r="Q184" s="13">
        <f t="shared" si="35"/>
        <v>27224.095000000001</v>
      </c>
      <c r="R184" s="11"/>
      <c r="S184" s="11"/>
      <c r="T184" s="11"/>
      <c r="U184" s="11"/>
    </row>
    <row r="185" spans="1:21" ht="12.95" customHeight="1" x14ac:dyDescent="0.2">
      <c r="A185" s="33" t="s">
        <v>32</v>
      </c>
      <c r="B185" s="34"/>
      <c r="C185" s="36">
        <v>42296.446000000004</v>
      </c>
      <c r="D185" s="36"/>
      <c r="E185" s="11">
        <f t="shared" si="32"/>
        <v>-414.01643913544973</v>
      </c>
      <c r="F185" s="11">
        <f t="shared" si="33"/>
        <v>-414</v>
      </c>
      <c r="G185" s="11">
        <f t="shared" si="29"/>
        <v>-1.5535200000158511E-2</v>
      </c>
      <c r="H185" s="11"/>
      <c r="I185" s="11">
        <f t="shared" si="31"/>
        <v>-1.5535200000158511E-2</v>
      </c>
      <c r="J185" s="11"/>
      <c r="L185" s="11"/>
      <c r="M185" s="11"/>
      <c r="N185" s="11"/>
      <c r="O185" s="11">
        <f t="shared" ca="1" si="34"/>
        <v>-1.0146128398180087E-2</v>
      </c>
      <c r="P185" s="11"/>
      <c r="Q185" s="13">
        <f t="shared" si="35"/>
        <v>27277.946000000004</v>
      </c>
      <c r="R185" s="11"/>
      <c r="S185" s="11"/>
      <c r="T185" s="11"/>
      <c r="U185" s="11"/>
    </row>
    <row r="186" spans="1:21" ht="12.95" customHeight="1" x14ac:dyDescent="0.2">
      <c r="A186" s="33" t="s">
        <v>32</v>
      </c>
      <c r="B186" s="34"/>
      <c r="C186" s="36">
        <v>42296.461000000003</v>
      </c>
      <c r="D186" s="36"/>
      <c r="E186" s="11">
        <f t="shared" si="32"/>
        <v>-414.00056634129254</v>
      </c>
      <c r="F186" s="11">
        <f t="shared" si="33"/>
        <v>-414</v>
      </c>
      <c r="G186" s="11">
        <f t="shared" si="29"/>
        <v>-5.3520000074058771E-4</v>
      </c>
      <c r="H186" s="11"/>
      <c r="I186" s="11">
        <f t="shared" si="31"/>
        <v>-5.3520000074058771E-4</v>
      </c>
      <c r="J186" s="11"/>
      <c r="L186" s="11"/>
      <c r="M186" s="11"/>
      <c r="N186" s="11"/>
      <c r="O186" s="11">
        <f t="shared" ca="1" si="34"/>
        <v>-1.0146128398180087E-2</v>
      </c>
      <c r="P186" s="11"/>
      <c r="Q186" s="13">
        <f t="shared" si="35"/>
        <v>27277.961000000003</v>
      </c>
      <c r="R186" s="11"/>
      <c r="S186" s="11"/>
      <c r="T186" s="11"/>
      <c r="U186" s="11"/>
    </row>
    <row r="187" spans="1:21" ht="12.95" customHeight="1" x14ac:dyDescent="0.2">
      <c r="A187" s="33" t="s">
        <v>33</v>
      </c>
      <c r="B187" s="34"/>
      <c r="C187" s="36">
        <v>42351.267999999996</v>
      </c>
      <c r="D187" s="36"/>
      <c r="E187" s="11">
        <f t="shared" si="32"/>
        <v>-356.00455104754485</v>
      </c>
      <c r="F187" s="11">
        <f t="shared" si="33"/>
        <v>-356</v>
      </c>
      <c r="G187" s="11">
        <f t="shared" si="29"/>
        <v>-4.3008000066038221E-3</v>
      </c>
      <c r="H187" s="11"/>
      <c r="I187" s="11">
        <f t="shared" si="31"/>
        <v>-4.3008000066038221E-3</v>
      </c>
      <c r="J187" s="11"/>
      <c r="L187" s="11"/>
      <c r="M187" s="11"/>
      <c r="N187" s="11"/>
      <c r="O187" s="11">
        <f t="shared" ca="1" si="34"/>
        <v>-1.0237460034086402E-2</v>
      </c>
      <c r="P187" s="11"/>
      <c r="Q187" s="13">
        <f t="shared" si="35"/>
        <v>27332.767999999996</v>
      </c>
      <c r="R187" s="11"/>
      <c r="S187" s="11"/>
      <c r="T187" s="11"/>
      <c r="U187" s="11"/>
    </row>
    <row r="188" spans="1:21" ht="12.95" customHeight="1" x14ac:dyDescent="0.2">
      <c r="A188" s="33" t="s">
        <v>34</v>
      </c>
      <c r="B188" s="34"/>
      <c r="C188" s="36">
        <v>42385.250999999997</v>
      </c>
      <c r="D188" s="36"/>
      <c r="E188" s="11">
        <f t="shared" si="32"/>
        <v>-320.04420678991949</v>
      </c>
      <c r="F188" s="11">
        <f t="shared" si="33"/>
        <v>-320</v>
      </c>
      <c r="G188" s="11">
        <f t="shared" si="29"/>
        <v>-4.1776000005484093E-2</v>
      </c>
      <c r="H188" s="11"/>
      <c r="I188" s="11">
        <f t="shared" si="31"/>
        <v>-4.1776000005484093E-2</v>
      </c>
      <c r="J188" s="11"/>
      <c r="L188" s="11"/>
      <c r="M188" s="11"/>
      <c r="N188" s="11"/>
      <c r="O188" s="11">
        <f t="shared" ca="1" si="34"/>
        <v>-1.0294148635683426E-2</v>
      </c>
      <c r="P188" s="11"/>
      <c r="Q188" s="13">
        <f t="shared" si="35"/>
        <v>27366.750999999997</v>
      </c>
      <c r="R188" s="11"/>
      <c r="S188" s="11"/>
      <c r="T188" s="11"/>
      <c r="U188" s="11"/>
    </row>
    <row r="189" spans="1:21" ht="12.95" customHeight="1" x14ac:dyDescent="0.2">
      <c r="A189" s="33" t="s">
        <v>35</v>
      </c>
      <c r="B189" s="34"/>
      <c r="C189" s="36">
        <v>42621.527000000002</v>
      </c>
      <c r="D189" s="36"/>
      <c r="E189" s="11">
        <f t="shared" si="32"/>
        <v>-70.02018596142176</v>
      </c>
      <c r="F189" s="11">
        <f t="shared" si="33"/>
        <v>-70</v>
      </c>
      <c r="G189" s="11">
        <f t="shared" si="29"/>
        <v>-1.9075999996857718E-2</v>
      </c>
      <c r="H189" s="11"/>
      <c r="I189" s="11">
        <f t="shared" si="31"/>
        <v>-1.9075999996857718E-2</v>
      </c>
      <c r="J189" s="11"/>
      <c r="L189" s="11"/>
      <c r="M189" s="11"/>
      <c r="N189" s="11"/>
      <c r="O189" s="11">
        <f t="shared" ca="1" si="34"/>
        <v>-1.0687819480107198E-2</v>
      </c>
      <c r="P189" s="11"/>
      <c r="Q189" s="13">
        <f t="shared" si="35"/>
        <v>27603.027000000002</v>
      </c>
      <c r="R189" s="11"/>
      <c r="S189" s="11"/>
      <c r="T189" s="11"/>
      <c r="U189" s="11"/>
    </row>
    <row r="190" spans="1:21" ht="12.95" customHeight="1" x14ac:dyDescent="0.2">
      <c r="A190" s="33" t="s">
        <v>12</v>
      </c>
      <c r="B190" s="34"/>
      <c r="C190" s="36">
        <v>42687.697</v>
      </c>
      <c r="D190" s="36" t="s">
        <v>14</v>
      </c>
      <c r="E190" s="11">
        <f t="shared" si="32"/>
        <v>0</v>
      </c>
      <c r="F190" s="11">
        <f t="shared" si="33"/>
        <v>0</v>
      </c>
      <c r="G190" s="11">
        <f t="shared" si="29"/>
        <v>0</v>
      </c>
      <c r="H190" s="11">
        <f>+G190</f>
        <v>0</v>
      </c>
      <c r="I190" s="11"/>
      <c r="J190" s="11"/>
      <c r="K190" s="11"/>
      <c r="L190" s="11"/>
      <c r="M190" s="11"/>
      <c r="N190" s="11"/>
      <c r="O190" s="11">
        <f t="shared" ca="1" si="34"/>
        <v>-1.0798047316545854E-2</v>
      </c>
      <c r="P190" s="11"/>
      <c r="Q190" s="13">
        <f t="shared" si="35"/>
        <v>27669.197</v>
      </c>
      <c r="R190" s="11"/>
      <c r="S190" s="11"/>
      <c r="T190" s="11"/>
      <c r="U190" s="11"/>
    </row>
    <row r="191" spans="1:21" ht="12.95" customHeight="1" x14ac:dyDescent="0.2">
      <c r="A191" s="33" t="s">
        <v>36</v>
      </c>
      <c r="B191" s="34" t="s">
        <v>37</v>
      </c>
      <c r="C191" s="35">
        <v>43073.148999999998</v>
      </c>
      <c r="D191" s="36"/>
      <c r="E191" s="11">
        <f t="shared" si="32"/>
        <v>407.88001691404679</v>
      </c>
      <c r="F191" s="11">
        <f t="shared" si="33"/>
        <v>408</v>
      </c>
      <c r="G191" s="11">
        <f t="shared" si="29"/>
        <v>-0.113385600001493</v>
      </c>
      <c r="H191" s="11"/>
      <c r="I191" s="11">
        <f>+G191</f>
        <v>-0.113385600001493</v>
      </c>
      <c r="K191" s="11"/>
      <c r="L191" s="11"/>
      <c r="M191" s="11"/>
      <c r="N191" s="11"/>
      <c r="O191" s="11">
        <f t="shared" ca="1" si="34"/>
        <v>-1.144051813464545E-2</v>
      </c>
      <c r="P191" s="11"/>
      <c r="Q191" s="13">
        <f t="shared" si="35"/>
        <v>28054.648999999998</v>
      </c>
      <c r="R191" s="11"/>
      <c r="S191" s="11"/>
      <c r="T191" s="11"/>
      <c r="U191" s="11"/>
    </row>
    <row r="192" spans="1:21" ht="12.95" customHeight="1" x14ac:dyDescent="0.2">
      <c r="A192" s="33" t="s">
        <v>36</v>
      </c>
      <c r="B192" s="34" t="s">
        <v>37</v>
      </c>
      <c r="C192" s="35">
        <v>44139.159</v>
      </c>
      <c r="D192" s="36"/>
      <c r="E192" s="11">
        <f t="shared" si="32"/>
        <v>1535.9171702575154</v>
      </c>
      <c r="F192" s="11">
        <f t="shared" si="33"/>
        <v>1536</v>
      </c>
      <c r="G192" s="11">
        <f t="shared" si="29"/>
        <v>-7.8275200001371559E-2</v>
      </c>
      <c r="H192" s="11"/>
      <c r="I192" s="11">
        <f>+G192</f>
        <v>-7.8275200001371559E-2</v>
      </c>
      <c r="K192" s="11"/>
      <c r="L192" s="11"/>
      <c r="M192" s="11"/>
      <c r="N192" s="11"/>
      <c r="O192" s="11">
        <f t="shared" ca="1" si="34"/>
        <v>-1.3216760984685508E-2</v>
      </c>
      <c r="P192" s="11"/>
      <c r="Q192" s="13">
        <f t="shared" si="35"/>
        <v>29120.659</v>
      </c>
      <c r="R192" s="11"/>
      <c r="S192" s="11"/>
      <c r="T192" s="11"/>
      <c r="U192" s="11"/>
    </row>
    <row r="193" spans="1:21" ht="12.95" customHeight="1" x14ac:dyDescent="0.2">
      <c r="A193" s="33" t="s">
        <v>36</v>
      </c>
      <c r="B193" s="34" t="s">
        <v>38</v>
      </c>
      <c r="C193" s="35">
        <v>44177.216999999997</v>
      </c>
      <c r="D193" s="36"/>
      <c r="E193" s="11">
        <f t="shared" si="32"/>
        <v>1576.1896235946724</v>
      </c>
      <c r="F193" s="11">
        <f t="shared" si="33"/>
        <v>1576</v>
      </c>
      <c r="H193" s="11"/>
      <c r="I193" s="11"/>
      <c r="J193" s="11"/>
      <c r="K193" s="11"/>
      <c r="L193" s="11"/>
      <c r="M193" s="11"/>
      <c r="N193" s="11"/>
      <c r="O193" s="11">
        <f t="shared" ca="1" si="34"/>
        <v>-1.3279748319793311E-2</v>
      </c>
      <c r="P193" s="11"/>
      <c r="Q193" s="13">
        <f t="shared" si="35"/>
        <v>29158.716999999997</v>
      </c>
      <c r="R193" s="11">
        <f>+C193-(C$7+F193*C$8)</f>
        <v>0.17919679999613436</v>
      </c>
      <c r="S193" s="11"/>
      <c r="T193" s="11"/>
      <c r="U193" s="11"/>
    </row>
    <row r="194" spans="1:21" ht="12.95" customHeight="1" x14ac:dyDescent="0.2">
      <c r="A194" s="33" t="s">
        <v>36</v>
      </c>
      <c r="B194" s="34" t="s">
        <v>38</v>
      </c>
      <c r="C194" s="35">
        <v>44531.159</v>
      </c>
      <c r="D194" s="36"/>
      <c r="E194" s="11">
        <f t="shared" si="32"/>
        <v>1950.7261909145814</v>
      </c>
      <c r="F194" s="11">
        <f t="shared" si="33"/>
        <v>1950.5</v>
      </c>
      <c r="H194" s="11"/>
      <c r="I194" s="11"/>
      <c r="J194" s="11"/>
      <c r="K194" s="11"/>
      <c r="L194" s="11"/>
      <c r="M194" s="11"/>
      <c r="N194" s="11"/>
      <c r="O194" s="11">
        <f t="shared" ca="1" si="34"/>
        <v>-1.386946724474012E-2</v>
      </c>
      <c r="P194" s="11"/>
      <c r="Q194" s="13">
        <f t="shared" si="35"/>
        <v>29512.659</v>
      </c>
      <c r="R194" s="11">
        <f>+C194-(C$7+F194*C$8)</f>
        <v>0.21375339999940479</v>
      </c>
      <c r="S194" s="11"/>
      <c r="T194" s="11"/>
      <c r="U194" s="11"/>
    </row>
    <row r="195" spans="1:21" ht="12.95" customHeight="1" x14ac:dyDescent="0.2">
      <c r="A195" s="33" t="s">
        <v>36</v>
      </c>
      <c r="B195" s="34" t="s">
        <v>37</v>
      </c>
      <c r="C195" s="35">
        <v>44899.235999999997</v>
      </c>
      <c r="D195" s="36"/>
      <c r="E195" s="11">
        <f t="shared" si="32"/>
        <v>2340.2202212625148</v>
      </c>
      <c r="F195" s="11">
        <f t="shared" si="33"/>
        <v>2340</v>
      </c>
      <c r="H195" s="11"/>
      <c r="I195" s="11"/>
      <c r="J195" s="11"/>
      <c r="K195" s="11"/>
      <c r="L195" s="11"/>
      <c r="M195" s="11"/>
      <c r="N195" s="11"/>
      <c r="O195" s="11">
        <f t="shared" ca="1" si="34"/>
        <v>-1.4482806420352358E-2</v>
      </c>
      <c r="P195" s="11"/>
      <c r="Q195" s="13">
        <f t="shared" si="35"/>
        <v>29880.735999999997</v>
      </c>
      <c r="R195" s="11">
        <f>+C195-(C$7+F195*C$8)</f>
        <v>0.20811200000025565</v>
      </c>
      <c r="S195" s="11"/>
      <c r="T195" s="11"/>
      <c r="U195" s="11"/>
    </row>
    <row r="196" spans="1:21" ht="12.95" customHeight="1" x14ac:dyDescent="0.2">
      <c r="A196" s="33" t="s">
        <v>36</v>
      </c>
      <c r="B196" s="34" t="s">
        <v>37</v>
      </c>
      <c r="C196" s="35">
        <v>44936.118999999999</v>
      </c>
      <c r="D196" s="36"/>
      <c r="E196" s="11">
        <f t="shared" si="32"/>
        <v>2379.2493057239822</v>
      </c>
      <c r="F196" s="11">
        <f t="shared" si="33"/>
        <v>2379</v>
      </c>
      <c r="H196" s="11"/>
      <c r="I196" s="11"/>
      <c r="J196" s="11"/>
      <c r="K196" s="11"/>
      <c r="L196" s="11"/>
      <c r="M196" s="11"/>
      <c r="N196" s="11"/>
      <c r="O196" s="11">
        <f t="shared" ca="1" si="34"/>
        <v>-1.4544219072082466E-2</v>
      </c>
      <c r="P196" s="11"/>
      <c r="Q196" s="13">
        <f t="shared" si="35"/>
        <v>29917.618999999999</v>
      </c>
      <c r="R196" s="11">
        <f>+C196-(C$7+F196*C$8)</f>
        <v>0.23559720000048401</v>
      </c>
      <c r="S196" s="11"/>
      <c r="T196" s="11"/>
      <c r="U196" s="11"/>
    </row>
    <row r="197" spans="1:21" ht="12.95" customHeight="1" x14ac:dyDescent="0.2">
      <c r="A197" s="33" t="s">
        <v>36</v>
      </c>
      <c r="B197" s="34" t="s">
        <v>38</v>
      </c>
      <c r="C197" s="35">
        <v>44944.13</v>
      </c>
      <c r="D197" s="36"/>
      <c r="E197" s="11">
        <f t="shared" si="32"/>
        <v>2387.7264359905207</v>
      </c>
      <c r="F197" s="11">
        <f t="shared" si="33"/>
        <v>2387.5</v>
      </c>
      <c r="H197" s="11"/>
      <c r="I197" s="11"/>
      <c r="J197" s="11"/>
      <c r="K197" s="11"/>
      <c r="L197" s="11"/>
      <c r="M197" s="11"/>
      <c r="N197" s="11"/>
      <c r="O197" s="11">
        <f t="shared" ca="1" si="34"/>
        <v>-1.4557603880792873E-2</v>
      </c>
      <c r="P197" s="11"/>
      <c r="Q197" s="13">
        <f t="shared" si="35"/>
        <v>29925.629999999997</v>
      </c>
      <c r="R197" s="11">
        <f>+C197-(C$7+F197*C$8)</f>
        <v>0.21398499999486376</v>
      </c>
      <c r="S197" s="11"/>
      <c r="T197" s="11"/>
      <c r="U197" s="11"/>
    </row>
    <row r="198" spans="1:21" ht="12.95" customHeight="1" x14ac:dyDescent="0.2">
      <c r="A198" s="54" t="s">
        <v>546</v>
      </c>
      <c r="B198" s="12" t="s">
        <v>37</v>
      </c>
      <c r="C198" s="15">
        <v>46643.546000000002</v>
      </c>
      <c r="D198" s="15" t="s">
        <v>66</v>
      </c>
      <c r="E198" s="11">
        <f t="shared" si="32"/>
        <v>4186.0251264215167</v>
      </c>
      <c r="F198" s="11">
        <f t="shared" si="33"/>
        <v>4186</v>
      </c>
      <c r="G198" s="11">
        <f t="shared" ref="G198:G220" si="36">+C198-(C$7+F198*C$8)</f>
        <v>2.3744800004351418E-2</v>
      </c>
      <c r="H198" s="11"/>
      <c r="I198" s="11">
        <f>+C198-(C$7+F198*C$8)</f>
        <v>2.3744800004351418E-2</v>
      </c>
      <c r="L198" s="11"/>
      <c r="M198" s="11"/>
      <c r="N198" s="11"/>
      <c r="O198" s="11">
        <f t="shared" ca="1" si="34"/>
        <v>-1.7389671935577486E-2</v>
      </c>
      <c r="P198" s="11"/>
      <c r="Q198" s="13">
        <f t="shared" si="35"/>
        <v>31625.046000000002</v>
      </c>
      <c r="R198" s="11"/>
      <c r="S198" s="11"/>
      <c r="T198" s="11"/>
      <c r="U198" s="11"/>
    </row>
    <row r="199" spans="1:21" ht="12.95" customHeight="1" x14ac:dyDescent="0.2">
      <c r="A199" s="54" t="s">
        <v>551</v>
      </c>
      <c r="B199" s="12" t="s">
        <v>37</v>
      </c>
      <c r="C199" s="15">
        <v>51808.000099999997</v>
      </c>
      <c r="D199" s="15" t="s">
        <v>66</v>
      </c>
      <c r="E199" s="11">
        <f t="shared" si="32"/>
        <v>9650.9795842005151</v>
      </c>
      <c r="F199" s="11">
        <f t="shared" si="33"/>
        <v>9651</v>
      </c>
      <c r="G199" s="11">
        <f t="shared" si="36"/>
        <v>-1.9293199999083299E-2</v>
      </c>
      <c r="H199" s="11"/>
      <c r="I199" s="11"/>
      <c r="K199" s="11">
        <f>+C199-(C$7+F199*C$8)</f>
        <v>-1.9293199999083299E-2</v>
      </c>
      <c r="L199" s="11"/>
      <c r="M199" s="11"/>
      <c r="N199" s="11"/>
      <c r="O199" s="11">
        <f t="shared" ca="1" si="34"/>
        <v>-2.5995316594681139E-2</v>
      </c>
      <c r="P199" s="11"/>
      <c r="Q199" s="13">
        <f t="shared" si="35"/>
        <v>36789.500099999997</v>
      </c>
      <c r="R199" s="11"/>
      <c r="S199" s="11"/>
      <c r="T199" s="11"/>
      <c r="U199" s="11"/>
    </row>
    <row r="200" spans="1:21" ht="12.95" customHeight="1" x14ac:dyDescent="0.2">
      <c r="A200" s="54" t="s">
        <v>557</v>
      </c>
      <c r="B200" s="12" t="s">
        <v>37</v>
      </c>
      <c r="C200" s="15">
        <v>54712.007899999997</v>
      </c>
      <c r="D200" s="15" t="s">
        <v>66</v>
      </c>
      <c r="E200" s="11">
        <f t="shared" si="32"/>
        <v>12723.960787002759</v>
      </c>
      <c r="F200" s="11">
        <f t="shared" si="33"/>
        <v>12724</v>
      </c>
      <c r="G200" s="11">
        <f t="shared" si="36"/>
        <v>-3.7056800007121637E-2</v>
      </c>
      <c r="H200" s="11"/>
      <c r="I200" s="11"/>
      <c r="K200" s="11">
        <f>+C200-(C$7+F200*C$8)</f>
        <v>-3.7056800007121637E-2</v>
      </c>
      <c r="L200" s="11"/>
      <c r="M200" s="11"/>
      <c r="N200" s="11"/>
      <c r="O200" s="11">
        <f t="shared" ca="1" si="34"/>
        <v>-3.0834318614338139E-2</v>
      </c>
      <c r="P200" s="11"/>
      <c r="Q200" s="13">
        <f t="shared" si="35"/>
        <v>39693.507899999997</v>
      </c>
      <c r="R200" s="11"/>
      <c r="S200" s="11"/>
      <c r="T200" s="11"/>
      <c r="U200" s="11"/>
    </row>
    <row r="201" spans="1:21" ht="12.95" customHeight="1" x14ac:dyDescent="0.2">
      <c r="A201" s="54" t="s">
        <v>563</v>
      </c>
      <c r="B201" s="12" t="s">
        <v>37</v>
      </c>
      <c r="C201" s="15">
        <v>55064.504300000001</v>
      </c>
      <c r="D201" s="15" t="s">
        <v>66</v>
      </c>
      <c r="E201" s="11">
        <f t="shared" si="32"/>
        <v>13096.967640240369</v>
      </c>
      <c r="F201" s="11">
        <f t="shared" si="33"/>
        <v>13097</v>
      </c>
      <c r="G201" s="11">
        <f t="shared" si="36"/>
        <v>-3.0580400001781527E-2</v>
      </c>
      <c r="H201" s="11"/>
      <c r="I201" s="11"/>
      <c r="K201" s="11">
        <f>+C201-(C$7+F201*C$8)</f>
        <v>-3.0580400001781527E-2</v>
      </c>
      <c r="L201" s="11"/>
      <c r="M201" s="11"/>
      <c r="N201" s="11"/>
      <c r="O201" s="11">
        <f t="shared" ca="1" si="34"/>
        <v>-3.1421675514218407E-2</v>
      </c>
      <c r="P201" s="11"/>
      <c r="Q201" s="13">
        <f t="shared" si="35"/>
        <v>40046.004300000001</v>
      </c>
      <c r="R201" s="11"/>
      <c r="S201" s="11"/>
      <c r="T201" s="11"/>
      <c r="U201" s="11"/>
    </row>
    <row r="202" spans="1:21" ht="12.95" customHeight="1" x14ac:dyDescent="0.2">
      <c r="A202" s="37" t="s">
        <v>51</v>
      </c>
      <c r="B202" s="34" t="s">
        <v>37</v>
      </c>
      <c r="C202" s="36">
        <v>55064.504309999997</v>
      </c>
      <c r="D202" s="36">
        <v>5.0000000000000001E-4</v>
      </c>
      <c r="E202" s="11">
        <f t="shared" si="32"/>
        <v>13096.967650822227</v>
      </c>
      <c r="F202" s="11">
        <f t="shared" si="33"/>
        <v>13097</v>
      </c>
      <c r="G202" s="11">
        <f t="shared" si="36"/>
        <v>-3.0570400005672127E-2</v>
      </c>
      <c r="H202" s="11"/>
      <c r="I202" s="11"/>
      <c r="K202" s="11">
        <f>+G202</f>
        <v>-3.0570400005672127E-2</v>
      </c>
      <c r="L202" s="11"/>
      <c r="M202" s="11"/>
      <c r="O202" s="11">
        <f t="shared" ca="1" si="34"/>
        <v>-3.1421675514218407E-2</v>
      </c>
      <c r="P202" s="11"/>
      <c r="Q202" s="13">
        <f t="shared" si="35"/>
        <v>40046.004309999997</v>
      </c>
      <c r="R202" s="11"/>
      <c r="S202" s="11"/>
      <c r="T202" s="11"/>
      <c r="U202" s="11"/>
    </row>
    <row r="203" spans="1:21" ht="12.95" customHeight="1" x14ac:dyDescent="0.2">
      <c r="A203" s="54" t="s">
        <v>567</v>
      </c>
      <c r="B203" s="12" t="s">
        <v>38</v>
      </c>
      <c r="C203" s="15">
        <v>55080.083599999998</v>
      </c>
      <c r="D203" s="15" t="s">
        <v>66</v>
      </c>
      <c r="E203" s="11">
        <f t="shared" si="32"/>
        <v>13113.453441708538</v>
      </c>
      <c r="F203" s="11">
        <f t="shared" si="33"/>
        <v>13113.5</v>
      </c>
      <c r="G203" s="11">
        <f t="shared" si="36"/>
        <v>-4.3998200002533849E-2</v>
      </c>
      <c r="H203" s="11"/>
      <c r="I203" s="11"/>
      <c r="K203" s="11">
        <f>+C203-(C$7+F203*C$8)</f>
        <v>-4.3998200002533849E-2</v>
      </c>
      <c r="L203" s="11"/>
      <c r="M203" s="11"/>
      <c r="N203" s="11"/>
      <c r="O203" s="11">
        <f t="shared" ca="1" si="34"/>
        <v>-3.1447657789950373E-2</v>
      </c>
      <c r="P203" s="11"/>
      <c r="Q203" s="13">
        <f t="shared" si="35"/>
        <v>40061.583599999998</v>
      </c>
      <c r="R203" s="11"/>
      <c r="S203" s="11"/>
      <c r="T203" s="11"/>
      <c r="U203" s="11"/>
    </row>
    <row r="204" spans="1:21" ht="12.95" customHeight="1" x14ac:dyDescent="0.2">
      <c r="A204" s="37" t="s">
        <v>52</v>
      </c>
      <c r="B204" s="34" t="s">
        <v>37</v>
      </c>
      <c r="C204" s="36">
        <v>55480.311000000002</v>
      </c>
      <c r="D204" s="36">
        <v>7.0000000000000001E-3</v>
      </c>
      <c r="E204" s="11">
        <f t="shared" si="32"/>
        <v>13536.968584142531</v>
      </c>
      <c r="F204" s="11">
        <f t="shared" si="33"/>
        <v>13537</v>
      </c>
      <c r="G204" s="11">
        <f t="shared" si="36"/>
        <v>-2.9688399998121895E-2</v>
      </c>
      <c r="H204" s="11"/>
      <c r="I204" s="11"/>
      <c r="K204" s="11">
        <f>+G204</f>
        <v>-2.9688399998121895E-2</v>
      </c>
      <c r="L204" s="11"/>
      <c r="M204" s="11"/>
      <c r="O204" s="11">
        <f t="shared" ca="1" si="34"/>
        <v>-3.2114536200404248E-2</v>
      </c>
      <c r="P204" s="11"/>
      <c r="Q204" s="13">
        <f t="shared" si="35"/>
        <v>40461.811000000002</v>
      </c>
      <c r="R204" s="11"/>
      <c r="S204" s="11"/>
      <c r="T204" s="11"/>
      <c r="U204" s="11"/>
    </row>
    <row r="205" spans="1:21" ht="12.95" customHeight="1" x14ac:dyDescent="0.2">
      <c r="A205" s="37" t="s">
        <v>53</v>
      </c>
      <c r="B205" s="34" t="s">
        <v>38</v>
      </c>
      <c r="C205" s="36">
        <v>55802.084999999999</v>
      </c>
      <c r="D205" s="36">
        <v>3.0000000000000001E-3</v>
      </c>
      <c r="E205" s="11">
        <f t="shared" si="32"/>
        <v>13877.465415297902</v>
      </c>
      <c r="F205" s="11">
        <f t="shared" si="33"/>
        <v>13877.5</v>
      </c>
      <c r="G205" s="11">
        <f t="shared" si="36"/>
        <v>-3.2683000004908536E-2</v>
      </c>
      <c r="H205" s="11"/>
      <c r="I205" s="11"/>
      <c r="K205" s="11">
        <f>+G205</f>
        <v>-3.2683000004908536E-2</v>
      </c>
      <c r="L205" s="11"/>
      <c r="M205" s="11"/>
      <c r="O205" s="11">
        <f t="shared" ca="1" si="34"/>
        <v>-3.2650715890509427E-2</v>
      </c>
      <c r="P205" s="11"/>
      <c r="Q205" s="13">
        <f t="shared" si="35"/>
        <v>40783.584999999999</v>
      </c>
      <c r="R205" s="11"/>
      <c r="S205" s="11"/>
      <c r="T205" s="11"/>
      <c r="U205" s="11"/>
    </row>
    <row r="206" spans="1:21" ht="12.95" customHeight="1" x14ac:dyDescent="0.2">
      <c r="A206" s="37" t="s">
        <v>53</v>
      </c>
      <c r="B206" s="34" t="s">
        <v>38</v>
      </c>
      <c r="C206" s="36">
        <v>55820.985000000001</v>
      </c>
      <c r="D206" s="36">
        <v>2E-3</v>
      </c>
      <c r="E206" s="11">
        <f t="shared" si="32"/>
        <v>13897.465135936725</v>
      </c>
      <c r="F206" s="11">
        <f t="shared" si="33"/>
        <v>13897.5</v>
      </c>
      <c r="G206" s="11">
        <f t="shared" si="36"/>
        <v>-3.2946999999694526E-2</v>
      </c>
      <c r="H206" s="11"/>
      <c r="I206" s="11"/>
      <c r="K206" s="11">
        <f>+G206</f>
        <v>-3.2946999999694526E-2</v>
      </c>
      <c r="L206" s="11"/>
      <c r="M206" s="11"/>
      <c r="O206" s="11">
        <f t="shared" ca="1" si="34"/>
        <v>-3.2682209558063322E-2</v>
      </c>
      <c r="P206" s="11"/>
      <c r="Q206" s="13">
        <f t="shared" si="35"/>
        <v>40802.485000000001</v>
      </c>
      <c r="R206" s="11"/>
      <c r="S206" s="11"/>
      <c r="T206" s="11"/>
      <c r="U206" s="11"/>
    </row>
    <row r="207" spans="1:21" ht="12.95" customHeight="1" x14ac:dyDescent="0.2">
      <c r="A207" s="37" t="s">
        <v>53</v>
      </c>
      <c r="B207" s="34" t="s">
        <v>37</v>
      </c>
      <c r="C207" s="36">
        <v>56173.001799999998</v>
      </c>
      <c r="D207" s="36">
        <v>2.9999999999999997E-4</v>
      </c>
      <c r="E207" s="11">
        <f t="shared" si="32"/>
        <v>14269.96448303579</v>
      </c>
      <c r="F207" s="11">
        <f t="shared" si="33"/>
        <v>14270</v>
      </c>
      <c r="G207" s="11">
        <f t="shared" si="36"/>
        <v>-3.3563999997568317E-2</v>
      </c>
      <c r="H207" s="11"/>
      <c r="I207" s="11"/>
      <c r="K207" s="11">
        <f>+G207</f>
        <v>-3.3563999997568317E-2</v>
      </c>
      <c r="L207" s="11"/>
      <c r="M207" s="11"/>
      <c r="O207" s="11">
        <f t="shared" ca="1" si="34"/>
        <v>-3.326877911625474E-2</v>
      </c>
      <c r="P207" s="11"/>
      <c r="Q207" s="13">
        <f t="shared" si="35"/>
        <v>41154.501799999998</v>
      </c>
      <c r="R207" s="11"/>
      <c r="S207" s="11"/>
      <c r="T207" s="11"/>
      <c r="U207" s="11"/>
    </row>
    <row r="208" spans="1:21" ht="12.95" customHeight="1" x14ac:dyDescent="0.2">
      <c r="A208" s="38" t="s">
        <v>55</v>
      </c>
      <c r="B208" s="39" t="s">
        <v>37</v>
      </c>
      <c r="C208" s="38">
        <v>56491.47481</v>
      </c>
      <c r="D208" s="38">
        <v>7.2000000000000005E-4</v>
      </c>
      <c r="E208" s="11">
        <f t="shared" si="32"/>
        <v>14606.968251872036</v>
      </c>
      <c r="F208" s="11">
        <f t="shared" si="33"/>
        <v>14607</v>
      </c>
      <c r="G208" s="11">
        <f t="shared" si="36"/>
        <v>-3.0002400002558716E-2</v>
      </c>
      <c r="H208" s="11"/>
      <c r="I208" s="11"/>
      <c r="K208" s="11">
        <f t="shared" ref="K208:K213" si="37">+C208-(C$7+F208*C$8)</f>
        <v>-3.0002400002558716E-2</v>
      </c>
      <c r="L208" s="11"/>
      <c r="M208" s="11"/>
      <c r="N208" s="11"/>
      <c r="O208" s="11">
        <f t="shared" ca="1" si="34"/>
        <v>-3.3799447414537991E-2</v>
      </c>
      <c r="P208" s="11"/>
      <c r="Q208" s="13">
        <f t="shared" si="35"/>
        <v>41472.97481</v>
      </c>
      <c r="R208" s="11"/>
      <c r="S208" s="11"/>
      <c r="T208" s="11"/>
      <c r="U208" s="11"/>
    </row>
    <row r="209" spans="1:22" ht="12.95" customHeight="1" x14ac:dyDescent="0.2">
      <c r="A209" s="38" t="s">
        <v>55</v>
      </c>
      <c r="B209" s="39" t="s">
        <v>38</v>
      </c>
      <c r="C209" s="38">
        <v>56499.503660000002</v>
      </c>
      <c r="D209" s="38">
        <v>1.7799999999999999E-3</v>
      </c>
      <c r="E209" s="11">
        <f t="shared" si="32"/>
        <v>14615.464270763627</v>
      </c>
      <c r="F209" s="11">
        <f t="shared" si="33"/>
        <v>14615.5</v>
      </c>
      <c r="G209" s="11">
        <f t="shared" si="36"/>
        <v>-3.3764599997084588E-2</v>
      </c>
      <c r="H209" s="11"/>
      <c r="I209" s="11"/>
      <c r="K209" s="11">
        <f t="shared" si="37"/>
        <v>-3.3764599997084588E-2</v>
      </c>
      <c r="L209" s="11"/>
      <c r="M209" s="11"/>
      <c r="N209" s="11"/>
      <c r="O209" s="11">
        <f t="shared" ca="1" si="34"/>
        <v>-3.3812832223248393E-2</v>
      </c>
      <c r="P209" s="11"/>
      <c r="Q209" s="13">
        <f t="shared" si="35"/>
        <v>41481.003660000002</v>
      </c>
      <c r="R209" s="11"/>
      <c r="S209" s="11"/>
      <c r="T209" s="11"/>
      <c r="U209" s="11"/>
    </row>
    <row r="210" spans="1:22" ht="12.95" customHeight="1" x14ac:dyDescent="0.2">
      <c r="A210" s="54" t="s">
        <v>580</v>
      </c>
      <c r="B210" s="12" t="s">
        <v>37</v>
      </c>
      <c r="C210" s="15">
        <v>56929.012900000002</v>
      </c>
      <c r="D210" s="15" t="s">
        <v>66</v>
      </c>
      <c r="E210" s="11">
        <f t="shared" si="32"/>
        <v>15069.965054456383</v>
      </c>
      <c r="F210" s="11">
        <f t="shared" si="33"/>
        <v>15070</v>
      </c>
      <c r="G210" s="11">
        <f t="shared" si="36"/>
        <v>-3.3023999996657949E-2</v>
      </c>
      <c r="H210" s="11"/>
      <c r="I210" s="11"/>
      <c r="K210" s="11">
        <f t="shared" si="37"/>
        <v>-3.3023999996657949E-2</v>
      </c>
      <c r="L210" s="11"/>
      <c r="M210" s="11"/>
      <c r="N210" s="11"/>
      <c r="O210" s="11">
        <f t="shared" ca="1" si="34"/>
        <v>-3.4528525818410816E-2</v>
      </c>
      <c r="P210" s="11"/>
      <c r="Q210" s="13">
        <f t="shared" si="35"/>
        <v>41910.512900000002</v>
      </c>
      <c r="R210" s="11"/>
      <c r="S210" s="11"/>
      <c r="T210" s="11"/>
      <c r="U210" s="11"/>
    </row>
    <row r="211" spans="1:22" ht="12.95" customHeight="1" x14ac:dyDescent="0.2">
      <c r="A211" s="57" t="s">
        <v>584</v>
      </c>
      <c r="B211" s="58" t="s">
        <v>37</v>
      </c>
      <c r="C211" s="59">
        <v>59076.089</v>
      </c>
      <c r="D211" s="59" t="s">
        <v>585</v>
      </c>
      <c r="E211" s="11">
        <f t="shared" si="32"/>
        <v>17341.971519551262</v>
      </c>
      <c r="F211" s="11">
        <f t="shared" si="33"/>
        <v>17342</v>
      </c>
      <c r="G211" s="11">
        <f t="shared" si="36"/>
        <v>-2.691439999762224E-2</v>
      </c>
      <c r="H211" s="11"/>
      <c r="I211" s="11"/>
      <c r="K211" s="11">
        <f t="shared" si="37"/>
        <v>-2.691439999762224E-2</v>
      </c>
      <c r="L211" s="11"/>
      <c r="M211" s="11"/>
      <c r="N211" s="11"/>
      <c r="O211" s="11">
        <f t="shared" ca="1" si="34"/>
        <v>-3.8106206452534055E-2</v>
      </c>
      <c r="P211" s="11"/>
      <c r="Q211" s="13">
        <f t="shared" si="35"/>
        <v>44057.589</v>
      </c>
      <c r="R211" s="11"/>
      <c r="S211" s="11"/>
      <c r="T211" s="11"/>
      <c r="U211" s="11"/>
    </row>
    <row r="212" spans="1:22" ht="12.95" customHeight="1" x14ac:dyDescent="0.2">
      <c r="A212" s="60" t="s">
        <v>586</v>
      </c>
      <c r="B212" s="61" t="s">
        <v>37</v>
      </c>
      <c r="C212" s="67">
        <v>59105.370000000112</v>
      </c>
      <c r="D212" s="68">
        <v>0.01</v>
      </c>
      <c r="E212" s="11">
        <f t="shared" si="32"/>
        <v>17372.956271933675</v>
      </c>
      <c r="F212" s="11">
        <f t="shared" si="33"/>
        <v>17373</v>
      </c>
      <c r="G212" s="11">
        <f t="shared" si="36"/>
        <v>-4.1323599885799922E-2</v>
      </c>
      <c r="H212" s="11"/>
      <c r="I212" s="11"/>
      <c r="K212" s="11">
        <f t="shared" si="37"/>
        <v>-4.1323599885799922E-2</v>
      </c>
      <c r="L212" s="11"/>
      <c r="M212" s="11"/>
      <c r="N212" s="11"/>
      <c r="O212" s="11">
        <f t="shared" ca="1" si="34"/>
        <v>-3.8155021637242603E-2</v>
      </c>
      <c r="P212" s="11"/>
      <c r="Q212" s="13">
        <f t="shared" si="35"/>
        <v>44086.870000000112</v>
      </c>
      <c r="R212" s="11"/>
      <c r="S212" s="11"/>
      <c r="T212" s="11"/>
      <c r="U212" s="11"/>
    </row>
    <row r="213" spans="1:22" ht="12.95" customHeight="1" x14ac:dyDescent="0.2">
      <c r="A213" s="60" t="s">
        <v>587</v>
      </c>
      <c r="B213" s="61" t="s">
        <v>37</v>
      </c>
      <c r="C213" s="67">
        <v>59128.052819999866</v>
      </c>
      <c r="D213" s="68">
        <v>1.6900000000000001E-3</v>
      </c>
      <c r="E213" s="11">
        <f t="shared" ref="E213:E220" si="38">+(C213-C$7)/C$8</f>
        <v>17396.958920785302</v>
      </c>
      <c r="F213" s="11">
        <f t="shared" ref="F213:F220" si="39">ROUND(2*E213,0)/2</f>
        <v>17397</v>
      </c>
      <c r="G213" s="11">
        <f t="shared" si="36"/>
        <v>-3.8820400135591626E-2</v>
      </c>
      <c r="H213" s="11"/>
      <c r="I213" s="11"/>
      <c r="K213" s="11">
        <f t="shared" si="37"/>
        <v>-3.8820400135591626E-2</v>
      </c>
      <c r="L213" s="11"/>
      <c r="M213" s="11"/>
      <c r="N213" s="11"/>
      <c r="O213" s="11">
        <f t="shared" ref="O213:O220" ca="1" si="40">+C$11+C$12*F213</f>
        <v>-3.819281403830728E-2</v>
      </c>
      <c r="P213" s="11"/>
      <c r="Q213" s="13">
        <f t="shared" ref="Q213:Q220" si="41">+C213-15018.5</f>
        <v>44109.552819999866</v>
      </c>
      <c r="R213" s="11"/>
      <c r="S213" s="11"/>
      <c r="T213" s="11"/>
      <c r="U213" s="11"/>
    </row>
    <row r="214" spans="1:22" ht="12.95" customHeight="1" x14ac:dyDescent="0.25">
      <c r="A214" s="62" t="s">
        <v>588</v>
      </c>
      <c r="B214" s="63" t="s">
        <v>37</v>
      </c>
      <c r="C214" s="69">
        <v>59449.356749697123</v>
      </c>
      <c r="D214" s="70">
        <v>1.1460000000000001E-3</v>
      </c>
      <c r="E214" s="11">
        <f t="shared" si="38"/>
        <v>17736.958329997004</v>
      </c>
      <c r="F214" s="11">
        <f t="shared" si="39"/>
        <v>17737</v>
      </c>
      <c r="G214" s="11">
        <f t="shared" si="36"/>
        <v>-3.9378702873364091E-2</v>
      </c>
      <c r="H214" s="11"/>
      <c r="I214" s="11"/>
      <c r="L214" s="11">
        <f t="shared" ref="L214:L220" si="42">+C214-(C$7+F214*C$8)</f>
        <v>-3.9378702873364091E-2</v>
      </c>
      <c r="M214" s="11"/>
      <c r="N214" s="11"/>
      <c r="O214" s="11">
        <f t="shared" ca="1" si="40"/>
        <v>-3.8728206386723613E-2</v>
      </c>
      <c r="P214" s="11"/>
      <c r="Q214" s="13">
        <f t="shared" si="41"/>
        <v>44430.856749697123</v>
      </c>
      <c r="R214" s="11"/>
      <c r="S214" s="11"/>
      <c r="T214" s="11"/>
      <c r="U214" s="11"/>
      <c r="V214" s="73" t="s">
        <v>592</v>
      </c>
    </row>
    <row r="215" spans="1:22" ht="12.95" customHeight="1" x14ac:dyDescent="0.2">
      <c r="A215" s="66" t="s">
        <v>588</v>
      </c>
      <c r="B215" s="66" t="s">
        <v>37</v>
      </c>
      <c r="C215" s="69">
        <v>59449.356749697123</v>
      </c>
      <c r="D215" s="71">
        <v>1.1460000000000001E-3</v>
      </c>
      <c r="E215" s="11">
        <f t="shared" si="38"/>
        <v>17736.958329997004</v>
      </c>
      <c r="F215" s="11">
        <f t="shared" si="39"/>
        <v>17737</v>
      </c>
      <c r="G215" s="11">
        <f t="shared" si="36"/>
        <v>-3.9378702873364091E-2</v>
      </c>
      <c r="H215" s="11"/>
      <c r="I215" s="11"/>
      <c r="L215" s="11">
        <f t="shared" si="42"/>
        <v>-3.9378702873364091E-2</v>
      </c>
      <c r="M215" s="11"/>
      <c r="N215" s="11"/>
      <c r="O215" s="11">
        <f t="shared" ca="1" si="40"/>
        <v>-3.8728206386723613E-2</v>
      </c>
      <c r="P215" s="11"/>
      <c r="Q215" s="13">
        <f t="shared" si="41"/>
        <v>44430.856749697123</v>
      </c>
      <c r="R215" s="11"/>
      <c r="S215" s="11"/>
      <c r="T215" s="11"/>
      <c r="U215" s="11"/>
      <c r="V215" s="73" t="s">
        <v>592</v>
      </c>
    </row>
    <row r="216" spans="1:22" ht="12.95" customHeight="1" x14ac:dyDescent="0.25">
      <c r="A216" s="62" t="s">
        <v>588</v>
      </c>
      <c r="B216" s="63" t="s">
        <v>38</v>
      </c>
      <c r="C216" s="69">
        <v>59449.829582833219</v>
      </c>
      <c r="D216" s="70">
        <v>1.454E-3</v>
      </c>
      <c r="E216" s="11">
        <f t="shared" si="38"/>
        <v>17737.458675533017</v>
      </c>
      <c r="F216" s="11">
        <f t="shared" si="39"/>
        <v>17737.5</v>
      </c>
      <c r="G216" s="11">
        <f t="shared" si="36"/>
        <v>-3.9052166779583786E-2</v>
      </c>
      <c r="H216" s="11"/>
      <c r="I216" s="11"/>
      <c r="L216" s="11">
        <f t="shared" si="42"/>
        <v>-3.9052166779583786E-2</v>
      </c>
      <c r="M216" s="11"/>
      <c r="N216" s="11"/>
      <c r="O216" s="11">
        <f t="shared" ca="1" si="40"/>
        <v>-3.8728993728412459E-2</v>
      </c>
      <c r="P216" s="11"/>
      <c r="Q216" s="13">
        <f t="shared" si="41"/>
        <v>44431.329582833219</v>
      </c>
      <c r="R216" s="11"/>
      <c r="S216" s="11"/>
      <c r="T216" s="11"/>
      <c r="U216" s="11"/>
      <c r="V216" s="73" t="s">
        <v>592</v>
      </c>
    </row>
    <row r="217" spans="1:22" ht="12.95" customHeight="1" x14ac:dyDescent="0.25">
      <c r="A217" s="62" t="s">
        <v>588</v>
      </c>
      <c r="B217" s="63" t="s">
        <v>37</v>
      </c>
      <c r="C217" s="69">
        <v>59462.586768968031</v>
      </c>
      <c r="D217" s="70">
        <v>8.8199999999999997E-4</v>
      </c>
      <c r="E217" s="11">
        <f t="shared" si="38"/>
        <v>17750.958154836389</v>
      </c>
      <c r="F217" s="11">
        <f t="shared" si="39"/>
        <v>17751</v>
      </c>
      <c r="G217" s="11">
        <f t="shared" si="36"/>
        <v>-3.9544231971376576E-2</v>
      </c>
      <c r="H217" s="11"/>
      <c r="I217" s="11"/>
      <c r="L217" s="11">
        <f t="shared" si="42"/>
        <v>-3.9544231971376576E-2</v>
      </c>
      <c r="M217" s="11"/>
      <c r="N217" s="11"/>
      <c r="O217" s="11">
        <f t="shared" ca="1" si="40"/>
        <v>-3.8750251954011342E-2</v>
      </c>
      <c r="P217" s="11"/>
      <c r="Q217" s="13">
        <f t="shared" si="41"/>
        <v>44444.086768968031</v>
      </c>
      <c r="R217" s="11"/>
      <c r="S217" s="11"/>
      <c r="T217" s="11"/>
      <c r="U217" s="11"/>
      <c r="V217" s="73" t="s">
        <v>592</v>
      </c>
    </row>
    <row r="218" spans="1:22" ht="12.95" customHeight="1" x14ac:dyDescent="0.25">
      <c r="A218" s="62" t="s">
        <v>588</v>
      </c>
      <c r="B218" s="63" t="s">
        <v>38</v>
      </c>
      <c r="C218" s="69">
        <v>59463.059580810368</v>
      </c>
      <c r="D218" s="70">
        <v>1.253E-3</v>
      </c>
      <c r="E218" s="11">
        <f t="shared" si="38"/>
        <v>17751.458477839642</v>
      </c>
      <c r="F218" s="11">
        <f t="shared" si="39"/>
        <v>17751.5</v>
      </c>
      <c r="G218" s="11">
        <f t="shared" si="36"/>
        <v>-3.9238989629666321E-2</v>
      </c>
      <c r="H218" s="11"/>
      <c r="I218" s="11"/>
      <c r="L218" s="11">
        <f t="shared" si="42"/>
        <v>-3.9238989629666321E-2</v>
      </c>
      <c r="M218" s="11"/>
      <c r="N218" s="11"/>
      <c r="O218" s="11">
        <f t="shared" ca="1" si="40"/>
        <v>-3.8751039295700188E-2</v>
      </c>
      <c r="P218" s="11"/>
      <c r="Q218" s="13">
        <f t="shared" si="41"/>
        <v>44444.559580810368</v>
      </c>
      <c r="R218" s="11"/>
      <c r="S218" s="11"/>
      <c r="T218" s="11"/>
      <c r="U218" s="11"/>
      <c r="V218" s="73" t="s">
        <v>592</v>
      </c>
    </row>
    <row r="219" spans="1:22" ht="12.95" customHeight="1" x14ac:dyDescent="0.25">
      <c r="A219" s="62" t="s">
        <v>588</v>
      </c>
      <c r="B219" s="63" t="s">
        <v>37</v>
      </c>
      <c r="C219" s="69">
        <v>59470.146871847566</v>
      </c>
      <c r="D219" s="70">
        <v>7.0500000000000001E-4</v>
      </c>
      <c r="E219" s="11">
        <f t="shared" si="38"/>
        <v>17758.958151957631</v>
      </c>
      <c r="F219" s="11">
        <f t="shared" si="39"/>
        <v>17759</v>
      </c>
      <c r="G219" s="11">
        <f t="shared" si="36"/>
        <v>-3.9546952437376603E-2</v>
      </c>
      <c r="H219" s="11"/>
      <c r="I219" s="11"/>
      <c r="L219" s="11">
        <f t="shared" si="42"/>
        <v>-3.9546952437376603E-2</v>
      </c>
      <c r="M219" s="11"/>
      <c r="N219" s="11"/>
      <c r="O219" s="11">
        <f t="shared" ca="1" si="40"/>
        <v>-3.8762849421032905E-2</v>
      </c>
      <c r="P219" s="11"/>
      <c r="Q219" s="13">
        <f t="shared" si="41"/>
        <v>44451.646871847566</v>
      </c>
      <c r="R219" s="11"/>
      <c r="S219" s="11"/>
      <c r="T219" s="11"/>
      <c r="U219" s="11"/>
      <c r="V219" s="73" t="s">
        <v>592</v>
      </c>
    </row>
    <row r="220" spans="1:22" ht="12.95" customHeight="1" x14ac:dyDescent="0.25">
      <c r="A220" s="62" t="s">
        <v>588</v>
      </c>
      <c r="B220" s="63" t="s">
        <v>38</v>
      </c>
      <c r="C220" s="69">
        <v>59470.619651030283</v>
      </c>
      <c r="D220" s="70">
        <v>1.1590000000000001E-3</v>
      </c>
      <c r="E220" s="11">
        <f t="shared" si="38"/>
        <v>17759.458440400922</v>
      </c>
      <c r="F220" s="11">
        <f t="shared" si="39"/>
        <v>17759.5</v>
      </c>
      <c r="G220" s="11">
        <f t="shared" si="36"/>
        <v>-3.9274369715712965E-2</v>
      </c>
      <c r="H220" s="11"/>
      <c r="I220" s="11"/>
      <c r="L220" s="11">
        <f t="shared" si="42"/>
        <v>-3.9274369715712965E-2</v>
      </c>
      <c r="M220" s="11"/>
      <c r="N220" s="11"/>
      <c r="O220" s="11">
        <f t="shared" ca="1" si="40"/>
        <v>-3.8763636762721751E-2</v>
      </c>
      <c r="P220" s="11"/>
      <c r="Q220" s="13">
        <f t="shared" si="41"/>
        <v>44452.119651030283</v>
      </c>
      <c r="R220" s="11"/>
      <c r="S220" s="11"/>
      <c r="T220" s="11"/>
      <c r="U220" s="11"/>
      <c r="V220" s="73" t="s">
        <v>592</v>
      </c>
    </row>
    <row r="221" spans="1:22" ht="12.95" customHeight="1" x14ac:dyDescent="0.2">
      <c r="A221" s="11"/>
      <c r="B221" s="12"/>
      <c r="C221" s="15"/>
      <c r="D221" s="15"/>
      <c r="E221" s="11"/>
      <c r="F221" s="11"/>
      <c r="G221" s="11"/>
      <c r="H221" s="11"/>
      <c r="I221" s="11"/>
      <c r="K221" s="11"/>
      <c r="L221" s="11"/>
      <c r="M221" s="11"/>
      <c r="N221" s="11"/>
      <c r="O221" s="11"/>
      <c r="P221" s="11"/>
      <c r="Q221" s="13"/>
      <c r="R221" s="11"/>
      <c r="S221" s="11"/>
      <c r="T221" s="11"/>
      <c r="U221" s="11"/>
    </row>
    <row r="222" spans="1:22" ht="12.95" customHeight="1" x14ac:dyDescent="0.2">
      <c r="A222" s="11"/>
      <c r="B222" s="12"/>
      <c r="C222" s="15"/>
      <c r="D222" s="15"/>
      <c r="E222" s="11"/>
      <c r="F222" s="11"/>
      <c r="G222" s="11"/>
      <c r="H222" s="11"/>
      <c r="I222" s="11"/>
      <c r="K222" s="11"/>
      <c r="L222" s="11"/>
      <c r="M222" s="11"/>
      <c r="N222" s="11"/>
      <c r="O222" s="11"/>
      <c r="P222" s="11"/>
      <c r="Q222" s="13"/>
      <c r="R222" s="11"/>
      <c r="S222" s="11"/>
      <c r="T222" s="11"/>
      <c r="U222" s="11"/>
    </row>
    <row r="223" spans="1:22" ht="12.95" customHeight="1" x14ac:dyDescent="0.2">
      <c r="A223" s="11"/>
      <c r="B223" s="12"/>
      <c r="C223" s="15"/>
      <c r="D223" s="15"/>
      <c r="E223" s="11"/>
      <c r="F223" s="11"/>
      <c r="G223" s="11"/>
      <c r="H223" s="11"/>
      <c r="I223" s="11"/>
      <c r="K223" s="11"/>
      <c r="L223" s="11"/>
      <c r="M223" s="11"/>
      <c r="N223" s="11"/>
      <c r="O223" s="11"/>
      <c r="P223" s="11"/>
      <c r="Q223" s="13"/>
      <c r="R223" s="11"/>
      <c r="S223" s="11"/>
      <c r="T223" s="11"/>
      <c r="U223" s="11"/>
    </row>
    <row r="224" spans="1:22" ht="12.95" customHeight="1" x14ac:dyDescent="0.2">
      <c r="A224" s="11"/>
      <c r="B224" s="12"/>
      <c r="C224" s="15"/>
      <c r="D224" s="15"/>
      <c r="E224" s="11"/>
      <c r="F224" s="11"/>
      <c r="G224" s="11"/>
      <c r="H224" s="11"/>
      <c r="I224" s="11"/>
      <c r="K224" s="11"/>
      <c r="L224" s="11"/>
      <c r="M224" s="11"/>
      <c r="N224" s="11"/>
      <c r="O224" s="11"/>
      <c r="P224" s="11"/>
      <c r="Q224" s="13"/>
      <c r="R224" s="11"/>
      <c r="S224" s="11"/>
      <c r="T224" s="11"/>
      <c r="U224" s="11"/>
    </row>
    <row r="225" spans="1:21" ht="12.95" customHeight="1" x14ac:dyDescent="0.2">
      <c r="A225" s="11"/>
      <c r="B225" s="12"/>
      <c r="C225" s="15"/>
      <c r="D225" s="15"/>
      <c r="E225" s="11"/>
      <c r="F225" s="11"/>
      <c r="G225" s="11"/>
      <c r="H225" s="11"/>
      <c r="I225" s="11"/>
      <c r="K225" s="11"/>
      <c r="L225" s="11"/>
      <c r="M225" s="11"/>
      <c r="N225" s="11"/>
      <c r="O225" s="11"/>
      <c r="P225" s="11"/>
      <c r="Q225" s="13"/>
      <c r="R225" s="11"/>
      <c r="S225" s="11"/>
      <c r="T225" s="11"/>
      <c r="U225" s="11"/>
    </row>
    <row r="226" spans="1:21" ht="12.95" customHeight="1" x14ac:dyDescent="0.2">
      <c r="A226" s="11"/>
      <c r="B226" s="12"/>
      <c r="C226" s="15"/>
      <c r="D226" s="15"/>
      <c r="E226" s="11"/>
      <c r="F226" s="11"/>
      <c r="G226" s="11"/>
      <c r="H226" s="11"/>
      <c r="I226" s="11"/>
      <c r="K226" s="11"/>
      <c r="L226" s="11"/>
      <c r="M226" s="11"/>
      <c r="N226" s="11"/>
      <c r="O226" s="11"/>
      <c r="P226" s="11"/>
      <c r="Q226" s="13"/>
      <c r="R226" s="11"/>
      <c r="S226" s="11"/>
      <c r="T226" s="11"/>
      <c r="U226" s="11"/>
    </row>
    <row r="227" spans="1:21" ht="12.95" customHeight="1" x14ac:dyDescent="0.2">
      <c r="A227" s="11"/>
      <c r="B227" s="12"/>
      <c r="C227" s="15"/>
      <c r="D227" s="15"/>
      <c r="E227" s="11"/>
      <c r="F227" s="11"/>
      <c r="G227" s="11"/>
      <c r="H227" s="11"/>
      <c r="I227" s="11"/>
      <c r="K227" s="11"/>
      <c r="L227" s="11"/>
      <c r="M227" s="11"/>
      <c r="N227" s="11"/>
      <c r="O227" s="11"/>
      <c r="P227" s="11"/>
      <c r="Q227" s="13"/>
      <c r="R227" s="11"/>
      <c r="S227" s="11"/>
      <c r="T227" s="11"/>
      <c r="U227" s="11"/>
    </row>
    <row r="228" spans="1:21" ht="12.95" customHeight="1" x14ac:dyDescent="0.2">
      <c r="A228" s="11"/>
      <c r="B228" s="12"/>
      <c r="C228" s="15"/>
      <c r="D228" s="15"/>
      <c r="E228" s="11"/>
      <c r="F228" s="11"/>
      <c r="G228" s="11"/>
      <c r="H228" s="11"/>
      <c r="I228" s="11"/>
      <c r="K228" s="11"/>
      <c r="L228" s="11"/>
      <c r="M228" s="11"/>
      <c r="N228" s="11"/>
      <c r="O228" s="11"/>
      <c r="P228" s="11"/>
      <c r="Q228" s="13"/>
      <c r="R228" s="11"/>
      <c r="S228" s="11"/>
      <c r="T228" s="11"/>
      <c r="U228" s="11"/>
    </row>
    <row r="229" spans="1:21" ht="12.95" customHeight="1" x14ac:dyDescent="0.2">
      <c r="A229" s="11"/>
      <c r="B229" s="12"/>
      <c r="C229" s="15"/>
      <c r="D229" s="15"/>
      <c r="E229" s="11"/>
      <c r="F229" s="11"/>
      <c r="G229" s="11"/>
      <c r="H229" s="11"/>
      <c r="I229" s="11"/>
      <c r="K229" s="11"/>
      <c r="L229" s="11"/>
      <c r="M229" s="11"/>
      <c r="N229" s="11"/>
      <c r="O229" s="11"/>
      <c r="P229" s="11"/>
      <c r="Q229" s="13"/>
      <c r="R229" s="11"/>
      <c r="S229" s="11"/>
      <c r="T229" s="11"/>
      <c r="U229" s="11"/>
    </row>
    <row r="230" spans="1:21" ht="12.95" customHeight="1" x14ac:dyDescent="0.2">
      <c r="A230" s="11"/>
      <c r="B230" s="12"/>
      <c r="C230" s="15"/>
      <c r="D230" s="15"/>
      <c r="E230" s="11"/>
      <c r="F230" s="11"/>
      <c r="G230" s="11"/>
      <c r="H230" s="11"/>
      <c r="I230" s="11"/>
      <c r="K230" s="11"/>
      <c r="L230" s="11"/>
      <c r="M230" s="11"/>
      <c r="N230" s="11"/>
      <c r="O230" s="11"/>
      <c r="P230" s="11"/>
      <c r="Q230" s="13"/>
      <c r="R230" s="11"/>
      <c r="S230" s="11"/>
      <c r="T230" s="11"/>
      <c r="U230" s="11"/>
    </row>
    <row r="231" spans="1:21" ht="12.95" customHeight="1" x14ac:dyDescent="0.2">
      <c r="A231" s="11"/>
      <c r="B231" s="12"/>
      <c r="C231" s="15"/>
      <c r="D231" s="15"/>
      <c r="E231" s="11"/>
      <c r="F231" s="11"/>
      <c r="G231" s="11"/>
      <c r="H231" s="11"/>
      <c r="I231" s="11"/>
      <c r="K231" s="11"/>
      <c r="L231" s="11"/>
      <c r="M231" s="11"/>
      <c r="N231" s="11"/>
      <c r="O231" s="11"/>
      <c r="P231" s="11"/>
      <c r="Q231" s="13"/>
      <c r="R231" s="11"/>
      <c r="S231" s="11"/>
      <c r="T231" s="11"/>
      <c r="U231" s="11"/>
    </row>
    <row r="232" spans="1:21" ht="12.95" customHeight="1" x14ac:dyDescent="0.2">
      <c r="A232" s="11"/>
      <c r="B232" s="12"/>
      <c r="C232" s="15"/>
      <c r="D232" s="15"/>
      <c r="E232" s="11"/>
      <c r="F232" s="11"/>
      <c r="G232" s="11"/>
      <c r="H232" s="11"/>
      <c r="I232" s="11"/>
      <c r="K232" s="11"/>
      <c r="L232" s="11"/>
      <c r="M232" s="11"/>
      <c r="N232" s="11"/>
      <c r="O232" s="11"/>
      <c r="P232" s="11"/>
      <c r="Q232" s="13"/>
      <c r="R232" s="11"/>
      <c r="S232" s="11"/>
      <c r="T232" s="11"/>
      <c r="U232" s="11"/>
    </row>
    <row r="233" spans="1:21" ht="12.95" customHeight="1" x14ac:dyDescent="0.2">
      <c r="A233" s="11"/>
      <c r="B233" s="12"/>
      <c r="C233" s="15"/>
      <c r="D233" s="15"/>
      <c r="E233" s="11"/>
      <c r="F233" s="11"/>
      <c r="G233" s="11"/>
      <c r="H233" s="11"/>
      <c r="I233" s="11"/>
      <c r="K233" s="11"/>
      <c r="L233" s="11"/>
      <c r="M233" s="11"/>
      <c r="N233" s="11"/>
      <c r="O233" s="11"/>
      <c r="P233" s="11"/>
      <c r="Q233" s="13"/>
      <c r="R233" s="11"/>
      <c r="S233" s="11"/>
      <c r="T233" s="11"/>
      <c r="U233" s="11"/>
    </row>
    <row r="234" spans="1:21" ht="12.95" customHeight="1" x14ac:dyDescent="0.2">
      <c r="A234" s="11"/>
      <c r="B234" s="12"/>
      <c r="C234" s="15"/>
      <c r="D234" s="15"/>
      <c r="E234" s="11"/>
      <c r="F234" s="11"/>
      <c r="G234" s="11"/>
      <c r="H234" s="11"/>
      <c r="I234" s="11"/>
      <c r="K234" s="11"/>
      <c r="L234" s="11"/>
      <c r="M234" s="11"/>
      <c r="N234" s="11"/>
      <c r="O234" s="11"/>
      <c r="P234" s="11"/>
      <c r="Q234" s="13"/>
      <c r="R234" s="11"/>
      <c r="S234" s="11"/>
      <c r="T234" s="11"/>
      <c r="U234" s="11"/>
    </row>
    <row r="235" spans="1:21" ht="12.95" customHeight="1" x14ac:dyDescent="0.2">
      <c r="A235" s="11"/>
      <c r="B235" s="12"/>
      <c r="C235" s="15"/>
      <c r="D235" s="15"/>
      <c r="E235" s="11"/>
      <c r="F235" s="11"/>
      <c r="G235" s="11"/>
      <c r="H235" s="11"/>
      <c r="I235" s="11"/>
      <c r="K235" s="11"/>
      <c r="L235" s="11"/>
      <c r="M235" s="11"/>
      <c r="N235" s="11"/>
      <c r="O235" s="11"/>
      <c r="P235" s="11"/>
      <c r="Q235" s="13"/>
      <c r="R235" s="11"/>
      <c r="S235" s="11"/>
      <c r="T235" s="11"/>
      <c r="U235" s="11"/>
    </row>
    <row r="236" spans="1:21" ht="12.95" customHeight="1" x14ac:dyDescent="0.2">
      <c r="A236" s="11"/>
      <c r="B236" s="12"/>
      <c r="C236" s="15"/>
      <c r="D236" s="15"/>
      <c r="E236" s="11"/>
      <c r="F236" s="11"/>
      <c r="G236" s="11"/>
      <c r="H236" s="11"/>
      <c r="I236" s="11"/>
      <c r="K236" s="11"/>
      <c r="L236" s="11"/>
      <c r="M236" s="11"/>
      <c r="N236" s="11"/>
      <c r="O236" s="11"/>
      <c r="P236" s="11"/>
      <c r="Q236" s="13"/>
      <c r="R236" s="11"/>
      <c r="S236" s="11"/>
      <c r="T236" s="11"/>
      <c r="U236" s="11"/>
    </row>
    <row r="237" spans="1:21" ht="12.95" customHeight="1" x14ac:dyDescent="0.2">
      <c r="A237" s="11"/>
      <c r="B237" s="12"/>
      <c r="C237" s="15"/>
      <c r="D237" s="15"/>
      <c r="E237" s="11"/>
      <c r="F237" s="11"/>
      <c r="G237" s="11"/>
      <c r="H237" s="11"/>
      <c r="I237" s="11"/>
      <c r="K237" s="11"/>
      <c r="L237" s="11"/>
      <c r="M237" s="11"/>
      <c r="N237" s="11"/>
      <c r="O237" s="11"/>
      <c r="P237" s="11"/>
      <c r="Q237" s="13"/>
      <c r="R237" s="11"/>
      <c r="S237" s="11"/>
      <c r="T237" s="11"/>
      <c r="U237" s="11"/>
    </row>
    <row r="238" spans="1:21" ht="12.95" customHeight="1" x14ac:dyDescent="0.2">
      <c r="A238" s="11"/>
      <c r="B238" s="12"/>
      <c r="C238" s="15"/>
      <c r="D238" s="15"/>
      <c r="E238" s="11"/>
      <c r="F238" s="11"/>
      <c r="G238" s="11"/>
      <c r="H238" s="11"/>
      <c r="I238" s="11"/>
      <c r="K238" s="11"/>
      <c r="L238" s="11"/>
      <c r="M238" s="11"/>
      <c r="N238" s="11"/>
      <c r="O238" s="11"/>
      <c r="P238" s="11"/>
      <c r="Q238" s="13"/>
      <c r="R238" s="11"/>
      <c r="S238" s="11"/>
      <c r="T238" s="11"/>
      <c r="U238" s="11"/>
    </row>
    <row r="239" spans="1:21" ht="12.95" customHeight="1" x14ac:dyDescent="0.2">
      <c r="A239" s="11"/>
      <c r="B239" s="12"/>
      <c r="C239" s="15"/>
      <c r="D239" s="15"/>
      <c r="E239" s="11"/>
      <c r="F239" s="11"/>
      <c r="G239" s="11"/>
      <c r="H239" s="11"/>
      <c r="I239" s="11"/>
      <c r="K239" s="11"/>
      <c r="L239" s="11"/>
      <c r="M239" s="11"/>
      <c r="N239" s="11"/>
      <c r="O239" s="11"/>
      <c r="P239" s="11"/>
      <c r="Q239" s="13"/>
      <c r="R239" s="11"/>
      <c r="S239" s="11"/>
      <c r="T239" s="11"/>
      <c r="U239" s="11"/>
    </row>
    <row r="240" spans="1:21" ht="12.95" customHeight="1" x14ac:dyDescent="0.2">
      <c r="A240" s="11"/>
      <c r="B240" s="12"/>
      <c r="C240" s="15"/>
      <c r="D240" s="15"/>
      <c r="E240" s="11"/>
      <c r="F240" s="11"/>
      <c r="G240" s="11"/>
      <c r="H240" s="11"/>
      <c r="I240" s="11"/>
      <c r="K240" s="11"/>
      <c r="L240" s="11"/>
      <c r="M240" s="11"/>
      <c r="N240" s="11"/>
      <c r="O240" s="11"/>
      <c r="P240" s="11"/>
      <c r="Q240" s="13"/>
      <c r="R240" s="11"/>
      <c r="S240" s="11"/>
      <c r="T240" s="11"/>
      <c r="U240" s="11"/>
    </row>
    <row r="241" spans="1:21" ht="12.95" customHeight="1" x14ac:dyDescent="0.2">
      <c r="A241" s="11"/>
      <c r="B241" s="12"/>
      <c r="C241" s="15"/>
      <c r="D241" s="15"/>
      <c r="E241" s="11"/>
      <c r="F241" s="11"/>
      <c r="G241" s="11"/>
      <c r="H241" s="11"/>
      <c r="I241" s="11"/>
      <c r="K241" s="11"/>
      <c r="L241" s="11"/>
      <c r="M241" s="11"/>
      <c r="N241" s="11"/>
      <c r="O241" s="11"/>
      <c r="P241" s="11"/>
      <c r="Q241" s="13"/>
      <c r="R241" s="11"/>
      <c r="S241" s="11"/>
      <c r="T241" s="11"/>
      <c r="U241" s="11"/>
    </row>
    <row r="242" spans="1:21" ht="12.95" customHeight="1" x14ac:dyDescent="0.2">
      <c r="A242" s="11"/>
      <c r="B242" s="12"/>
      <c r="C242" s="15"/>
      <c r="D242" s="15"/>
      <c r="E242" s="11"/>
      <c r="F242" s="11"/>
      <c r="G242" s="11"/>
      <c r="H242" s="11"/>
      <c r="I242" s="11"/>
      <c r="K242" s="11"/>
      <c r="L242" s="11"/>
      <c r="M242" s="11"/>
      <c r="N242" s="11"/>
      <c r="O242" s="11"/>
      <c r="P242" s="11"/>
      <c r="Q242" s="13"/>
      <c r="R242" s="11"/>
      <c r="S242" s="11"/>
      <c r="T242" s="11"/>
      <c r="U242" s="11"/>
    </row>
    <row r="243" spans="1:21" ht="12.95" customHeight="1" x14ac:dyDescent="0.2">
      <c r="A243" s="11"/>
      <c r="B243" s="12"/>
      <c r="C243" s="15"/>
      <c r="D243" s="15"/>
      <c r="E243" s="11"/>
      <c r="F243" s="11"/>
      <c r="G243" s="11"/>
      <c r="H243" s="11"/>
      <c r="I243" s="11"/>
      <c r="K243" s="11"/>
      <c r="L243" s="11"/>
      <c r="M243" s="11"/>
      <c r="N243" s="11"/>
      <c r="O243" s="11"/>
      <c r="P243" s="11"/>
      <c r="Q243" s="13"/>
      <c r="R243" s="11"/>
      <c r="S243" s="11"/>
      <c r="T243" s="11"/>
      <c r="U243" s="11"/>
    </row>
    <row r="244" spans="1:21" ht="12.95" customHeight="1" x14ac:dyDescent="0.2">
      <c r="A244" s="11"/>
      <c r="B244" s="12"/>
      <c r="C244" s="15"/>
      <c r="D244" s="15"/>
      <c r="E244" s="11"/>
      <c r="F244" s="11"/>
      <c r="G244" s="11"/>
      <c r="H244" s="11"/>
      <c r="I244" s="11"/>
      <c r="K244" s="11"/>
      <c r="L244" s="11"/>
      <c r="M244" s="11"/>
      <c r="N244" s="11"/>
      <c r="O244" s="11"/>
      <c r="P244" s="11"/>
      <c r="Q244" s="13"/>
      <c r="R244" s="11"/>
      <c r="S244" s="11"/>
      <c r="T244" s="11"/>
      <c r="U244" s="11"/>
    </row>
    <row r="245" spans="1:21" ht="12.95" customHeight="1" x14ac:dyDescent="0.2">
      <c r="A245" s="11"/>
      <c r="B245" s="12"/>
      <c r="C245" s="15"/>
      <c r="D245" s="15"/>
      <c r="E245" s="11"/>
      <c r="F245" s="11"/>
      <c r="G245" s="11"/>
      <c r="H245" s="11"/>
      <c r="I245" s="11"/>
      <c r="K245" s="11"/>
      <c r="L245" s="11"/>
      <c r="M245" s="11"/>
      <c r="N245" s="11"/>
      <c r="O245" s="11"/>
      <c r="P245" s="11"/>
      <c r="Q245" s="13"/>
      <c r="R245" s="11"/>
      <c r="S245" s="11"/>
      <c r="T245" s="11"/>
      <c r="U245" s="11"/>
    </row>
    <row r="246" spans="1:21" ht="12.95" customHeight="1" x14ac:dyDescent="0.2">
      <c r="A246" s="11"/>
      <c r="B246" s="12"/>
      <c r="C246" s="15"/>
      <c r="D246" s="15"/>
      <c r="E246" s="11"/>
      <c r="F246" s="11"/>
      <c r="G246" s="11"/>
      <c r="H246" s="11"/>
      <c r="I246" s="11"/>
      <c r="K246" s="11"/>
      <c r="L246" s="11"/>
      <c r="M246" s="11"/>
      <c r="N246" s="11"/>
      <c r="O246" s="11"/>
      <c r="P246" s="11"/>
      <c r="Q246" s="13"/>
      <c r="R246" s="11"/>
      <c r="S246" s="11"/>
      <c r="T246" s="11"/>
      <c r="U246" s="11"/>
    </row>
    <row r="247" spans="1:21" ht="12.95" customHeight="1" x14ac:dyDescent="0.2">
      <c r="A247" s="11"/>
      <c r="B247" s="12"/>
      <c r="C247" s="15"/>
      <c r="D247" s="15"/>
      <c r="E247" s="11"/>
      <c r="F247" s="11"/>
      <c r="G247" s="11"/>
      <c r="H247" s="11"/>
      <c r="I247" s="11"/>
      <c r="K247" s="11"/>
      <c r="L247" s="11"/>
      <c r="M247" s="11"/>
      <c r="N247" s="11"/>
      <c r="O247" s="11"/>
      <c r="P247" s="11"/>
      <c r="Q247" s="13"/>
      <c r="R247" s="11"/>
      <c r="S247" s="11"/>
      <c r="T247" s="11"/>
      <c r="U247" s="11"/>
    </row>
    <row r="248" spans="1:21" ht="12.95" customHeight="1" x14ac:dyDescent="0.2">
      <c r="A248" s="11"/>
      <c r="B248" s="12"/>
      <c r="C248" s="15"/>
      <c r="D248" s="15"/>
      <c r="E248" s="11"/>
      <c r="F248" s="11"/>
      <c r="G248" s="11"/>
      <c r="H248" s="11"/>
      <c r="I248" s="11"/>
      <c r="K248" s="11"/>
      <c r="L248" s="11"/>
      <c r="M248" s="11"/>
      <c r="N248" s="11"/>
      <c r="O248" s="11"/>
      <c r="P248" s="11"/>
      <c r="Q248" s="13"/>
      <c r="R248" s="11"/>
      <c r="S248" s="11"/>
      <c r="T248" s="11"/>
      <c r="U248" s="11"/>
    </row>
    <row r="249" spans="1:21" ht="12.95" customHeight="1" x14ac:dyDescent="0.2">
      <c r="A249" s="11"/>
      <c r="B249" s="12"/>
      <c r="C249" s="15"/>
      <c r="D249" s="15"/>
      <c r="E249" s="11"/>
      <c r="F249" s="11"/>
      <c r="G249" s="11"/>
      <c r="H249" s="11"/>
      <c r="I249" s="11"/>
      <c r="K249" s="11"/>
      <c r="L249" s="11"/>
      <c r="M249" s="11"/>
      <c r="N249" s="11"/>
      <c r="O249" s="11"/>
      <c r="P249" s="11"/>
      <c r="Q249" s="13"/>
      <c r="R249" s="11"/>
      <c r="S249" s="11"/>
      <c r="T249" s="11"/>
      <c r="U249" s="11"/>
    </row>
    <row r="250" spans="1:21" ht="12.95" customHeight="1" x14ac:dyDescent="0.2">
      <c r="A250" s="11"/>
      <c r="B250" s="12"/>
      <c r="C250" s="15"/>
      <c r="D250" s="15"/>
      <c r="E250" s="11"/>
      <c r="F250" s="11"/>
      <c r="G250" s="11"/>
      <c r="H250" s="11"/>
      <c r="I250" s="11"/>
      <c r="K250" s="11"/>
      <c r="L250" s="11"/>
      <c r="M250" s="11"/>
      <c r="N250" s="11"/>
      <c r="O250" s="11"/>
      <c r="P250" s="11"/>
      <c r="Q250" s="13"/>
      <c r="R250" s="11"/>
      <c r="S250" s="11"/>
      <c r="T250" s="11"/>
      <c r="U250" s="11"/>
    </row>
    <row r="251" spans="1:21" ht="12.95" customHeight="1" x14ac:dyDescent="0.2">
      <c r="A251" s="11"/>
      <c r="B251" s="12"/>
      <c r="C251" s="15"/>
      <c r="D251" s="15"/>
      <c r="E251" s="11"/>
      <c r="F251" s="11"/>
      <c r="G251" s="11"/>
      <c r="H251" s="11"/>
      <c r="I251" s="11"/>
      <c r="K251" s="11"/>
      <c r="L251" s="11"/>
      <c r="M251" s="11"/>
      <c r="N251" s="11"/>
      <c r="O251" s="11"/>
      <c r="P251" s="11"/>
      <c r="Q251" s="13"/>
      <c r="R251" s="11"/>
      <c r="S251" s="11"/>
      <c r="T251" s="11"/>
      <c r="U251" s="11"/>
    </row>
    <row r="252" spans="1:21" ht="12.95" customHeight="1" x14ac:dyDescent="0.2">
      <c r="A252" s="11"/>
      <c r="B252" s="12"/>
      <c r="C252" s="15"/>
      <c r="D252" s="15"/>
      <c r="E252" s="11"/>
      <c r="F252" s="11"/>
      <c r="G252" s="11"/>
      <c r="H252" s="11"/>
      <c r="I252" s="11"/>
      <c r="K252" s="11"/>
      <c r="L252" s="11"/>
      <c r="M252" s="11"/>
      <c r="N252" s="11"/>
      <c r="O252" s="11"/>
      <c r="P252" s="11"/>
      <c r="Q252" s="13"/>
      <c r="R252" s="11"/>
      <c r="S252" s="11"/>
      <c r="T252" s="11"/>
      <c r="U252" s="11"/>
    </row>
    <row r="253" spans="1:21" ht="12.95" customHeight="1" x14ac:dyDescent="0.2">
      <c r="A253" s="11"/>
      <c r="B253" s="12"/>
      <c r="C253" s="15"/>
      <c r="D253" s="15"/>
      <c r="E253" s="11"/>
      <c r="F253" s="11"/>
      <c r="G253" s="11"/>
      <c r="H253" s="11"/>
      <c r="I253" s="11"/>
      <c r="K253" s="11"/>
      <c r="L253" s="11"/>
      <c r="M253" s="11"/>
      <c r="N253" s="11"/>
      <c r="O253" s="11"/>
      <c r="P253" s="11"/>
      <c r="Q253" s="13"/>
      <c r="R253" s="11"/>
      <c r="S253" s="11"/>
      <c r="T253" s="11"/>
      <c r="U253" s="11"/>
    </row>
    <row r="254" spans="1:21" ht="12.95" customHeight="1" x14ac:dyDescent="0.2">
      <c r="A254" s="11"/>
      <c r="B254" s="12"/>
      <c r="C254" s="15"/>
      <c r="D254" s="15"/>
      <c r="E254" s="11"/>
      <c r="F254" s="11"/>
      <c r="G254" s="11"/>
      <c r="H254" s="11"/>
      <c r="I254" s="11"/>
      <c r="K254" s="11"/>
      <c r="L254" s="11"/>
      <c r="M254" s="11"/>
      <c r="N254" s="11"/>
      <c r="O254" s="11"/>
      <c r="P254" s="11"/>
      <c r="Q254" s="13"/>
      <c r="R254" s="11"/>
      <c r="S254" s="11"/>
      <c r="T254" s="11"/>
      <c r="U254" s="11"/>
    </row>
    <row r="255" spans="1:21" ht="12.95" customHeight="1" x14ac:dyDescent="0.2">
      <c r="A255" s="11"/>
      <c r="B255" s="12"/>
      <c r="C255" s="15"/>
      <c r="D255" s="15"/>
      <c r="E255" s="11"/>
      <c r="F255" s="11"/>
      <c r="G255" s="11"/>
      <c r="H255" s="11"/>
      <c r="I255" s="11"/>
      <c r="K255" s="11"/>
      <c r="L255" s="11"/>
      <c r="M255" s="11"/>
      <c r="N255" s="11"/>
      <c r="O255" s="11"/>
      <c r="P255" s="11"/>
      <c r="Q255" s="13"/>
      <c r="R255" s="11"/>
      <c r="S255" s="11"/>
      <c r="T255" s="11"/>
      <c r="U255" s="11"/>
    </row>
    <row r="256" spans="1:21" ht="12.95" customHeight="1" x14ac:dyDescent="0.2">
      <c r="A256" s="11"/>
      <c r="B256" s="12"/>
      <c r="C256" s="15"/>
      <c r="D256" s="15"/>
      <c r="E256" s="11"/>
      <c r="F256" s="11"/>
      <c r="G256" s="11"/>
      <c r="H256" s="11"/>
      <c r="I256" s="11"/>
      <c r="K256" s="11"/>
      <c r="L256" s="11"/>
      <c r="M256" s="11"/>
      <c r="N256" s="11"/>
      <c r="O256" s="11"/>
      <c r="P256" s="11"/>
      <c r="Q256" s="13"/>
      <c r="R256" s="11"/>
      <c r="S256" s="11"/>
      <c r="T256" s="11"/>
      <c r="U256" s="11"/>
    </row>
    <row r="257" spans="1:21" ht="12.95" customHeight="1" x14ac:dyDescent="0.2">
      <c r="A257" s="11"/>
      <c r="B257" s="12"/>
      <c r="C257" s="15"/>
      <c r="D257" s="15"/>
      <c r="E257" s="11"/>
      <c r="F257" s="11"/>
      <c r="G257" s="11"/>
      <c r="H257" s="11"/>
      <c r="I257" s="11"/>
      <c r="K257" s="11"/>
      <c r="L257" s="11"/>
      <c r="M257" s="11"/>
      <c r="N257" s="11"/>
      <c r="O257" s="11"/>
      <c r="P257" s="11"/>
      <c r="Q257" s="13"/>
      <c r="R257" s="11"/>
      <c r="S257" s="11"/>
      <c r="T257" s="11"/>
      <c r="U257" s="11"/>
    </row>
    <row r="258" spans="1:21" ht="12.95" customHeight="1" x14ac:dyDescent="0.2">
      <c r="A258" s="11"/>
      <c r="B258" s="12"/>
      <c r="C258" s="15"/>
      <c r="D258" s="15"/>
      <c r="E258" s="11"/>
      <c r="F258" s="11"/>
      <c r="G258" s="11"/>
      <c r="H258" s="11"/>
      <c r="I258" s="11"/>
      <c r="K258" s="11"/>
      <c r="L258" s="11"/>
      <c r="M258" s="11"/>
      <c r="N258" s="11"/>
      <c r="O258" s="11"/>
      <c r="P258" s="11"/>
      <c r="Q258" s="13"/>
      <c r="R258" s="11"/>
      <c r="S258" s="11"/>
      <c r="T258" s="11"/>
      <c r="U258" s="11"/>
    </row>
    <row r="259" spans="1:21" ht="12.95" customHeight="1" x14ac:dyDescent="0.2">
      <c r="A259" s="11"/>
      <c r="B259" s="12"/>
      <c r="C259" s="15"/>
      <c r="D259" s="15"/>
      <c r="E259" s="11"/>
      <c r="F259" s="11"/>
      <c r="G259" s="11"/>
      <c r="H259" s="11"/>
      <c r="I259" s="11"/>
      <c r="K259" s="11"/>
      <c r="L259" s="11"/>
      <c r="M259" s="11"/>
      <c r="N259" s="11"/>
      <c r="O259" s="11"/>
      <c r="P259" s="11"/>
      <c r="Q259" s="13"/>
      <c r="R259" s="11"/>
      <c r="S259" s="11"/>
      <c r="T259" s="11"/>
      <c r="U259" s="11"/>
    </row>
    <row r="260" spans="1:21" ht="12.95" customHeight="1" x14ac:dyDescent="0.2">
      <c r="A260" s="11"/>
      <c r="B260" s="12"/>
      <c r="C260" s="15"/>
      <c r="D260" s="15"/>
      <c r="E260" s="11"/>
      <c r="F260" s="11"/>
      <c r="G260" s="11"/>
      <c r="H260" s="11"/>
      <c r="I260" s="11"/>
      <c r="K260" s="11"/>
      <c r="L260" s="11"/>
      <c r="M260" s="11"/>
      <c r="N260" s="11"/>
      <c r="O260" s="11"/>
      <c r="P260" s="11"/>
      <c r="Q260" s="13"/>
      <c r="R260" s="11"/>
      <c r="S260" s="11"/>
      <c r="T260" s="11"/>
      <c r="U260" s="11"/>
    </row>
    <row r="261" spans="1:21" ht="12.95" customHeight="1" x14ac:dyDescent="0.2">
      <c r="A261" s="11"/>
      <c r="B261" s="12"/>
      <c r="C261" s="15"/>
      <c r="D261" s="15"/>
      <c r="E261" s="11"/>
      <c r="F261" s="11"/>
      <c r="G261" s="11"/>
      <c r="H261" s="11"/>
      <c r="I261" s="11"/>
      <c r="K261" s="11"/>
      <c r="L261" s="11"/>
      <c r="M261" s="11"/>
      <c r="N261" s="11"/>
      <c r="O261" s="11"/>
      <c r="P261" s="11"/>
      <c r="Q261" s="13"/>
      <c r="R261" s="11"/>
      <c r="S261" s="11"/>
      <c r="T261" s="11"/>
      <c r="U261" s="11"/>
    </row>
    <row r="262" spans="1:21" ht="12.95" customHeight="1" x14ac:dyDescent="0.2">
      <c r="A262" s="11"/>
      <c r="B262" s="12"/>
      <c r="C262" s="15"/>
      <c r="D262" s="15"/>
      <c r="E262" s="11"/>
      <c r="F262" s="11"/>
      <c r="G262" s="11"/>
      <c r="H262" s="11"/>
      <c r="I262" s="11"/>
      <c r="K262" s="11"/>
      <c r="L262" s="11"/>
      <c r="M262" s="11"/>
      <c r="N262" s="11"/>
      <c r="O262" s="11"/>
      <c r="P262" s="11"/>
      <c r="Q262" s="13"/>
      <c r="R262" s="11"/>
      <c r="S262" s="11"/>
      <c r="T262" s="11"/>
      <c r="U262" s="11"/>
    </row>
    <row r="263" spans="1:21" ht="12.95" customHeight="1" x14ac:dyDescent="0.2">
      <c r="A263" s="11"/>
      <c r="B263" s="12"/>
      <c r="C263" s="15"/>
      <c r="D263" s="15"/>
      <c r="E263" s="11"/>
      <c r="F263" s="11"/>
      <c r="G263" s="11"/>
      <c r="H263" s="11"/>
      <c r="I263" s="11"/>
      <c r="K263" s="11"/>
      <c r="L263" s="11"/>
      <c r="M263" s="11"/>
      <c r="N263" s="11"/>
      <c r="O263" s="11"/>
      <c r="P263" s="11"/>
      <c r="Q263" s="13"/>
      <c r="R263" s="11"/>
      <c r="S263" s="11"/>
      <c r="T263" s="11"/>
      <c r="U263" s="11"/>
    </row>
    <row r="264" spans="1:21" ht="12.95" customHeight="1" x14ac:dyDescent="0.2">
      <c r="A264" s="11"/>
      <c r="B264" s="12"/>
      <c r="C264" s="15"/>
      <c r="D264" s="15"/>
      <c r="E264" s="11"/>
      <c r="F264" s="11"/>
      <c r="G264" s="11"/>
      <c r="H264" s="11"/>
      <c r="I264" s="11"/>
      <c r="K264" s="11"/>
      <c r="L264" s="11"/>
      <c r="M264" s="11"/>
      <c r="N264" s="11"/>
      <c r="O264" s="11"/>
      <c r="P264" s="11"/>
      <c r="Q264" s="13"/>
      <c r="R264" s="11"/>
      <c r="S264" s="11"/>
      <c r="T264" s="11"/>
      <c r="U264" s="11"/>
    </row>
    <row r="265" spans="1:21" ht="12.95" customHeight="1" x14ac:dyDescent="0.2">
      <c r="A265" s="11"/>
      <c r="B265" s="12"/>
      <c r="C265" s="15"/>
      <c r="D265" s="15"/>
      <c r="E265" s="11"/>
      <c r="F265" s="11"/>
      <c r="G265" s="11"/>
      <c r="H265" s="11"/>
      <c r="I265" s="11"/>
      <c r="K265" s="11"/>
      <c r="L265" s="11"/>
      <c r="M265" s="11"/>
      <c r="N265" s="11"/>
      <c r="O265" s="11"/>
      <c r="P265" s="11"/>
      <c r="Q265" s="13"/>
      <c r="R265" s="11"/>
      <c r="S265" s="11"/>
      <c r="T265" s="11"/>
      <c r="U265" s="11"/>
    </row>
    <row r="266" spans="1:21" ht="12.95" customHeight="1" x14ac:dyDescent="0.2">
      <c r="A266" s="11"/>
      <c r="B266" s="12"/>
      <c r="C266" s="15"/>
      <c r="D266" s="15"/>
      <c r="E266" s="11"/>
      <c r="F266" s="11"/>
      <c r="G266" s="11"/>
      <c r="H266" s="11"/>
      <c r="I266" s="11"/>
      <c r="K266" s="11"/>
      <c r="L266" s="11"/>
      <c r="M266" s="11"/>
      <c r="N266" s="11"/>
      <c r="O266" s="11"/>
      <c r="P266" s="11"/>
      <c r="Q266" s="13"/>
      <c r="R266" s="11"/>
      <c r="S266" s="11"/>
      <c r="T266" s="11"/>
      <c r="U266" s="11"/>
    </row>
    <row r="267" spans="1:21" ht="12.95" customHeight="1" x14ac:dyDescent="0.2">
      <c r="A267" s="11"/>
      <c r="B267" s="12"/>
      <c r="C267" s="15"/>
      <c r="D267" s="15"/>
      <c r="E267" s="11"/>
      <c r="F267" s="11"/>
      <c r="G267" s="11"/>
      <c r="H267" s="11"/>
      <c r="I267" s="11"/>
      <c r="K267" s="11"/>
      <c r="L267" s="11"/>
      <c r="M267" s="11"/>
      <c r="N267" s="11"/>
      <c r="O267" s="11"/>
      <c r="P267" s="11"/>
      <c r="Q267" s="13"/>
      <c r="R267" s="11"/>
      <c r="S267" s="11"/>
      <c r="T267" s="11"/>
      <c r="U267" s="11"/>
    </row>
    <row r="268" spans="1:21" ht="12.95" customHeight="1" x14ac:dyDescent="0.2">
      <c r="A268" s="11"/>
      <c r="B268" s="12"/>
      <c r="C268" s="15"/>
      <c r="D268" s="15"/>
      <c r="E268" s="11"/>
      <c r="F268" s="11"/>
      <c r="G268" s="11"/>
      <c r="H268" s="11"/>
      <c r="I268" s="11"/>
      <c r="K268" s="11"/>
      <c r="L268" s="11"/>
      <c r="M268" s="11"/>
      <c r="N268" s="11"/>
      <c r="O268" s="11"/>
      <c r="P268" s="11"/>
      <c r="Q268" s="13"/>
      <c r="R268" s="11"/>
      <c r="S268" s="11"/>
      <c r="T268" s="11"/>
      <c r="U268" s="11"/>
    </row>
    <row r="269" spans="1:21" ht="12.95" customHeight="1" x14ac:dyDescent="0.2">
      <c r="A269" s="11"/>
      <c r="B269" s="12"/>
      <c r="C269" s="15"/>
      <c r="D269" s="15"/>
      <c r="E269" s="11"/>
      <c r="F269" s="11"/>
      <c r="G269" s="11"/>
      <c r="H269" s="11"/>
      <c r="I269" s="11"/>
      <c r="K269" s="11"/>
      <c r="L269" s="11"/>
      <c r="M269" s="11"/>
      <c r="N269" s="11"/>
      <c r="O269" s="11"/>
      <c r="P269" s="11"/>
      <c r="Q269" s="13"/>
      <c r="R269" s="11"/>
      <c r="S269" s="11"/>
      <c r="T269" s="11"/>
      <c r="U269" s="11"/>
    </row>
    <row r="270" spans="1:21" ht="12.95" customHeight="1" x14ac:dyDescent="0.2">
      <c r="A270" s="11"/>
      <c r="B270" s="12"/>
      <c r="C270" s="15"/>
      <c r="D270" s="15"/>
      <c r="E270" s="11"/>
      <c r="F270" s="11"/>
      <c r="G270" s="11"/>
      <c r="H270" s="11"/>
      <c r="I270" s="11"/>
      <c r="K270" s="11"/>
      <c r="L270" s="11"/>
      <c r="M270" s="11"/>
      <c r="N270" s="11"/>
      <c r="O270" s="11"/>
      <c r="P270" s="11"/>
      <c r="Q270" s="13"/>
      <c r="R270" s="11"/>
      <c r="S270" s="11"/>
      <c r="T270" s="11"/>
      <c r="U270" s="11"/>
    </row>
    <row r="271" spans="1:21" ht="12.95" customHeight="1" x14ac:dyDescent="0.2">
      <c r="A271" s="11"/>
      <c r="B271" s="12"/>
      <c r="C271" s="15"/>
      <c r="D271" s="15"/>
      <c r="E271" s="11"/>
      <c r="F271" s="11"/>
      <c r="G271" s="11"/>
      <c r="H271" s="11"/>
      <c r="I271" s="11"/>
      <c r="K271" s="11"/>
      <c r="L271" s="11"/>
      <c r="M271" s="11"/>
      <c r="N271" s="11"/>
      <c r="O271" s="11"/>
      <c r="P271" s="11"/>
      <c r="Q271" s="13"/>
      <c r="R271" s="11"/>
      <c r="S271" s="11"/>
      <c r="T271" s="11"/>
      <c r="U271" s="11"/>
    </row>
    <row r="272" spans="1:21" ht="12.95" customHeight="1" x14ac:dyDescent="0.2">
      <c r="A272" s="11"/>
      <c r="B272" s="12"/>
      <c r="C272" s="15"/>
      <c r="D272" s="15"/>
      <c r="E272" s="11"/>
      <c r="F272" s="11"/>
      <c r="G272" s="11"/>
      <c r="H272" s="11"/>
      <c r="I272" s="11"/>
      <c r="K272" s="11"/>
      <c r="L272" s="11"/>
      <c r="M272" s="11"/>
      <c r="N272" s="11"/>
      <c r="O272" s="11"/>
      <c r="P272" s="11"/>
      <c r="Q272" s="13"/>
      <c r="R272" s="11"/>
      <c r="S272" s="11"/>
      <c r="T272" s="11"/>
      <c r="U272" s="11"/>
    </row>
    <row r="273" spans="1:21" ht="12.95" customHeight="1" x14ac:dyDescent="0.2">
      <c r="A273" s="11"/>
      <c r="B273" s="12"/>
      <c r="C273" s="15"/>
      <c r="D273" s="15"/>
      <c r="E273" s="11"/>
      <c r="F273" s="11"/>
      <c r="G273" s="11"/>
      <c r="H273" s="11"/>
      <c r="I273" s="11"/>
      <c r="K273" s="11"/>
      <c r="L273" s="11"/>
      <c r="M273" s="11"/>
      <c r="N273" s="11"/>
      <c r="O273" s="11"/>
      <c r="P273" s="11"/>
      <c r="Q273" s="13"/>
      <c r="R273" s="11"/>
      <c r="S273" s="11"/>
      <c r="T273" s="11"/>
      <c r="U273" s="11"/>
    </row>
    <row r="274" spans="1:21" ht="12.95" customHeight="1" x14ac:dyDescent="0.2">
      <c r="A274" s="11"/>
      <c r="B274" s="12"/>
      <c r="C274" s="15"/>
      <c r="D274" s="15"/>
      <c r="E274" s="11"/>
      <c r="F274" s="11"/>
      <c r="G274" s="11"/>
      <c r="H274" s="11"/>
      <c r="I274" s="11"/>
      <c r="K274" s="11"/>
      <c r="L274" s="11"/>
      <c r="M274" s="11"/>
      <c r="N274" s="11"/>
      <c r="O274" s="11"/>
      <c r="P274" s="11"/>
      <c r="Q274" s="13"/>
      <c r="R274" s="11"/>
      <c r="S274" s="11"/>
      <c r="T274" s="11"/>
      <c r="U274" s="11"/>
    </row>
    <row r="275" spans="1:21" ht="12.95" customHeight="1" x14ac:dyDescent="0.2">
      <c r="A275" s="11"/>
      <c r="B275" s="12"/>
      <c r="C275" s="15"/>
      <c r="D275" s="15"/>
      <c r="E275" s="11"/>
      <c r="F275" s="11"/>
      <c r="G275" s="11"/>
      <c r="H275" s="11"/>
      <c r="I275" s="11"/>
      <c r="K275" s="11"/>
      <c r="L275" s="11"/>
      <c r="M275" s="11"/>
      <c r="N275" s="11"/>
      <c r="O275" s="11"/>
      <c r="P275" s="11"/>
      <c r="Q275" s="13"/>
      <c r="R275" s="11"/>
      <c r="S275" s="11"/>
      <c r="T275" s="11"/>
      <c r="U275" s="11"/>
    </row>
    <row r="276" spans="1:21" ht="12.95" customHeight="1" x14ac:dyDescent="0.2">
      <c r="A276" s="11"/>
      <c r="B276" s="12"/>
      <c r="C276" s="15"/>
      <c r="D276" s="15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</row>
    <row r="277" spans="1:21" ht="12.95" customHeight="1" x14ac:dyDescent="0.2">
      <c r="A277" s="11"/>
      <c r="B277" s="12"/>
      <c r="C277" s="15"/>
      <c r="D277" s="15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</row>
    <row r="278" spans="1:21" ht="12.95" customHeight="1" x14ac:dyDescent="0.2">
      <c r="A278" s="11"/>
      <c r="B278" s="12"/>
      <c r="C278" s="15"/>
      <c r="D278" s="15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</row>
    <row r="279" spans="1:21" ht="12.95" customHeight="1" x14ac:dyDescent="0.2">
      <c r="A279" s="11"/>
      <c r="B279" s="12"/>
      <c r="C279" s="15"/>
      <c r="D279" s="15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</row>
    <row r="280" spans="1:21" ht="12.95" customHeight="1" x14ac:dyDescent="0.2">
      <c r="A280" s="11"/>
      <c r="B280" s="12"/>
      <c r="C280" s="15"/>
      <c r="D280" s="15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</row>
    <row r="281" spans="1:21" ht="12.95" customHeight="1" x14ac:dyDescent="0.2">
      <c r="A281" s="11"/>
      <c r="B281" s="12"/>
      <c r="C281" s="15"/>
      <c r="D281" s="15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</row>
    <row r="282" spans="1:21" ht="12.95" customHeight="1" x14ac:dyDescent="0.2">
      <c r="A282" s="11"/>
      <c r="B282" s="12"/>
      <c r="C282" s="15"/>
      <c r="D282" s="15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</row>
    <row r="283" spans="1:21" ht="12.95" customHeight="1" x14ac:dyDescent="0.2">
      <c r="A283" s="11"/>
      <c r="B283" s="12"/>
      <c r="C283" s="15"/>
      <c r="D283" s="15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</row>
    <row r="284" spans="1:21" ht="12.95" customHeight="1" x14ac:dyDescent="0.2">
      <c r="A284" s="11"/>
      <c r="B284" s="12"/>
      <c r="C284" s="15"/>
      <c r="D284" s="15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</row>
    <row r="285" spans="1:21" ht="12.95" customHeight="1" x14ac:dyDescent="0.2">
      <c r="A285" s="11"/>
      <c r="B285" s="12"/>
      <c r="C285" s="15"/>
      <c r="D285" s="15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</row>
    <row r="286" spans="1:21" ht="12.95" customHeight="1" x14ac:dyDescent="0.2">
      <c r="A286" s="11"/>
      <c r="B286" s="12"/>
      <c r="C286" s="15"/>
      <c r="D286" s="15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</row>
    <row r="287" spans="1:21" ht="12.95" customHeight="1" x14ac:dyDescent="0.2">
      <c r="A287" s="11"/>
      <c r="B287" s="12"/>
      <c r="C287" s="15"/>
      <c r="D287" s="15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</row>
    <row r="288" spans="1:21" ht="12.95" customHeight="1" x14ac:dyDescent="0.2">
      <c r="A288" s="11"/>
      <c r="B288" s="12"/>
      <c r="C288" s="15"/>
      <c r="D288" s="15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</row>
    <row r="289" spans="1:21" ht="12.95" customHeight="1" x14ac:dyDescent="0.2">
      <c r="A289" s="11"/>
      <c r="B289" s="12"/>
      <c r="C289" s="15"/>
      <c r="D289" s="15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</row>
    <row r="290" spans="1:21" ht="12.95" customHeight="1" x14ac:dyDescent="0.2">
      <c r="A290" s="11"/>
      <c r="B290" s="12"/>
      <c r="C290" s="15"/>
      <c r="D290" s="15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</row>
    <row r="291" spans="1:21" ht="12.95" customHeight="1" x14ac:dyDescent="0.2">
      <c r="A291" s="11"/>
      <c r="B291" s="12"/>
      <c r="C291" s="15"/>
      <c r="D291" s="15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</row>
    <row r="292" spans="1:21" ht="12.95" customHeight="1" x14ac:dyDescent="0.2">
      <c r="A292" s="11"/>
      <c r="B292" s="12"/>
      <c r="C292" s="15"/>
      <c r="D292" s="15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</row>
    <row r="293" spans="1:21" ht="12.95" customHeight="1" x14ac:dyDescent="0.2">
      <c r="A293" s="11"/>
      <c r="B293" s="12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</row>
    <row r="294" spans="1:21" ht="12.95" customHeight="1" x14ac:dyDescent="0.2">
      <c r="A294" s="11"/>
      <c r="B294" s="12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</row>
    <row r="295" spans="1:21" ht="12.95" customHeight="1" x14ac:dyDescent="0.2">
      <c r="A295" s="11"/>
      <c r="B295" s="12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</row>
    <row r="296" spans="1:21" ht="12.95" customHeight="1" x14ac:dyDescent="0.2">
      <c r="A296" s="11"/>
      <c r="B296" s="12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</row>
    <row r="297" spans="1:21" ht="12.95" customHeight="1" x14ac:dyDescent="0.2">
      <c r="A297" s="11"/>
      <c r="B297" s="12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</row>
    <row r="298" spans="1:21" ht="12.95" customHeight="1" x14ac:dyDescent="0.2">
      <c r="A298" s="11"/>
      <c r="B298" s="12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</row>
    <row r="299" spans="1:21" ht="12.95" customHeight="1" x14ac:dyDescent="0.2">
      <c r="A299" s="11"/>
      <c r="B299" s="12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</row>
    <row r="300" spans="1:21" ht="12.95" customHeight="1" x14ac:dyDescent="0.2">
      <c r="A300" s="11"/>
      <c r="B300" s="12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</row>
    <row r="301" spans="1:21" ht="12.95" customHeight="1" x14ac:dyDescent="0.2">
      <c r="A301" s="11"/>
      <c r="B301" s="12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</row>
    <row r="302" spans="1:21" ht="12.95" customHeight="1" x14ac:dyDescent="0.2">
      <c r="A302" s="11"/>
      <c r="B302" s="12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</row>
    <row r="303" spans="1:21" ht="12.95" customHeight="1" x14ac:dyDescent="0.2">
      <c r="A303" s="11"/>
      <c r="B303" s="12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</row>
    <row r="304" spans="1:21" ht="12.95" customHeight="1" x14ac:dyDescent="0.2">
      <c r="A304" s="11"/>
      <c r="B304" s="12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</row>
    <row r="305" spans="1:21" ht="12.95" customHeight="1" x14ac:dyDescent="0.2">
      <c r="A305" s="11"/>
      <c r="B305" s="12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</row>
    <row r="306" spans="1:21" ht="12.95" customHeight="1" x14ac:dyDescent="0.2">
      <c r="A306" s="11"/>
      <c r="B306" s="12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</row>
    <row r="307" spans="1:21" ht="12.95" customHeight="1" x14ac:dyDescent="0.2">
      <c r="A307" s="11"/>
      <c r="B307" s="12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</row>
    <row r="308" spans="1:21" ht="12.95" customHeight="1" x14ac:dyDescent="0.2">
      <c r="A308" s="11"/>
      <c r="B308" s="12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</row>
    <row r="309" spans="1:21" ht="12.95" customHeight="1" x14ac:dyDescent="0.2">
      <c r="A309" s="11"/>
      <c r="B309" s="12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</row>
    <row r="310" spans="1:21" ht="12.95" customHeight="1" x14ac:dyDescent="0.2">
      <c r="A310" s="11"/>
      <c r="B310" s="12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</row>
    <row r="311" spans="1:21" ht="12.95" customHeight="1" x14ac:dyDescent="0.2">
      <c r="A311" s="11"/>
      <c r="B311" s="12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</row>
    <row r="312" spans="1:21" ht="12.95" customHeight="1" x14ac:dyDescent="0.2">
      <c r="A312" s="11"/>
      <c r="B312" s="12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</row>
    <row r="313" spans="1:21" ht="12.95" customHeight="1" x14ac:dyDescent="0.2">
      <c r="A313" s="11"/>
      <c r="B313" s="12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</row>
    <row r="314" spans="1:21" ht="12.95" customHeight="1" x14ac:dyDescent="0.2">
      <c r="A314" s="11"/>
      <c r="B314" s="12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</row>
    <row r="315" spans="1:21" ht="12.95" customHeight="1" x14ac:dyDescent="0.2">
      <c r="A315" s="11"/>
      <c r="B315" s="12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</row>
    <row r="316" spans="1:21" ht="12.95" customHeight="1" x14ac:dyDescent="0.2">
      <c r="A316" s="11"/>
      <c r="B316" s="12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</row>
    <row r="317" spans="1:21" ht="12.95" customHeight="1" x14ac:dyDescent="0.2">
      <c r="A317" s="11"/>
      <c r="B317" s="12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</row>
    <row r="318" spans="1:21" ht="12.95" customHeight="1" x14ac:dyDescent="0.2">
      <c r="A318" s="11"/>
      <c r="B318" s="12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</row>
    <row r="319" spans="1:21" ht="12.95" customHeight="1" x14ac:dyDescent="0.2">
      <c r="A319" s="11"/>
      <c r="B319" s="12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</row>
    <row r="320" spans="1:21" ht="12.95" customHeight="1" x14ac:dyDescent="0.2">
      <c r="A320" s="11"/>
      <c r="B320" s="12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</row>
    <row r="321" spans="1:21" ht="12.95" customHeight="1" x14ac:dyDescent="0.2">
      <c r="A321" s="11"/>
      <c r="B321" s="12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</row>
    <row r="322" spans="1:21" ht="12.95" customHeight="1" x14ac:dyDescent="0.2">
      <c r="A322" s="11"/>
      <c r="B322" s="12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</row>
    <row r="323" spans="1:21" x14ac:dyDescent="0.2">
      <c r="A323" s="11"/>
      <c r="B323" s="12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</row>
    <row r="324" spans="1:21" x14ac:dyDescent="0.2">
      <c r="A324" s="11"/>
      <c r="B324" s="12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</row>
    <row r="325" spans="1:21" x14ac:dyDescent="0.2">
      <c r="A325" s="11"/>
      <c r="B325" s="12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</row>
    <row r="326" spans="1:21" x14ac:dyDescent="0.2">
      <c r="A326" s="11"/>
      <c r="B326" s="12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</row>
    <row r="327" spans="1:21" x14ac:dyDescent="0.2">
      <c r="A327" s="11"/>
      <c r="B327" s="12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</row>
    <row r="328" spans="1:21" x14ac:dyDescent="0.2">
      <c r="A328" s="11"/>
      <c r="B328" s="12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</row>
    <row r="329" spans="1:21" x14ac:dyDescent="0.2">
      <c r="A329" s="11"/>
      <c r="B329" s="12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</row>
    <row r="330" spans="1:21" x14ac:dyDescent="0.2">
      <c r="A330" s="11"/>
      <c r="B330" s="12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</row>
    <row r="331" spans="1:21" x14ac:dyDescent="0.2">
      <c r="A331" s="11"/>
      <c r="B331" s="12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</row>
    <row r="332" spans="1:21" x14ac:dyDescent="0.2">
      <c r="A332" s="11"/>
      <c r="B332" s="12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</row>
    <row r="333" spans="1:21" x14ac:dyDescent="0.2">
      <c r="A333" s="11"/>
      <c r="B333" s="12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</row>
    <row r="334" spans="1:21" x14ac:dyDescent="0.2">
      <c r="A334" s="11"/>
      <c r="B334" s="12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</row>
  </sheetData>
  <protectedRanges>
    <protectedRange sqref="A211:D211" name="Range1"/>
  </protectedRanges>
  <sortState xmlns:xlrd2="http://schemas.microsoft.com/office/spreadsheetml/2017/richdata2" ref="A21:R221">
    <sortCondition ref="C21:C221"/>
  </sortState>
  <phoneticPr fontId="8" type="noConversion"/>
  <hyperlinks>
    <hyperlink ref="H65148" r:id="rId1" display="http://vsolj.cetus-net.org/bulletin.html" xr:uid="{00000000-0004-0000-0000-000000000000}"/>
    <hyperlink ref="H65141" r:id="rId2" display="https://www.aavso.org/ejaavso" xr:uid="{00000000-0004-0000-0000-000001000000}"/>
    <hyperlink ref="I65148" r:id="rId3" display="http://vsolj.cetus-net.org/bulletin.html" xr:uid="{00000000-0004-0000-0000-000002000000}"/>
    <hyperlink ref="AQ58799" r:id="rId4" display="http://cdsbib.u-strasbg.fr/cgi-bin/cdsbib?1990RMxAA..21..381G" xr:uid="{00000000-0004-0000-0000-000003000000}"/>
    <hyperlink ref="H65145" r:id="rId5" display="https://www.aavso.org/ejaavso" xr:uid="{00000000-0004-0000-0000-000004000000}"/>
    <hyperlink ref="AP6163" r:id="rId6" display="http://cdsbib.u-strasbg.fr/cgi-bin/cdsbib?1990RMxAA..21..381G" xr:uid="{00000000-0004-0000-0000-000005000000}"/>
    <hyperlink ref="AP6166" r:id="rId7" display="http://cdsbib.u-strasbg.fr/cgi-bin/cdsbib?1990RMxAA..21..381G" xr:uid="{00000000-0004-0000-0000-000006000000}"/>
    <hyperlink ref="AP6164" r:id="rId8" display="http://cdsbib.u-strasbg.fr/cgi-bin/cdsbib?1990RMxAA..21..381G" xr:uid="{00000000-0004-0000-0000-000007000000}"/>
    <hyperlink ref="AP6148" r:id="rId9" display="http://cdsbib.u-strasbg.fr/cgi-bin/cdsbib?1990RMxAA..21..381G" xr:uid="{00000000-0004-0000-0000-000008000000}"/>
    <hyperlink ref="AQ6377" r:id="rId10" display="http://cdsbib.u-strasbg.fr/cgi-bin/cdsbib?1990RMxAA..21..381G" xr:uid="{00000000-0004-0000-0000-000009000000}"/>
    <hyperlink ref="AQ6381" r:id="rId11" display="http://cdsbib.u-strasbg.fr/cgi-bin/cdsbib?1990RMxAA..21..381G" xr:uid="{00000000-0004-0000-0000-00000A000000}"/>
    <hyperlink ref="AQ525" r:id="rId12" display="http://cdsbib.u-strasbg.fr/cgi-bin/cdsbib?1990RMxAA..21..381G" xr:uid="{00000000-0004-0000-0000-00000B000000}"/>
    <hyperlink ref="I3269" r:id="rId13" display="http://vsolj.cetus-net.org/bulletin.html" xr:uid="{00000000-0004-0000-0000-00000C000000}"/>
    <hyperlink ref="H3269" r:id="rId14" display="http://vsolj.cetus-net.org/bulletin.html" xr:uid="{00000000-0004-0000-0000-00000D000000}"/>
    <hyperlink ref="AQ1186" r:id="rId15" display="http://cdsbib.u-strasbg.fr/cgi-bin/cdsbib?1990RMxAA..21..381G" xr:uid="{00000000-0004-0000-0000-00000E000000}"/>
    <hyperlink ref="AQ1185" r:id="rId16" display="http://cdsbib.u-strasbg.fr/cgi-bin/cdsbib?1990RMxAA..21..381G" xr:uid="{00000000-0004-0000-0000-00000F000000}"/>
    <hyperlink ref="AP4439" r:id="rId17" display="http://cdsbib.u-strasbg.fr/cgi-bin/cdsbib?1990RMxAA..21..381G" xr:uid="{00000000-0004-0000-0000-000010000000}"/>
    <hyperlink ref="AP4457" r:id="rId18" display="http://cdsbib.u-strasbg.fr/cgi-bin/cdsbib?1990RMxAA..21..381G" xr:uid="{00000000-0004-0000-0000-000011000000}"/>
    <hyperlink ref="AP4458" r:id="rId19" display="http://cdsbib.u-strasbg.fr/cgi-bin/cdsbib?1990RMxAA..21..381G" xr:uid="{00000000-0004-0000-0000-000012000000}"/>
    <hyperlink ref="AP4454" r:id="rId20" display="http://cdsbib.u-strasbg.fr/cgi-bin/cdsbib?1990RMxAA..21..381G" xr:uid="{00000000-0004-0000-0000-000013000000}"/>
  </hyperlinks>
  <pageMargins left="0.75" right="0.75" top="1" bottom="1" header="0.5" footer="0.5"/>
  <headerFooter alignWithMargins="0"/>
  <drawing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139"/>
  <sheetViews>
    <sheetView topLeftCell="A165" workbookViewId="0">
      <selection activeCell="A46" sqref="A46:D211"/>
    </sheetView>
  </sheetViews>
  <sheetFormatPr defaultRowHeight="12.75" x14ac:dyDescent="0.2"/>
  <cols>
    <col min="1" max="1" width="19.7109375" style="41" customWidth="1"/>
    <col min="2" max="2" width="4.42578125" style="17" customWidth="1"/>
    <col min="3" max="3" width="12.7109375" style="41" customWidth="1"/>
    <col min="4" max="4" width="5.42578125" style="17" customWidth="1"/>
    <col min="5" max="5" width="14.85546875" style="17" customWidth="1"/>
    <col min="6" max="6" width="9.140625" style="17"/>
    <col min="7" max="7" width="12" style="17" customWidth="1"/>
    <col min="8" max="8" width="14.140625" style="41" customWidth="1"/>
    <col min="9" max="9" width="22.5703125" style="17" customWidth="1"/>
    <col min="10" max="10" width="25.140625" style="17" customWidth="1"/>
    <col min="11" max="11" width="15.7109375" style="17" customWidth="1"/>
    <col min="12" max="12" width="14.140625" style="17" customWidth="1"/>
    <col min="13" max="13" width="9.5703125" style="17" customWidth="1"/>
    <col min="14" max="14" width="14.140625" style="17" customWidth="1"/>
    <col min="15" max="15" width="23.42578125" style="17" customWidth="1"/>
    <col min="16" max="16" width="16.5703125" style="17" customWidth="1"/>
    <col min="17" max="17" width="41" style="17" customWidth="1"/>
    <col min="18" max="16384" width="9.140625" style="17"/>
  </cols>
  <sheetData>
    <row r="1" spans="1:16" ht="15.75" x14ac:dyDescent="0.25">
      <c r="A1" s="40" t="s">
        <v>56</v>
      </c>
      <c r="I1" s="42" t="s">
        <v>57</v>
      </c>
      <c r="J1" s="43" t="s">
        <v>58</v>
      </c>
    </row>
    <row r="2" spans="1:16" x14ac:dyDescent="0.2">
      <c r="I2" s="44" t="s">
        <v>59</v>
      </c>
      <c r="J2" s="45" t="s">
        <v>60</v>
      </c>
    </row>
    <row r="3" spans="1:16" x14ac:dyDescent="0.2">
      <c r="A3" s="46" t="s">
        <v>61</v>
      </c>
      <c r="I3" s="44" t="s">
        <v>62</v>
      </c>
      <c r="J3" s="45" t="s">
        <v>63</v>
      </c>
    </row>
    <row r="4" spans="1:16" x14ac:dyDescent="0.2">
      <c r="I4" s="44" t="s">
        <v>64</v>
      </c>
      <c r="J4" s="45" t="s">
        <v>63</v>
      </c>
    </row>
    <row r="5" spans="1:16" ht="13.5" thickBot="1" x14ac:dyDescent="0.25">
      <c r="I5" s="47" t="s">
        <v>65</v>
      </c>
      <c r="J5" s="48" t="s">
        <v>66</v>
      </c>
    </row>
    <row r="10" spans="1:16" ht="17.25" customHeight="1" thickBot="1" x14ac:dyDescent="0.25"/>
    <row r="11" spans="1:16" ht="12.75" customHeight="1" thickBot="1" x14ac:dyDescent="0.25">
      <c r="A11" s="41" t="str">
        <f t="shared" ref="A11:A42" si="0">P11</f>
        <v>IBVS 164 </v>
      </c>
      <c r="B11" s="4" t="str">
        <f t="shared" ref="B11:B42" si="1">IF(H11=INT(H11),"I","II")</f>
        <v>II</v>
      </c>
      <c r="C11" s="41">
        <f t="shared" ref="C11:C42" si="2">1*G11</f>
        <v>36814.417999999998</v>
      </c>
      <c r="D11" s="17" t="str">
        <f t="shared" ref="D11:D42" si="3">VLOOKUP(F11,I$1:J$5,2,FALSE)</f>
        <v>vis</v>
      </c>
      <c r="E11" s="49">
        <f>VLOOKUP(C11,Active!C$21:E$972,3,FALSE)</f>
        <v>-6215.0232398870221</v>
      </c>
      <c r="F11" s="4" t="s">
        <v>65</v>
      </c>
      <c r="G11" s="17" t="str">
        <f t="shared" ref="G11:G42" si="4">MID(I11,3,LEN(I11)-3)</f>
        <v>36814.418</v>
      </c>
      <c r="H11" s="41">
        <f t="shared" ref="H11:H42" si="5">1*K11</f>
        <v>-15866.5</v>
      </c>
      <c r="I11" s="50" t="s">
        <v>407</v>
      </c>
      <c r="J11" s="51" t="s">
        <v>408</v>
      </c>
      <c r="K11" s="50">
        <v>-15866.5</v>
      </c>
      <c r="L11" s="50" t="s">
        <v>69</v>
      </c>
      <c r="M11" s="51" t="s">
        <v>70</v>
      </c>
      <c r="N11" s="51"/>
      <c r="O11" s="52" t="s">
        <v>409</v>
      </c>
      <c r="P11" s="53" t="s">
        <v>410</v>
      </c>
    </row>
    <row r="12" spans="1:16" ht="12.75" customHeight="1" thickBot="1" x14ac:dyDescent="0.25">
      <c r="A12" s="41" t="str">
        <f t="shared" si="0"/>
        <v>IBVS 164 </v>
      </c>
      <c r="B12" s="4" t="str">
        <f t="shared" si="1"/>
        <v>II</v>
      </c>
      <c r="C12" s="41">
        <f t="shared" si="2"/>
        <v>36850.33</v>
      </c>
      <c r="D12" s="17" t="str">
        <f t="shared" si="3"/>
        <v>vis</v>
      </c>
      <c r="E12" s="49">
        <f>VLOOKUP(C12,Active!C$21:E$972,3,FALSE)</f>
        <v>-6177.0216543007</v>
      </c>
      <c r="F12" s="4" t="s">
        <v>65</v>
      </c>
      <c r="G12" s="17" t="str">
        <f t="shared" si="4"/>
        <v>36850.330</v>
      </c>
      <c r="H12" s="41">
        <f t="shared" si="5"/>
        <v>-15828.5</v>
      </c>
      <c r="I12" s="50" t="s">
        <v>411</v>
      </c>
      <c r="J12" s="51" t="s">
        <v>412</v>
      </c>
      <c r="K12" s="50">
        <v>-15828.5</v>
      </c>
      <c r="L12" s="50" t="s">
        <v>283</v>
      </c>
      <c r="M12" s="51" t="s">
        <v>70</v>
      </c>
      <c r="N12" s="51"/>
      <c r="O12" s="52" t="s">
        <v>409</v>
      </c>
      <c r="P12" s="53" t="s">
        <v>410</v>
      </c>
    </row>
    <row r="13" spans="1:16" ht="12.75" customHeight="1" thickBot="1" x14ac:dyDescent="0.25">
      <c r="A13" s="41" t="str">
        <f t="shared" si="0"/>
        <v>IBVS 164 </v>
      </c>
      <c r="B13" s="4" t="str">
        <f t="shared" si="1"/>
        <v>II</v>
      </c>
      <c r="C13" s="41">
        <f t="shared" si="2"/>
        <v>36868.305999999997</v>
      </c>
      <c r="D13" s="17" t="str">
        <f t="shared" si="3"/>
        <v>vis</v>
      </c>
      <c r="E13" s="49">
        <f>VLOOKUP(C13,Active!C$21:E$972,3,FALSE)</f>
        <v>-6157.9996977820028</v>
      </c>
      <c r="F13" s="4" t="s">
        <v>65</v>
      </c>
      <c r="G13" s="17" t="str">
        <f t="shared" si="4"/>
        <v>36868.306</v>
      </c>
      <c r="H13" s="41">
        <f t="shared" si="5"/>
        <v>-15809.5</v>
      </c>
      <c r="I13" s="50" t="s">
        <v>413</v>
      </c>
      <c r="J13" s="51" t="s">
        <v>414</v>
      </c>
      <c r="K13" s="50">
        <v>-15809.5</v>
      </c>
      <c r="L13" s="50" t="s">
        <v>144</v>
      </c>
      <c r="M13" s="51" t="s">
        <v>70</v>
      </c>
      <c r="N13" s="51"/>
      <c r="O13" s="52" t="s">
        <v>409</v>
      </c>
      <c r="P13" s="53" t="s">
        <v>410</v>
      </c>
    </row>
    <row r="14" spans="1:16" ht="12.75" customHeight="1" thickBot="1" x14ac:dyDescent="0.25">
      <c r="A14" s="41" t="str">
        <f t="shared" si="0"/>
        <v>IBVS 164 </v>
      </c>
      <c r="B14" s="4" t="str">
        <f t="shared" si="1"/>
        <v>I</v>
      </c>
      <c r="C14" s="41">
        <f t="shared" si="2"/>
        <v>37203.355000000003</v>
      </c>
      <c r="D14" s="17" t="str">
        <f t="shared" si="3"/>
        <v>vis</v>
      </c>
      <c r="E14" s="49">
        <f>VLOOKUP(C14,Active!C$21:E$972,3,FALSE)</f>
        <v>-5803.4554437969718</v>
      </c>
      <c r="F14" s="4" t="s">
        <v>65</v>
      </c>
      <c r="G14" s="17" t="str">
        <f t="shared" si="4"/>
        <v>37203.355</v>
      </c>
      <c r="H14" s="41">
        <f t="shared" si="5"/>
        <v>-15455</v>
      </c>
      <c r="I14" s="50" t="s">
        <v>417</v>
      </c>
      <c r="J14" s="51" t="s">
        <v>418</v>
      </c>
      <c r="K14" s="50">
        <v>-15455</v>
      </c>
      <c r="L14" s="50" t="s">
        <v>419</v>
      </c>
      <c r="M14" s="51" t="s">
        <v>70</v>
      </c>
      <c r="N14" s="51"/>
      <c r="O14" s="52" t="s">
        <v>409</v>
      </c>
      <c r="P14" s="53" t="s">
        <v>410</v>
      </c>
    </row>
    <row r="15" spans="1:16" ht="12.75" customHeight="1" thickBot="1" x14ac:dyDescent="0.25">
      <c r="A15" s="41" t="str">
        <f t="shared" si="0"/>
        <v>IBVS 164 </v>
      </c>
      <c r="B15" s="4" t="str">
        <f t="shared" si="1"/>
        <v>II</v>
      </c>
      <c r="C15" s="41">
        <f t="shared" si="2"/>
        <v>38636.400000000001</v>
      </c>
      <c r="D15" s="17" t="str">
        <f t="shared" si="3"/>
        <v>vis</v>
      </c>
      <c r="E15" s="49">
        <f>VLOOKUP(C15,Active!C$21:E$972,3,FALSE)</f>
        <v>-4287.0268902063999</v>
      </c>
      <c r="F15" s="4" t="s">
        <v>65</v>
      </c>
      <c r="G15" s="17" t="str">
        <f t="shared" si="4"/>
        <v>38636.400</v>
      </c>
      <c r="H15" s="41">
        <f t="shared" si="5"/>
        <v>-13938.5</v>
      </c>
      <c r="I15" s="50" t="s">
        <v>422</v>
      </c>
      <c r="J15" s="51" t="s">
        <v>423</v>
      </c>
      <c r="K15" s="50">
        <v>-13938.5</v>
      </c>
      <c r="L15" s="50" t="s">
        <v>283</v>
      </c>
      <c r="M15" s="51" t="s">
        <v>70</v>
      </c>
      <c r="N15" s="51"/>
      <c r="O15" s="52" t="s">
        <v>409</v>
      </c>
      <c r="P15" s="53" t="s">
        <v>410</v>
      </c>
    </row>
    <row r="16" spans="1:16" ht="12.75" customHeight="1" thickBot="1" x14ac:dyDescent="0.25">
      <c r="A16" s="41" t="str">
        <f t="shared" si="0"/>
        <v>IBVS 164 </v>
      </c>
      <c r="B16" s="4" t="str">
        <f t="shared" si="1"/>
        <v>II</v>
      </c>
      <c r="C16" s="41">
        <f t="shared" si="2"/>
        <v>38672.286</v>
      </c>
      <c r="D16" s="17" t="str">
        <f t="shared" si="3"/>
        <v>vis</v>
      </c>
      <c r="E16" s="49">
        <f>VLOOKUP(C16,Active!C$21:E$972,3,FALSE)</f>
        <v>-4249.0528174632909</v>
      </c>
      <c r="F16" s="4" t="s">
        <v>65</v>
      </c>
      <c r="G16" s="17" t="str">
        <f t="shared" si="4"/>
        <v>38672.286</v>
      </c>
      <c r="H16" s="41">
        <f t="shared" si="5"/>
        <v>-13900.5</v>
      </c>
      <c r="I16" s="50" t="s">
        <v>424</v>
      </c>
      <c r="J16" s="51" t="s">
        <v>425</v>
      </c>
      <c r="K16" s="50">
        <v>-13900.5</v>
      </c>
      <c r="L16" s="50" t="s">
        <v>236</v>
      </c>
      <c r="M16" s="51" t="s">
        <v>70</v>
      </c>
      <c r="N16" s="51"/>
      <c r="O16" s="52" t="s">
        <v>409</v>
      </c>
      <c r="P16" s="53" t="s">
        <v>410</v>
      </c>
    </row>
    <row r="17" spans="1:16" ht="12.75" customHeight="1" thickBot="1" x14ac:dyDescent="0.25">
      <c r="A17" s="41" t="str">
        <f t="shared" si="0"/>
        <v>IBVS 164 </v>
      </c>
      <c r="B17" s="4" t="str">
        <f t="shared" si="1"/>
        <v>II</v>
      </c>
      <c r="C17" s="41">
        <f t="shared" si="2"/>
        <v>38691.243999999999</v>
      </c>
      <c r="D17" s="17" t="str">
        <f t="shared" si="3"/>
        <v>vis</v>
      </c>
      <c r="E17" s="49">
        <f>VLOOKUP(C17,Active!C$21:E$972,3,FALSE)</f>
        <v>-4228.9917220203924</v>
      </c>
      <c r="F17" s="4" t="s">
        <v>65</v>
      </c>
      <c r="G17" s="17" t="str">
        <f t="shared" si="4"/>
        <v>38691.244</v>
      </c>
      <c r="H17" s="41">
        <f t="shared" si="5"/>
        <v>-13880.5</v>
      </c>
      <c r="I17" s="50" t="s">
        <v>426</v>
      </c>
      <c r="J17" s="51" t="s">
        <v>427</v>
      </c>
      <c r="K17" s="50">
        <v>-13880.5</v>
      </c>
      <c r="L17" s="50" t="s">
        <v>428</v>
      </c>
      <c r="M17" s="51" t="s">
        <v>70</v>
      </c>
      <c r="N17" s="51"/>
      <c r="O17" s="52" t="s">
        <v>409</v>
      </c>
      <c r="P17" s="53" t="s">
        <v>410</v>
      </c>
    </row>
    <row r="18" spans="1:16" ht="12.75" customHeight="1" thickBot="1" x14ac:dyDescent="0.25">
      <c r="A18" s="41" t="str">
        <f t="shared" si="0"/>
        <v>IBVS 164 </v>
      </c>
      <c r="B18" s="4" t="str">
        <f t="shared" si="1"/>
        <v>II</v>
      </c>
      <c r="C18" s="41">
        <f t="shared" si="2"/>
        <v>38692.25</v>
      </c>
      <c r="D18" s="17" t="str">
        <f t="shared" si="3"/>
        <v>vis</v>
      </c>
      <c r="E18" s="49">
        <f>VLOOKUP(C18,Active!C$21:E$972,3,FALSE)</f>
        <v>-4227.9271866255413</v>
      </c>
      <c r="F18" s="4" t="s">
        <v>65</v>
      </c>
      <c r="G18" s="17" t="str">
        <f t="shared" si="4"/>
        <v>38692.250</v>
      </c>
      <c r="H18" s="41">
        <f t="shared" si="5"/>
        <v>-13879.5</v>
      </c>
      <c r="I18" s="50" t="s">
        <v>429</v>
      </c>
      <c r="J18" s="51" t="s">
        <v>430</v>
      </c>
      <c r="K18" s="50">
        <v>-13879.5</v>
      </c>
      <c r="L18" s="50" t="s">
        <v>210</v>
      </c>
      <c r="M18" s="51" t="s">
        <v>70</v>
      </c>
      <c r="N18" s="51"/>
      <c r="O18" s="52" t="s">
        <v>409</v>
      </c>
      <c r="P18" s="53" t="s">
        <v>410</v>
      </c>
    </row>
    <row r="19" spans="1:16" ht="12.75" customHeight="1" thickBot="1" x14ac:dyDescent="0.25">
      <c r="A19" s="41" t="str">
        <f t="shared" si="0"/>
        <v>IBVS 164 </v>
      </c>
      <c r="B19" s="4" t="str">
        <f t="shared" si="1"/>
        <v>I</v>
      </c>
      <c r="C19" s="41">
        <f t="shared" si="2"/>
        <v>39023.337</v>
      </c>
      <c r="D19" s="17" t="str">
        <f t="shared" si="3"/>
        <v>vis</v>
      </c>
      <c r="E19" s="49">
        <f>VLOOKUP(C19,Active!C$21:E$972,3,FALSE)</f>
        <v>-3877.5754666707307</v>
      </c>
      <c r="F19" s="4" t="s">
        <v>65</v>
      </c>
      <c r="G19" s="17" t="str">
        <f t="shared" si="4"/>
        <v>39023.337</v>
      </c>
      <c r="H19" s="41">
        <f t="shared" si="5"/>
        <v>-13529</v>
      </c>
      <c r="I19" s="50" t="s">
        <v>431</v>
      </c>
      <c r="J19" s="51" t="s">
        <v>432</v>
      </c>
      <c r="K19" s="50">
        <v>-13529</v>
      </c>
      <c r="L19" s="50" t="s">
        <v>433</v>
      </c>
      <c r="M19" s="51" t="s">
        <v>70</v>
      </c>
      <c r="N19" s="51"/>
      <c r="O19" s="52" t="s">
        <v>409</v>
      </c>
      <c r="P19" s="53" t="s">
        <v>410</v>
      </c>
    </row>
    <row r="20" spans="1:16" ht="12.75" customHeight="1" thickBot="1" x14ac:dyDescent="0.25">
      <c r="A20" s="41" t="str">
        <f t="shared" si="0"/>
        <v>IBVS 164 </v>
      </c>
      <c r="B20" s="4" t="str">
        <f t="shared" si="1"/>
        <v>II</v>
      </c>
      <c r="C20" s="41">
        <f t="shared" si="2"/>
        <v>39051.245999999999</v>
      </c>
      <c r="D20" s="17" t="str">
        <f t="shared" si="3"/>
        <v>vis</v>
      </c>
      <c r="E20" s="49">
        <f>VLOOKUP(C20,Active!C$21:E$972,3,FALSE)</f>
        <v>-3848.042545860736</v>
      </c>
      <c r="F20" s="4" t="s">
        <v>65</v>
      </c>
      <c r="G20" s="17" t="str">
        <f t="shared" si="4"/>
        <v>39051.246</v>
      </c>
      <c r="H20" s="41">
        <f t="shared" si="5"/>
        <v>-13499.5</v>
      </c>
      <c r="I20" s="50" t="s">
        <v>434</v>
      </c>
      <c r="J20" s="51" t="s">
        <v>435</v>
      </c>
      <c r="K20" s="50">
        <v>-13499.5</v>
      </c>
      <c r="L20" s="50" t="s">
        <v>436</v>
      </c>
      <c r="M20" s="51" t="s">
        <v>70</v>
      </c>
      <c r="N20" s="51"/>
      <c r="O20" s="52" t="s">
        <v>409</v>
      </c>
      <c r="P20" s="53" t="s">
        <v>410</v>
      </c>
    </row>
    <row r="21" spans="1:16" ht="12.75" customHeight="1" thickBot="1" x14ac:dyDescent="0.25">
      <c r="A21" s="41" t="str">
        <f t="shared" si="0"/>
        <v> BBS 4 </v>
      </c>
      <c r="B21" s="4" t="str">
        <f t="shared" si="1"/>
        <v>II</v>
      </c>
      <c r="C21" s="41">
        <f t="shared" si="2"/>
        <v>41521.550999999999</v>
      </c>
      <c r="D21" s="17" t="str">
        <f t="shared" si="3"/>
        <v>vis</v>
      </c>
      <c r="E21" s="49">
        <f>VLOOKUP(C21,Active!C$21:E$972,3,FALSE)</f>
        <v>-1233.9996943958038</v>
      </c>
      <c r="F21" s="4" t="s">
        <v>65</v>
      </c>
      <c r="G21" s="17" t="str">
        <f t="shared" si="4"/>
        <v>41521.551</v>
      </c>
      <c r="H21" s="41">
        <f t="shared" si="5"/>
        <v>-10885.5</v>
      </c>
      <c r="I21" s="50" t="s">
        <v>458</v>
      </c>
      <c r="J21" s="51" t="s">
        <v>459</v>
      </c>
      <c r="K21" s="50">
        <v>-10885.5</v>
      </c>
      <c r="L21" s="50" t="s">
        <v>428</v>
      </c>
      <c r="M21" s="51" t="s">
        <v>460</v>
      </c>
      <c r="N21" s="51"/>
      <c r="O21" s="52" t="s">
        <v>461</v>
      </c>
      <c r="P21" s="52" t="s">
        <v>462</v>
      </c>
    </row>
    <row r="22" spans="1:16" ht="12.75" customHeight="1" thickBot="1" x14ac:dyDescent="0.25">
      <c r="A22" s="41" t="str">
        <f t="shared" si="0"/>
        <v> BBS 4 </v>
      </c>
      <c r="B22" s="4" t="str">
        <f t="shared" si="1"/>
        <v>II</v>
      </c>
      <c r="C22" s="41">
        <f t="shared" si="2"/>
        <v>41522.506000000001</v>
      </c>
      <c r="D22" s="17" t="str">
        <f t="shared" si="3"/>
        <v>vis</v>
      </c>
      <c r="E22" s="49">
        <f>VLOOKUP(C22,Active!C$21:E$972,3,FALSE)</f>
        <v>-1232.989126501089</v>
      </c>
      <c r="F22" s="4" t="s">
        <v>65</v>
      </c>
      <c r="G22" s="17" t="str">
        <f t="shared" si="4"/>
        <v>41522.506</v>
      </c>
      <c r="H22" s="41">
        <f t="shared" si="5"/>
        <v>-10884.5</v>
      </c>
      <c r="I22" s="50" t="s">
        <v>463</v>
      </c>
      <c r="J22" s="51" t="s">
        <v>464</v>
      </c>
      <c r="K22" s="50">
        <v>-10884.5</v>
      </c>
      <c r="L22" s="50" t="s">
        <v>465</v>
      </c>
      <c r="M22" s="51" t="s">
        <v>460</v>
      </c>
      <c r="N22" s="51"/>
      <c r="O22" s="52" t="s">
        <v>461</v>
      </c>
      <c r="P22" s="52" t="s">
        <v>462</v>
      </c>
    </row>
    <row r="23" spans="1:16" ht="12.75" customHeight="1" thickBot="1" x14ac:dyDescent="0.25">
      <c r="A23" s="41" t="str">
        <f t="shared" si="0"/>
        <v> BBS 5 </v>
      </c>
      <c r="B23" s="4" t="str">
        <f t="shared" si="1"/>
        <v>II</v>
      </c>
      <c r="C23" s="41">
        <f t="shared" si="2"/>
        <v>41558.404000000002</v>
      </c>
      <c r="D23" s="17" t="str">
        <f t="shared" si="3"/>
        <v>vis</v>
      </c>
      <c r="E23" s="49">
        <f>VLOOKUP(C23,Active!C$21:E$972,3,FALSE)</f>
        <v>-1195.0023555226508</v>
      </c>
      <c r="F23" s="4" t="s">
        <v>65</v>
      </c>
      <c r="G23" s="17" t="str">
        <f t="shared" si="4"/>
        <v>41558.404</v>
      </c>
      <c r="H23" s="41">
        <f t="shared" si="5"/>
        <v>-10846.5</v>
      </c>
      <c r="I23" s="50" t="s">
        <v>466</v>
      </c>
      <c r="J23" s="51" t="s">
        <v>467</v>
      </c>
      <c r="K23" s="50">
        <v>-10846.5</v>
      </c>
      <c r="L23" s="50" t="s">
        <v>320</v>
      </c>
      <c r="M23" s="51" t="s">
        <v>460</v>
      </c>
      <c r="N23" s="51"/>
      <c r="O23" s="52" t="s">
        <v>461</v>
      </c>
      <c r="P23" s="52" t="s">
        <v>468</v>
      </c>
    </row>
    <row r="24" spans="1:16" ht="12.75" customHeight="1" thickBot="1" x14ac:dyDescent="0.25">
      <c r="A24" s="41" t="str">
        <f t="shared" si="0"/>
        <v> BBS 6 </v>
      </c>
      <c r="B24" s="4" t="str">
        <f t="shared" si="1"/>
        <v>II</v>
      </c>
      <c r="C24" s="41">
        <f t="shared" si="2"/>
        <v>41594.300999999999</v>
      </c>
      <c r="D24" s="17" t="str">
        <f t="shared" si="3"/>
        <v>vis</v>
      </c>
      <c r="E24" s="49">
        <f>VLOOKUP(C24,Active!C$21:E$972,3,FALSE)</f>
        <v>-1157.0166427304937</v>
      </c>
      <c r="F24" s="4" t="s">
        <v>65</v>
      </c>
      <c r="G24" s="17" t="str">
        <f t="shared" si="4"/>
        <v>41594.301</v>
      </c>
      <c r="H24" s="41">
        <f t="shared" si="5"/>
        <v>-10808.5</v>
      </c>
      <c r="I24" s="50" t="s">
        <v>469</v>
      </c>
      <c r="J24" s="51" t="s">
        <v>470</v>
      </c>
      <c r="K24" s="50">
        <v>-10808.5</v>
      </c>
      <c r="L24" s="50" t="s">
        <v>218</v>
      </c>
      <c r="M24" s="51" t="s">
        <v>460</v>
      </c>
      <c r="N24" s="51"/>
      <c r="O24" s="52" t="s">
        <v>461</v>
      </c>
      <c r="P24" s="52" t="s">
        <v>471</v>
      </c>
    </row>
    <row r="25" spans="1:16" ht="12.75" customHeight="1" thickBot="1" x14ac:dyDescent="0.25">
      <c r="A25" s="41" t="str">
        <f t="shared" si="0"/>
        <v> BBS 6 </v>
      </c>
      <c r="B25" s="4" t="str">
        <f t="shared" si="1"/>
        <v>II</v>
      </c>
      <c r="C25" s="41">
        <f t="shared" si="2"/>
        <v>41595.279000000002</v>
      </c>
      <c r="D25" s="17" t="str">
        <f t="shared" si="3"/>
        <v>vis</v>
      </c>
      <c r="E25" s="49">
        <f>VLOOKUP(C25,Active!C$21:E$972,3,FALSE)</f>
        <v>-1155.9817365514025</v>
      </c>
      <c r="F25" s="4" t="s">
        <v>65</v>
      </c>
      <c r="G25" s="17" t="str">
        <f t="shared" si="4"/>
        <v>41595.279</v>
      </c>
      <c r="H25" s="41">
        <f t="shared" si="5"/>
        <v>-10807.5</v>
      </c>
      <c r="I25" s="50" t="s">
        <v>472</v>
      </c>
      <c r="J25" s="51" t="s">
        <v>473</v>
      </c>
      <c r="K25" s="50">
        <v>-10807.5</v>
      </c>
      <c r="L25" s="50" t="s">
        <v>474</v>
      </c>
      <c r="M25" s="51" t="s">
        <v>460</v>
      </c>
      <c r="N25" s="51"/>
      <c r="O25" s="52" t="s">
        <v>461</v>
      </c>
      <c r="P25" s="52" t="s">
        <v>471</v>
      </c>
    </row>
    <row r="26" spans="1:16" ht="12.75" customHeight="1" thickBot="1" x14ac:dyDescent="0.25">
      <c r="A26" s="41" t="str">
        <f t="shared" si="0"/>
        <v> BBS 7 </v>
      </c>
      <c r="B26" s="4" t="str">
        <f t="shared" si="1"/>
        <v>II</v>
      </c>
      <c r="C26" s="41">
        <f t="shared" si="2"/>
        <v>41664.252999999997</v>
      </c>
      <c r="D26" s="17" t="str">
        <f t="shared" si="3"/>
        <v>vis</v>
      </c>
      <c r="E26" s="49">
        <f>VLOOKUP(C26,Active!C$21:E$972,3,FALSE)</f>
        <v>-1082.9943962687539</v>
      </c>
      <c r="F26" s="4" t="s">
        <v>65</v>
      </c>
      <c r="G26" s="17" t="str">
        <f t="shared" si="4"/>
        <v>41664.253</v>
      </c>
      <c r="H26" s="41">
        <f t="shared" si="5"/>
        <v>-10734.5</v>
      </c>
      <c r="I26" s="50" t="s">
        <v>478</v>
      </c>
      <c r="J26" s="51" t="s">
        <v>479</v>
      </c>
      <c r="K26" s="50">
        <v>-10734.5</v>
      </c>
      <c r="L26" s="50" t="s">
        <v>480</v>
      </c>
      <c r="M26" s="51" t="s">
        <v>460</v>
      </c>
      <c r="N26" s="51"/>
      <c r="O26" s="52" t="s">
        <v>461</v>
      </c>
      <c r="P26" s="52" t="s">
        <v>481</v>
      </c>
    </row>
    <row r="27" spans="1:16" ht="12.75" customHeight="1" thickBot="1" x14ac:dyDescent="0.25">
      <c r="A27" s="41" t="str">
        <f t="shared" si="0"/>
        <v> BBS 11 </v>
      </c>
      <c r="B27" s="4" t="str">
        <f t="shared" si="1"/>
        <v>II</v>
      </c>
      <c r="C27" s="41">
        <f t="shared" si="2"/>
        <v>41900.508000000002</v>
      </c>
      <c r="D27" s="17" t="str">
        <f t="shared" si="3"/>
        <v>vis</v>
      </c>
      <c r="E27" s="49">
        <f>VLOOKUP(C27,Active!C$21:E$972,3,FALSE)</f>
        <v>-832.99259735207772</v>
      </c>
      <c r="F27" s="4" t="s">
        <v>65</v>
      </c>
      <c r="G27" s="17" t="str">
        <f t="shared" si="4"/>
        <v>41900.508</v>
      </c>
      <c r="H27" s="41">
        <f t="shared" si="5"/>
        <v>-10484.5</v>
      </c>
      <c r="I27" s="50" t="s">
        <v>482</v>
      </c>
      <c r="J27" s="51" t="s">
        <v>483</v>
      </c>
      <c r="K27" s="50">
        <v>-10484.5</v>
      </c>
      <c r="L27" s="50" t="s">
        <v>361</v>
      </c>
      <c r="M27" s="51" t="s">
        <v>460</v>
      </c>
      <c r="N27" s="51"/>
      <c r="O27" s="52" t="s">
        <v>461</v>
      </c>
      <c r="P27" s="52" t="s">
        <v>484</v>
      </c>
    </row>
    <row r="28" spans="1:16" ht="12.75" customHeight="1" thickBot="1" x14ac:dyDescent="0.25">
      <c r="A28" s="41" t="str">
        <f t="shared" si="0"/>
        <v> BBS 11 </v>
      </c>
      <c r="B28" s="4" t="str">
        <f t="shared" si="1"/>
        <v>II</v>
      </c>
      <c r="C28" s="41">
        <f t="shared" si="2"/>
        <v>41901.451000000001</v>
      </c>
      <c r="D28" s="17" t="str">
        <f t="shared" si="3"/>
        <v>vis</v>
      </c>
      <c r="E28" s="49">
        <f>VLOOKUP(C28,Active!C$21:E$972,3,FALSE)</f>
        <v>-831.99472769269164</v>
      </c>
      <c r="F28" s="4" t="s">
        <v>65</v>
      </c>
      <c r="G28" s="17" t="str">
        <f t="shared" si="4"/>
        <v>41901.451</v>
      </c>
      <c r="H28" s="41">
        <f t="shared" si="5"/>
        <v>-10483.5</v>
      </c>
      <c r="I28" s="50" t="s">
        <v>485</v>
      </c>
      <c r="J28" s="51" t="s">
        <v>486</v>
      </c>
      <c r="K28" s="50">
        <v>-10483.5</v>
      </c>
      <c r="L28" s="50" t="s">
        <v>375</v>
      </c>
      <c r="M28" s="51" t="s">
        <v>460</v>
      </c>
      <c r="N28" s="51"/>
      <c r="O28" s="52" t="s">
        <v>461</v>
      </c>
      <c r="P28" s="52" t="s">
        <v>484</v>
      </c>
    </row>
    <row r="29" spans="1:16" ht="12.75" customHeight="1" thickBot="1" x14ac:dyDescent="0.25">
      <c r="A29" s="41" t="str">
        <f t="shared" si="0"/>
        <v> BBS 12 </v>
      </c>
      <c r="B29" s="4" t="str">
        <f t="shared" si="1"/>
        <v>II</v>
      </c>
      <c r="C29" s="41">
        <f t="shared" si="2"/>
        <v>41972.29</v>
      </c>
      <c r="D29" s="17" t="str">
        <f t="shared" si="3"/>
        <v>vis</v>
      </c>
      <c r="E29" s="49">
        <f>VLOOKUP(C29,Active!C$21:E$972,3,FALSE)</f>
        <v>-757.03387000308487</v>
      </c>
      <c r="F29" s="4" t="s">
        <v>65</v>
      </c>
      <c r="G29" s="17" t="str">
        <f t="shared" si="4"/>
        <v>41972.290</v>
      </c>
      <c r="H29" s="41">
        <f t="shared" si="5"/>
        <v>-10408.5</v>
      </c>
      <c r="I29" s="50" t="s">
        <v>487</v>
      </c>
      <c r="J29" s="51" t="s">
        <v>488</v>
      </c>
      <c r="K29" s="50">
        <v>-10408.5</v>
      </c>
      <c r="L29" s="50" t="s">
        <v>150</v>
      </c>
      <c r="M29" s="51" t="s">
        <v>460</v>
      </c>
      <c r="N29" s="51"/>
      <c r="O29" s="52" t="s">
        <v>461</v>
      </c>
      <c r="P29" s="52" t="s">
        <v>489</v>
      </c>
    </row>
    <row r="30" spans="1:16" ht="12.75" customHeight="1" thickBot="1" x14ac:dyDescent="0.25">
      <c r="A30" s="41" t="str">
        <f t="shared" si="0"/>
        <v> BBS 16 </v>
      </c>
      <c r="B30" s="4" t="str">
        <f t="shared" si="1"/>
        <v>II</v>
      </c>
      <c r="C30" s="41">
        <f t="shared" si="2"/>
        <v>42242.595000000001</v>
      </c>
      <c r="D30" s="17" t="str">
        <f t="shared" si="3"/>
        <v>vis</v>
      </c>
      <c r="E30" s="49">
        <f>VLOOKUP(C30,Active!C$21:E$972,3,FALSE)</f>
        <v>-471.00082834821666</v>
      </c>
      <c r="F30" s="4" t="s">
        <v>65</v>
      </c>
      <c r="G30" s="17" t="str">
        <f t="shared" si="4"/>
        <v>42242.595</v>
      </c>
      <c r="H30" s="41">
        <f t="shared" si="5"/>
        <v>-10122.5</v>
      </c>
      <c r="I30" s="50" t="s">
        <v>490</v>
      </c>
      <c r="J30" s="51" t="s">
        <v>491</v>
      </c>
      <c r="K30" s="50">
        <v>-10122.5</v>
      </c>
      <c r="L30" s="50" t="s">
        <v>492</v>
      </c>
      <c r="M30" s="51" t="s">
        <v>460</v>
      </c>
      <c r="N30" s="51"/>
      <c r="O30" s="52" t="s">
        <v>461</v>
      </c>
      <c r="P30" s="52" t="s">
        <v>493</v>
      </c>
    </row>
    <row r="31" spans="1:16" ht="12.75" customHeight="1" thickBot="1" x14ac:dyDescent="0.25">
      <c r="A31" s="41" t="str">
        <f t="shared" si="0"/>
        <v> BBS 17 </v>
      </c>
      <c r="B31" s="4" t="str">
        <f t="shared" si="1"/>
        <v>II</v>
      </c>
      <c r="C31" s="41">
        <f t="shared" si="2"/>
        <v>42296.446000000004</v>
      </c>
      <c r="D31" s="17" t="str">
        <f t="shared" si="3"/>
        <v>vis</v>
      </c>
      <c r="E31" s="49">
        <f>VLOOKUP(C31,Active!C$21:E$972,3,FALSE)</f>
        <v>-414.01643913544973</v>
      </c>
      <c r="F31" s="4" t="s">
        <v>65</v>
      </c>
      <c r="G31" s="17" t="str">
        <f t="shared" si="4"/>
        <v>42296.446</v>
      </c>
      <c r="H31" s="41">
        <f t="shared" si="5"/>
        <v>-10065.5</v>
      </c>
      <c r="I31" s="50" t="s">
        <v>494</v>
      </c>
      <c r="J31" s="51" t="s">
        <v>495</v>
      </c>
      <c r="K31" s="50">
        <v>-10065.5</v>
      </c>
      <c r="L31" s="50" t="s">
        <v>130</v>
      </c>
      <c r="M31" s="51" t="s">
        <v>460</v>
      </c>
      <c r="N31" s="51"/>
      <c r="O31" s="52" t="s">
        <v>496</v>
      </c>
      <c r="P31" s="52" t="s">
        <v>497</v>
      </c>
    </row>
    <row r="32" spans="1:16" ht="12.75" customHeight="1" thickBot="1" x14ac:dyDescent="0.25">
      <c r="A32" s="41" t="str">
        <f t="shared" si="0"/>
        <v> BBS 17 </v>
      </c>
      <c r="B32" s="4" t="str">
        <f t="shared" si="1"/>
        <v>II</v>
      </c>
      <c r="C32" s="41">
        <f t="shared" si="2"/>
        <v>42296.461000000003</v>
      </c>
      <c r="D32" s="17" t="str">
        <f t="shared" si="3"/>
        <v>vis</v>
      </c>
      <c r="E32" s="49">
        <f>VLOOKUP(C32,Active!C$21:E$972,3,FALSE)</f>
        <v>-414.00056634129254</v>
      </c>
      <c r="F32" s="4" t="s">
        <v>65</v>
      </c>
      <c r="G32" s="17" t="str">
        <f t="shared" si="4"/>
        <v>42296.461</v>
      </c>
      <c r="H32" s="41">
        <f t="shared" si="5"/>
        <v>-10065.5</v>
      </c>
      <c r="I32" s="50" t="s">
        <v>498</v>
      </c>
      <c r="J32" s="51" t="s">
        <v>499</v>
      </c>
      <c r="K32" s="50">
        <v>-10065.5</v>
      </c>
      <c r="L32" s="50" t="s">
        <v>492</v>
      </c>
      <c r="M32" s="51" t="s">
        <v>460</v>
      </c>
      <c r="N32" s="51"/>
      <c r="O32" s="52" t="s">
        <v>461</v>
      </c>
      <c r="P32" s="52" t="s">
        <v>497</v>
      </c>
    </row>
    <row r="33" spans="1:16" ht="12.75" customHeight="1" thickBot="1" x14ac:dyDescent="0.25">
      <c r="A33" s="41" t="str">
        <f t="shared" si="0"/>
        <v> BBS 18 </v>
      </c>
      <c r="B33" s="4" t="str">
        <f t="shared" si="1"/>
        <v>II</v>
      </c>
      <c r="C33" s="41">
        <f t="shared" si="2"/>
        <v>42351.267999999996</v>
      </c>
      <c r="D33" s="17" t="str">
        <f t="shared" si="3"/>
        <v>vis</v>
      </c>
      <c r="E33" s="49">
        <f>VLOOKUP(C33,Active!C$21:E$972,3,FALSE)</f>
        <v>-356.00455104754485</v>
      </c>
      <c r="F33" s="4" t="s">
        <v>65</v>
      </c>
      <c r="G33" s="17" t="str">
        <f t="shared" si="4"/>
        <v>42351.268</v>
      </c>
      <c r="H33" s="41">
        <f t="shared" si="5"/>
        <v>-10007.5</v>
      </c>
      <c r="I33" s="50" t="s">
        <v>500</v>
      </c>
      <c r="J33" s="51" t="s">
        <v>501</v>
      </c>
      <c r="K33" s="50">
        <v>-10007.5</v>
      </c>
      <c r="L33" s="50" t="s">
        <v>502</v>
      </c>
      <c r="M33" s="51" t="s">
        <v>460</v>
      </c>
      <c r="N33" s="51"/>
      <c r="O33" s="52" t="s">
        <v>461</v>
      </c>
      <c r="P33" s="52" t="s">
        <v>503</v>
      </c>
    </row>
    <row r="34" spans="1:16" ht="12.75" customHeight="1" thickBot="1" x14ac:dyDescent="0.25">
      <c r="A34" s="41" t="str">
        <f t="shared" si="0"/>
        <v> BBS 19 </v>
      </c>
      <c r="B34" s="4" t="str">
        <f t="shared" si="1"/>
        <v>II</v>
      </c>
      <c r="C34" s="41">
        <f t="shared" si="2"/>
        <v>42385.250999999997</v>
      </c>
      <c r="D34" s="17" t="str">
        <f t="shared" si="3"/>
        <v>vis</v>
      </c>
      <c r="E34" s="49">
        <f>VLOOKUP(C34,Active!C$21:E$972,3,FALSE)</f>
        <v>-320.04420678991949</v>
      </c>
      <c r="F34" s="4" t="s">
        <v>65</v>
      </c>
      <c r="G34" s="17" t="str">
        <f t="shared" si="4"/>
        <v>42385.251</v>
      </c>
      <c r="H34" s="41">
        <f t="shared" si="5"/>
        <v>-9971.5</v>
      </c>
      <c r="I34" s="50" t="s">
        <v>504</v>
      </c>
      <c r="J34" s="51" t="s">
        <v>505</v>
      </c>
      <c r="K34" s="50">
        <v>-9971.5</v>
      </c>
      <c r="L34" s="50" t="s">
        <v>506</v>
      </c>
      <c r="M34" s="51" t="s">
        <v>460</v>
      </c>
      <c r="N34" s="51"/>
      <c r="O34" s="52" t="s">
        <v>461</v>
      </c>
      <c r="P34" s="52" t="s">
        <v>507</v>
      </c>
    </row>
    <row r="35" spans="1:16" ht="12.75" customHeight="1" thickBot="1" x14ac:dyDescent="0.25">
      <c r="A35" s="41" t="str">
        <f t="shared" si="0"/>
        <v> BBS 23 </v>
      </c>
      <c r="B35" s="4" t="str">
        <f t="shared" si="1"/>
        <v>II</v>
      </c>
      <c r="C35" s="41">
        <f t="shared" si="2"/>
        <v>42621.527000000002</v>
      </c>
      <c r="D35" s="17" t="str">
        <f t="shared" si="3"/>
        <v>vis</v>
      </c>
      <c r="E35" s="49">
        <f>VLOOKUP(C35,Active!C$21:E$972,3,FALSE)</f>
        <v>-70.02018596142176</v>
      </c>
      <c r="F35" s="4" t="s">
        <v>65</v>
      </c>
      <c r="G35" s="17" t="str">
        <f t="shared" si="4"/>
        <v>42621.527</v>
      </c>
      <c r="H35" s="41">
        <f t="shared" si="5"/>
        <v>-9721.5</v>
      </c>
      <c r="I35" s="50" t="s">
        <v>508</v>
      </c>
      <c r="J35" s="51" t="s">
        <v>509</v>
      </c>
      <c r="K35" s="50">
        <v>-9721.5</v>
      </c>
      <c r="L35" s="50" t="s">
        <v>218</v>
      </c>
      <c r="M35" s="51" t="s">
        <v>460</v>
      </c>
      <c r="N35" s="51"/>
      <c r="O35" s="52" t="s">
        <v>461</v>
      </c>
      <c r="P35" s="52" t="s">
        <v>510</v>
      </c>
    </row>
    <row r="36" spans="1:16" ht="12.75" customHeight="1" thickBot="1" x14ac:dyDescent="0.25">
      <c r="A36" s="41" t="str">
        <f t="shared" si="0"/>
        <v>IBVS 1199 </v>
      </c>
      <c r="B36" s="4" t="str">
        <f t="shared" si="1"/>
        <v>II</v>
      </c>
      <c r="C36" s="41">
        <f t="shared" si="2"/>
        <v>42687.697</v>
      </c>
      <c r="D36" s="17" t="str">
        <f t="shared" si="3"/>
        <v>vis</v>
      </c>
      <c r="E36" s="49">
        <f>VLOOKUP(C36,Active!C$21:E$972,3,FALSE)</f>
        <v>0</v>
      </c>
      <c r="F36" s="4" t="s">
        <v>65</v>
      </c>
      <c r="G36" s="17" t="str">
        <f t="shared" si="4"/>
        <v>42687.697</v>
      </c>
      <c r="H36" s="41">
        <f t="shared" si="5"/>
        <v>-9651.5</v>
      </c>
      <c r="I36" s="50" t="s">
        <v>511</v>
      </c>
      <c r="J36" s="51" t="s">
        <v>512</v>
      </c>
      <c r="K36" s="50">
        <v>-9651.5</v>
      </c>
      <c r="L36" s="50" t="s">
        <v>256</v>
      </c>
      <c r="M36" s="51" t="s">
        <v>513</v>
      </c>
      <c r="N36" s="51" t="s">
        <v>514</v>
      </c>
      <c r="O36" s="52" t="s">
        <v>515</v>
      </c>
      <c r="P36" s="53" t="s">
        <v>516</v>
      </c>
    </row>
    <row r="37" spans="1:16" ht="12.75" customHeight="1" thickBot="1" x14ac:dyDescent="0.25">
      <c r="A37" s="41" t="str">
        <f t="shared" si="0"/>
        <v> ASS 111.226 </v>
      </c>
      <c r="B37" s="4" t="str">
        <f t="shared" si="1"/>
        <v>II</v>
      </c>
      <c r="C37" s="41">
        <f t="shared" si="2"/>
        <v>43073.148999999998</v>
      </c>
      <c r="D37" s="17" t="str">
        <f t="shared" si="3"/>
        <v>vis</v>
      </c>
      <c r="E37" s="49">
        <f>VLOOKUP(C37,Active!C$21:E$972,3,FALSE)</f>
        <v>407.88001691404679</v>
      </c>
      <c r="F37" s="4" t="s">
        <v>65</v>
      </c>
      <c r="G37" s="17" t="str">
        <f t="shared" si="4"/>
        <v>43073.149</v>
      </c>
      <c r="H37" s="41">
        <f t="shared" si="5"/>
        <v>-9243.5</v>
      </c>
      <c r="I37" s="50" t="s">
        <v>517</v>
      </c>
      <c r="J37" s="51" t="s">
        <v>518</v>
      </c>
      <c r="K37" s="50">
        <v>-9243.5</v>
      </c>
      <c r="L37" s="50" t="s">
        <v>519</v>
      </c>
      <c r="M37" s="51" t="s">
        <v>513</v>
      </c>
      <c r="N37" s="51" t="s">
        <v>514</v>
      </c>
      <c r="O37" s="52" t="s">
        <v>520</v>
      </c>
      <c r="P37" s="52" t="s">
        <v>521</v>
      </c>
    </row>
    <row r="38" spans="1:16" ht="12.75" customHeight="1" thickBot="1" x14ac:dyDescent="0.25">
      <c r="A38" s="41" t="str">
        <f t="shared" si="0"/>
        <v> ASS 111.226 </v>
      </c>
      <c r="B38" s="4" t="str">
        <f t="shared" si="1"/>
        <v>I</v>
      </c>
      <c r="C38" s="41">
        <f t="shared" si="2"/>
        <v>44139.159</v>
      </c>
      <c r="D38" s="17" t="str">
        <f t="shared" si="3"/>
        <v>vis</v>
      </c>
      <c r="E38" s="49">
        <f>VLOOKUP(C38,Active!C$21:E$972,3,FALSE)</f>
        <v>1535.9171702575154</v>
      </c>
      <c r="F38" s="4" t="s">
        <v>65</v>
      </c>
      <c r="G38" s="17" t="str">
        <f t="shared" si="4"/>
        <v>44139.159</v>
      </c>
      <c r="H38" s="41">
        <f t="shared" si="5"/>
        <v>-8115</v>
      </c>
      <c r="I38" s="50" t="s">
        <v>522</v>
      </c>
      <c r="J38" s="51" t="s">
        <v>523</v>
      </c>
      <c r="K38" s="50">
        <v>-8115</v>
      </c>
      <c r="L38" s="50" t="s">
        <v>524</v>
      </c>
      <c r="M38" s="51" t="s">
        <v>513</v>
      </c>
      <c r="N38" s="51" t="s">
        <v>514</v>
      </c>
      <c r="O38" s="52" t="s">
        <v>520</v>
      </c>
      <c r="P38" s="52" t="s">
        <v>521</v>
      </c>
    </row>
    <row r="39" spans="1:16" ht="12.75" customHeight="1" thickBot="1" x14ac:dyDescent="0.25">
      <c r="A39" s="41" t="str">
        <f t="shared" si="0"/>
        <v> ASS 111.226 </v>
      </c>
      <c r="B39" s="4" t="str">
        <f t="shared" si="1"/>
        <v>I</v>
      </c>
      <c r="C39" s="41">
        <f t="shared" si="2"/>
        <v>44177.216999999997</v>
      </c>
      <c r="D39" s="17" t="str">
        <f t="shared" si="3"/>
        <v>vis</v>
      </c>
      <c r="E39" s="49">
        <f>VLOOKUP(C39,Active!C$21:E$972,3,FALSE)</f>
        <v>1576.1896235946724</v>
      </c>
      <c r="F39" s="4" t="s">
        <v>65</v>
      </c>
      <c r="G39" s="17" t="str">
        <f t="shared" si="4"/>
        <v>44177.217</v>
      </c>
      <c r="H39" s="41">
        <f t="shared" si="5"/>
        <v>-8075</v>
      </c>
      <c r="I39" s="50" t="s">
        <v>525</v>
      </c>
      <c r="J39" s="51" t="s">
        <v>526</v>
      </c>
      <c r="K39" s="50">
        <v>-8075</v>
      </c>
      <c r="L39" s="50" t="s">
        <v>527</v>
      </c>
      <c r="M39" s="51" t="s">
        <v>513</v>
      </c>
      <c r="N39" s="51" t="s">
        <v>514</v>
      </c>
      <c r="O39" s="52" t="s">
        <v>520</v>
      </c>
      <c r="P39" s="52" t="s">
        <v>521</v>
      </c>
    </row>
    <row r="40" spans="1:16" ht="12.75" customHeight="1" thickBot="1" x14ac:dyDescent="0.25">
      <c r="A40" s="41" t="str">
        <f t="shared" si="0"/>
        <v> ASS 111.226 </v>
      </c>
      <c r="B40" s="4" t="str">
        <f t="shared" si="1"/>
        <v>II</v>
      </c>
      <c r="C40" s="41">
        <f t="shared" si="2"/>
        <v>44531.159</v>
      </c>
      <c r="D40" s="17" t="str">
        <f t="shared" si="3"/>
        <v>vis</v>
      </c>
      <c r="E40" s="49">
        <f>VLOOKUP(C40,Active!C$21:E$972,3,FALSE)</f>
        <v>1950.7261909145814</v>
      </c>
      <c r="F40" s="4" t="s">
        <v>65</v>
      </c>
      <c r="G40" s="17" t="str">
        <f t="shared" si="4"/>
        <v>44531.159</v>
      </c>
      <c r="H40" s="41">
        <f t="shared" si="5"/>
        <v>-7700.5</v>
      </c>
      <c r="I40" s="50" t="s">
        <v>528</v>
      </c>
      <c r="J40" s="51" t="s">
        <v>529</v>
      </c>
      <c r="K40" s="50">
        <v>-7700.5</v>
      </c>
      <c r="L40" s="50" t="s">
        <v>530</v>
      </c>
      <c r="M40" s="51" t="s">
        <v>513</v>
      </c>
      <c r="N40" s="51" t="s">
        <v>514</v>
      </c>
      <c r="O40" s="52" t="s">
        <v>520</v>
      </c>
      <c r="P40" s="52" t="s">
        <v>521</v>
      </c>
    </row>
    <row r="41" spans="1:16" ht="12.75" customHeight="1" thickBot="1" x14ac:dyDescent="0.25">
      <c r="A41" s="41" t="str">
        <f t="shared" si="0"/>
        <v> ASS 113.334 </v>
      </c>
      <c r="B41" s="4" t="str">
        <f t="shared" si="1"/>
        <v>I</v>
      </c>
      <c r="C41" s="41">
        <f t="shared" si="2"/>
        <v>44899.235999999997</v>
      </c>
      <c r="D41" s="17" t="str">
        <f t="shared" si="3"/>
        <v>vis</v>
      </c>
      <c r="E41" s="49">
        <f>VLOOKUP(C41,Active!C$21:E$972,3,FALSE)</f>
        <v>2340.2202212625148</v>
      </c>
      <c r="F41" s="4" t="s">
        <v>65</v>
      </c>
      <c r="G41" s="17" t="str">
        <f t="shared" si="4"/>
        <v>44899.236</v>
      </c>
      <c r="H41" s="41">
        <f t="shared" si="5"/>
        <v>-7311</v>
      </c>
      <c r="I41" s="50" t="s">
        <v>531</v>
      </c>
      <c r="J41" s="51" t="s">
        <v>532</v>
      </c>
      <c r="K41" s="50">
        <v>-7311</v>
      </c>
      <c r="L41" s="50" t="s">
        <v>533</v>
      </c>
      <c r="M41" s="51" t="s">
        <v>513</v>
      </c>
      <c r="N41" s="51" t="s">
        <v>514</v>
      </c>
      <c r="O41" s="52" t="s">
        <v>534</v>
      </c>
      <c r="P41" s="52" t="s">
        <v>535</v>
      </c>
    </row>
    <row r="42" spans="1:16" ht="12.75" customHeight="1" thickBot="1" x14ac:dyDescent="0.25">
      <c r="A42" s="41" t="str">
        <f t="shared" si="0"/>
        <v> ASS 113.334 </v>
      </c>
      <c r="B42" s="4" t="str">
        <f t="shared" si="1"/>
        <v>I</v>
      </c>
      <c r="C42" s="41">
        <f t="shared" si="2"/>
        <v>44936.118999999999</v>
      </c>
      <c r="D42" s="17" t="str">
        <f t="shared" si="3"/>
        <v>vis</v>
      </c>
      <c r="E42" s="49">
        <f>VLOOKUP(C42,Active!C$21:E$972,3,FALSE)</f>
        <v>2379.2493057239822</v>
      </c>
      <c r="F42" s="4" t="s">
        <v>65</v>
      </c>
      <c r="G42" s="17" t="str">
        <f t="shared" si="4"/>
        <v>44936.119</v>
      </c>
      <c r="H42" s="41">
        <f t="shared" si="5"/>
        <v>-7272</v>
      </c>
      <c r="I42" s="50" t="s">
        <v>536</v>
      </c>
      <c r="J42" s="51" t="s">
        <v>537</v>
      </c>
      <c r="K42" s="50">
        <v>-7272</v>
      </c>
      <c r="L42" s="50" t="s">
        <v>538</v>
      </c>
      <c r="M42" s="51" t="s">
        <v>513</v>
      </c>
      <c r="N42" s="51" t="s">
        <v>514</v>
      </c>
      <c r="O42" s="52" t="s">
        <v>534</v>
      </c>
      <c r="P42" s="52" t="s">
        <v>535</v>
      </c>
    </row>
    <row r="43" spans="1:16" ht="12.75" customHeight="1" thickBot="1" x14ac:dyDescent="0.25">
      <c r="A43" s="41" t="str">
        <f t="shared" ref="A43:A74" si="6">P43</f>
        <v> ASS 113.334 </v>
      </c>
      <c r="B43" s="4" t="str">
        <f t="shared" ref="B43:B74" si="7">IF(H43=INT(H43),"I","II")</f>
        <v>II</v>
      </c>
      <c r="C43" s="41">
        <f t="shared" ref="C43:C74" si="8">1*G43</f>
        <v>44944.13</v>
      </c>
      <c r="D43" s="17" t="str">
        <f t="shared" ref="D43:D74" si="9">VLOOKUP(F43,I$1:J$5,2,FALSE)</f>
        <v>vis</v>
      </c>
      <c r="E43" s="49">
        <f>VLOOKUP(C43,Active!C$21:E$972,3,FALSE)</f>
        <v>2387.7264359905207</v>
      </c>
      <c r="F43" s="4" t="s">
        <v>65</v>
      </c>
      <c r="G43" s="17" t="str">
        <f t="shared" ref="G43:G74" si="10">MID(I43,3,LEN(I43)-3)</f>
        <v>44944.130</v>
      </c>
      <c r="H43" s="41">
        <f t="shared" ref="H43:H74" si="11">1*K43</f>
        <v>-7263.5</v>
      </c>
      <c r="I43" s="50" t="s">
        <v>539</v>
      </c>
      <c r="J43" s="51" t="s">
        <v>540</v>
      </c>
      <c r="K43" s="50">
        <v>-7263.5</v>
      </c>
      <c r="L43" s="50" t="s">
        <v>541</v>
      </c>
      <c r="M43" s="51" t="s">
        <v>513</v>
      </c>
      <c r="N43" s="51" t="s">
        <v>514</v>
      </c>
      <c r="O43" s="52" t="s">
        <v>534</v>
      </c>
      <c r="P43" s="52" t="s">
        <v>535</v>
      </c>
    </row>
    <row r="44" spans="1:16" ht="13.5" thickBot="1" x14ac:dyDescent="0.25">
      <c r="A44" s="41" t="str">
        <f t="shared" si="6"/>
        <v>IBVS 6114 </v>
      </c>
      <c r="B44" s="4" t="str">
        <f t="shared" si="7"/>
        <v>I</v>
      </c>
      <c r="C44" s="41">
        <f t="shared" si="8"/>
        <v>56491.47481</v>
      </c>
      <c r="D44" s="17" t="str">
        <f t="shared" si="9"/>
        <v>vis</v>
      </c>
      <c r="E44" s="49">
        <f>VLOOKUP(C44,Active!C$21:E$972,3,FALSE)</f>
        <v>14606.968251872036</v>
      </c>
      <c r="F44" s="4" t="s">
        <v>65</v>
      </c>
      <c r="G44" s="17" t="str">
        <f t="shared" si="10"/>
        <v>56491.47481</v>
      </c>
      <c r="H44" s="41">
        <f t="shared" si="11"/>
        <v>4956</v>
      </c>
      <c r="I44" s="50" t="s">
        <v>568</v>
      </c>
      <c r="J44" s="51" t="s">
        <v>569</v>
      </c>
      <c r="K44" s="50">
        <v>4956</v>
      </c>
      <c r="L44" s="50" t="s">
        <v>570</v>
      </c>
      <c r="M44" s="51" t="s">
        <v>555</v>
      </c>
      <c r="N44" s="51" t="s">
        <v>57</v>
      </c>
      <c r="O44" s="52" t="s">
        <v>571</v>
      </c>
      <c r="P44" s="53" t="s">
        <v>572</v>
      </c>
    </row>
    <row r="45" spans="1:16" ht="13.5" thickBot="1" x14ac:dyDescent="0.25">
      <c r="A45" s="41" t="str">
        <f t="shared" si="6"/>
        <v>IBVS 6114 </v>
      </c>
      <c r="B45" s="4" t="str">
        <f t="shared" si="7"/>
        <v>II</v>
      </c>
      <c r="C45" s="41">
        <f t="shared" si="8"/>
        <v>56499.503660000002</v>
      </c>
      <c r="D45" s="17" t="str">
        <f t="shared" si="9"/>
        <v>vis</v>
      </c>
      <c r="E45" s="49">
        <f>VLOOKUP(C45,Active!C$21:E$972,3,FALSE)</f>
        <v>14615.464270763627</v>
      </c>
      <c r="F45" s="4" t="s">
        <v>65</v>
      </c>
      <c r="G45" s="17" t="str">
        <f t="shared" si="10"/>
        <v>56499.50366</v>
      </c>
      <c r="H45" s="41">
        <f t="shared" si="11"/>
        <v>4964.5</v>
      </c>
      <c r="I45" s="50" t="s">
        <v>573</v>
      </c>
      <c r="J45" s="51" t="s">
        <v>574</v>
      </c>
      <c r="K45" s="50">
        <v>4964.5</v>
      </c>
      <c r="L45" s="50" t="s">
        <v>575</v>
      </c>
      <c r="M45" s="51" t="s">
        <v>555</v>
      </c>
      <c r="N45" s="51" t="s">
        <v>57</v>
      </c>
      <c r="O45" s="52" t="s">
        <v>571</v>
      </c>
      <c r="P45" s="53" t="s">
        <v>572</v>
      </c>
    </row>
    <row r="46" spans="1:16" ht="12.75" customHeight="1" thickBot="1" x14ac:dyDescent="0.25">
      <c r="A46" s="41" t="str">
        <f t="shared" si="6"/>
        <v> VB 10.108 </v>
      </c>
      <c r="B46" s="4" t="str">
        <f t="shared" si="7"/>
        <v>II</v>
      </c>
      <c r="C46" s="41">
        <f t="shared" si="8"/>
        <v>14862.767</v>
      </c>
      <c r="D46" s="17" t="str">
        <f t="shared" si="9"/>
        <v>vis</v>
      </c>
      <c r="E46" s="49">
        <f>VLOOKUP(C46,Active!C$21:E$972,3,FALSE)</f>
        <v>-29443.959089671975</v>
      </c>
      <c r="F46" s="4" t="s">
        <v>65</v>
      </c>
      <c r="G46" s="17" t="str">
        <f t="shared" si="10"/>
        <v>14862.767</v>
      </c>
      <c r="H46" s="41">
        <f t="shared" si="11"/>
        <v>-39095.5</v>
      </c>
      <c r="I46" s="50" t="s">
        <v>67</v>
      </c>
      <c r="J46" s="51" t="s">
        <v>68</v>
      </c>
      <c r="K46" s="50">
        <v>-39095.5</v>
      </c>
      <c r="L46" s="50" t="s">
        <v>69</v>
      </c>
      <c r="M46" s="51" t="s">
        <v>70</v>
      </c>
      <c r="N46" s="51"/>
      <c r="O46" s="52" t="s">
        <v>71</v>
      </c>
      <c r="P46" s="52" t="s">
        <v>72</v>
      </c>
    </row>
    <row r="47" spans="1:16" ht="12.75" customHeight="1" thickBot="1" x14ac:dyDescent="0.25">
      <c r="A47" s="41" t="str">
        <f t="shared" si="6"/>
        <v> VB 10.108 </v>
      </c>
      <c r="B47" s="4" t="str">
        <f t="shared" si="7"/>
        <v>II</v>
      </c>
      <c r="C47" s="41">
        <f t="shared" si="8"/>
        <v>15945.759</v>
      </c>
      <c r="D47" s="17" t="str">
        <f t="shared" si="9"/>
        <v>vis</v>
      </c>
      <c r="E47" s="49">
        <f>VLOOKUP(C47,Active!C$21:E$972,3,FALSE)</f>
        <v>-28297.951816969333</v>
      </c>
      <c r="F47" s="4" t="s">
        <v>65</v>
      </c>
      <c r="G47" s="17" t="str">
        <f t="shared" si="10"/>
        <v>15945.759</v>
      </c>
      <c r="H47" s="41">
        <f t="shared" si="11"/>
        <v>-37949.5</v>
      </c>
      <c r="I47" s="50" t="s">
        <v>73</v>
      </c>
      <c r="J47" s="51" t="s">
        <v>74</v>
      </c>
      <c r="K47" s="50">
        <v>-37949.5</v>
      </c>
      <c r="L47" s="50" t="s">
        <v>75</v>
      </c>
      <c r="M47" s="51" t="s">
        <v>70</v>
      </c>
      <c r="N47" s="51"/>
      <c r="O47" s="52" t="s">
        <v>71</v>
      </c>
      <c r="P47" s="52" t="s">
        <v>72</v>
      </c>
    </row>
    <row r="48" spans="1:16" ht="12.75" customHeight="1" thickBot="1" x14ac:dyDescent="0.25">
      <c r="A48" s="41" t="str">
        <f t="shared" si="6"/>
        <v> VB 10.108 </v>
      </c>
      <c r="B48" s="4" t="str">
        <f t="shared" si="7"/>
        <v>II</v>
      </c>
      <c r="C48" s="41">
        <f t="shared" si="8"/>
        <v>16015.71</v>
      </c>
      <c r="D48" s="17" t="str">
        <f t="shared" si="9"/>
        <v>vis</v>
      </c>
      <c r="E48" s="49">
        <f>VLOOKUP(C48,Active!C$21:E$972,3,FALSE)</f>
        <v>-28223.930628693866</v>
      </c>
      <c r="F48" s="4" t="s">
        <v>65</v>
      </c>
      <c r="G48" s="17" t="str">
        <f t="shared" si="10"/>
        <v>16015.710</v>
      </c>
      <c r="H48" s="41">
        <f t="shared" si="11"/>
        <v>-37875.5</v>
      </c>
      <c r="I48" s="50" t="s">
        <v>76</v>
      </c>
      <c r="J48" s="51" t="s">
        <v>77</v>
      </c>
      <c r="K48" s="50">
        <v>-37875.5</v>
      </c>
      <c r="L48" s="50" t="s">
        <v>78</v>
      </c>
      <c r="M48" s="51" t="s">
        <v>70</v>
      </c>
      <c r="N48" s="51"/>
      <c r="O48" s="52" t="s">
        <v>71</v>
      </c>
      <c r="P48" s="52" t="s">
        <v>72</v>
      </c>
    </row>
    <row r="49" spans="1:16" ht="12.75" customHeight="1" thickBot="1" x14ac:dyDescent="0.25">
      <c r="A49" s="41" t="str">
        <f t="shared" si="6"/>
        <v> VB 10.108 </v>
      </c>
      <c r="B49" s="4" t="str">
        <f t="shared" si="7"/>
        <v>II</v>
      </c>
      <c r="C49" s="41">
        <f t="shared" si="8"/>
        <v>16360.638999999999</v>
      </c>
      <c r="D49" s="17" t="str">
        <f t="shared" si="9"/>
        <v>vis</v>
      </c>
      <c r="E49" s="49">
        <f>VLOOKUP(C49,Active!C$21:E$972,3,FALSE)</f>
        <v>-27858.931494290238</v>
      </c>
      <c r="F49" s="4" t="s">
        <v>65</v>
      </c>
      <c r="G49" s="17" t="str">
        <f t="shared" si="10"/>
        <v>16360.639</v>
      </c>
      <c r="H49" s="41">
        <f t="shared" si="11"/>
        <v>-37510.5</v>
      </c>
      <c r="I49" s="50" t="s">
        <v>79</v>
      </c>
      <c r="J49" s="51" t="s">
        <v>80</v>
      </c>
      <c r="K49" s="50">
        <v>-37510.5</v>
      </c>
      <c r="L49" s="50" t="s">
        <v>78</v>
      </c>
      <c r="M49" s="51" t="s">
        <v>70</v>
      </c>
      <c r="N49" s="51"/>
      <c r="O49" s="52" t="s">
        <v>71</v>
      </c>
      <c r="P49" s="52" t="s">
        <v>72</v>
      </c>
    </row>
    <row r="50" spans="1:16" ht="12.75" customHeight="1" thickBot="1" x14ac:dyDescent="0.25">
      <c r="A50" s="41" t="str">
        <f t="shared" si="6"/>
        <v> VB 10.108 </v>
      </c>
      <c r="B50" s="4" t="str">
        <f t="shared" si="7"/>
        <v>II</v>
      </c>
      <c r="C50" s="41">
        <f t="shared" si="8"/>
        <v>16376.665000000001</v>
      </c>
      <c r="D50" s="17" t="str">
        <f t="shared" si="9"/>
        <v>vis</v>
      </c>
      <c r="E50" s="49">
        <f>VLOOKUP(C50,Active!C$21:E$972,3,FALSE)</f>
        <v>-27841.973001012047</v>
      </c>
      <c r="F50" s="4" t="s">
        <v>65</v>
      </c>
      <c r="G50" s="17" t="str">
        <f t="shared" si="10"/>
        <v>16376.665</v>
      </c>
      <c r="H50" s="41">
        <f t="shared" si="11"/>
        <v>-37493.5</v>
      </c>
      <c r="I50" s="50" t="s">
        <v>81</v>
      </c>
      <c r="J50" s="51" t="s">
        <v>82</v>
      </c>
      <c r="K50" s="50">
        <v>-37493.5</v>
      </c>
      <c r="L50" s="50" t="s">
        <v>83</v>
      </c>
      <c r="M50" s="51" t="s">
        <v>70</v>
      </c>
      <c r="N50" s="51"/>
      <c r="O50" s="52" t="s">
        <v>71</v>
      </c>
      <c r="P50" s="52" t="s">
        <v>72</v>
      </c>
    </row>
    <row r="51" spans="1:16" ht="12.75" customHeight="1" thickBot="1" x14ac:dyDescent="0.25">
      <c r="A51" s="41" t="str">
        <f t="shared" si="6"/>
        <v> VB 10.108 </v>
      </c>
      <c r="B51" s="4" t="str">
        <f t="shared" si="7"/>
        <v>II</v>
      </c>
      <c r="C51" s="41">
        <f t="shared" si="8"/>
        <v>16667.742999999999</v>
      </c>
      <c r="D51" s="17" t="str">
        <f t="shared" si="9"/>
        <v>vis</v>
      </c>
      <c r="E51" s="49">
        <f>VLOOKUP(C51,Active!C$21:E$972,3,FALSE)</f>
        <v>-27533.958255821191</v>
      </c>
      <c r="F51" s="4" t="s">
        <v>65</v>
      </c>
      <c r="G51" s="17" t="str">
        <f t="shared" si="10"/>
        <v>16667.743</v>
      </c>
      <c r="H51" s="41">
        <f t="shared" si="11"/>
        <v>-37185.5</v>
      </c>
      <c r="I51" s="50" t="s">
        <v>84</v>
      </c>
      <c r="J51" s="51" t="s">
        <v>85</v>
      </c>
      <c r="K51" s="50">
        <v>-37185.5</v>
      </c>
      <c r="L51" s="50" t="s">
        <v>86</v>
      </c>
      <c r="M51" s="51" t="s">
        <v>70</v>
      </c>
      <c r="N51" s="51"/>
      <c r="O51" s="52" t="s">
        <v>71</v>
      </c>
      <c r="P51" s="52" t="s">
        <v>72</v>
      </c>
    </row>
    <row r="52" spans="1:16" ht="12.75" customHeight="1" thickBot="1" x14ac:dyDescent="0.25">
      <c r="A52" s="41" t="str">
        <f t="shared" si="6"/>
        <v> VB 10.108 </v>
      </c>
      <c r="B52" s="4" t="str">
        <f t="shared" si="7"/>
        <v>II</v>
      </c>
      <c r="C52" s="41">
        <f t="shared" si="8"/>
        <v>17352.873</v>
      </c>
      <c r="D52" s="17" t="str">
        <f t="shared" si="9"/>
        <v>vis</v>
      </c>
      <c r="E52" s="49">
        <f>VLOOKUP(C52,Active!C$21:E$972,3,FALSE)</f>
        <v>-26808.963091732476</v>
      </c>
      <c r="F52" s="4" t="s">
        <v>65</v>
      </c>
      <c r="G52" s="17" t="str">
        <f t="shared" si="10"/>
        <v>17352.873</v>
      </c>
      <c r="H52" s="41">
        <f t="shared" si="11"/>
        <v>-36460.5</v>
      </c>
      <c r="I52" s="50" t="s">
        <v>87</v>
      </c>
      <c r="J52" s="51" t="s">
        <v>88</v>
      </c>
      <c r="K52" s="50">
        <v>-36460.5</v>
      </c>
      <c r="L52" s="50" t="s">
        <v>89</v>
      </c>
      <c r="M52" s="51" t="s">
        <v>70</v>
      </c>
      <c r="N52" s="51"/>
      <c r="O52" s="52" t="s">
        <v>71</v>
      </c>
      <c r="P52" s="52" t="s">
        <v>72</v>
      </c>
    </row>
    <row r="53" spans="1:16" ht="12.75" customHeight="1" thickBot="1" x14ac:dyDescent="0.25">
      <c r="A53" s="41" t="str">
        <f t="shared" si="6"/>
        <v> VB 10.108 </v>
      </c>
      <c r="B53" s="4" t="str">
        <f t="shared" si="7"/>
        <v>II</v>
      </c>
      <c r="C53" s="41">
        <f t="shared" si="8"/>
        <v>17802.708999999999</v>
      </c>
      <c r="D53" s="17" t="str">
        <f t="shared" si="9"/>
        <v>vis</v>
      </c>
      <c r="E53" s="49">
        <f>VLOOKUP(C53,Active!C$21:E$972,3,FALSE)</f>
        <v>-26332.95280954806</v>
      </c>
      <c r="F53" s="4" t="s">
        <v>65</v>
      </c>
      <c r="G53" s="17" t="str">
        <f t="shared" si="10"/>
        <v>17802.709</v>
      </c>
      <c r="H53" s="41">
        <f t="shared" si="11"/>
        <v>-35984.5</v>
      </c>
      <c r="I53" s="50" t="s">
        <v>90</v>
      </c>
      <c r="J53" s="51" t="s">
        <v>91</v>
      </c>
      <c r="K53" s="50">
        <v>-35984.5</v>
      </c>
      <c r="L53" s="50" t="s">
        <v>92</v>
      </c>
      <c r="M53" s="51" t="s">
        <v>70</v>
      </c>
      <c r="N53" s="51"/>
      <c r="O53" s="52" t="s">
        <v>71</v>
      </c>
      <c r="P53" s="52" t="s">
        <v>72</v>
      </c>
    </row>
    <row r="54" spans="1:16" ht="12.75" customHeight="1" thickBot="1" x14ac:dyDescent="0.25">
      <c r="A54" s="41" t="str">
        <f t="shared" si="6"/>
        <v> VB 10.108 </v>
      </c>
      <c r="B54" s="4" t="str">
        <f t="shared" si="7"/>
        <v>II</v>
      </c>
      <c r="C54" s="41">
        <f t="shared" si="8"/>
        <v>17804.581999999999</v>
      </c>
      <c r="D54" s="17" t="str">
        <f t="shared" si="9"/>
        <v>vis</v>
      </c>
      <c r="E54" s="49">
        <f>VLOOKUP(C54,Active!C$21:E$972,3,FALSE)</f>
        <v>-26330.97082665089</v>
      </c>
      <c r="F54" s="4" t="s">
        <v>65</v>
      </c>
      <c r="G54" s="17" t="str">
        <f t="shared" si="10"/>
        <v>17804.582</v>
      </c>
      <c r="H54" s="41">
        <f t="shared" si="11"/>
        <v>-35982.5</v>
      </c>
      <c r="I54" s="50" t="s">
        <v>93</v>
      </c>
      <c r="J54" s="51" t="s">
        <v>94</v>
      </c>
      <c r="K54" s="50">
        <v>-35982.5</v>
      </c>
      <c r="L54" s="50" t="s">
        <v>95</v>
      </c>
      <c r="M54" s="51" t="s">
        <v>70</v>
      </c>
      <c r="N54" s="51"/>
      <c r="O54" s="52" t="s">
        <v>71</v>
      </c>
      <c r="P54" s="52" t="s">
        <v>72</v>
      </c>
    </row>
    <row r="55" spans="1:16" ht="12.75" customHeight="1" thickBot="1" x14ac:dyDescent="0.25">
      <c r="A55" s="41" t="str">
        <f t="shared" si="6"/>
        <v> VB 10.108 </v>
      </c>
      <c r="B55" s="4" t="str">
        <f t="shared" si="7"/>
        <v>II</v>
      </c>
      <c r="C55" s="41">
        <f t="shared" si="8"/>
        <v>18199.627</v>
      </c>
      <c r="D55" s="17" t="str">
        <f t="shared" si="9"/>
        <v>vis</v>
      </c>
      <c r="E55" s="49">
        <f>VLOOKUP(C55,Active!C$21:E$972,3,FALSE)</f>
        <v>-25912.93962877979</v>
      </c>
      <c r="F55" s="4" t="s">
        <v>65</v>
      </c>
      <c r="G55" s="17" t="str">
        <f t="shared" si="10"/>
        <v>18199.627</v>
      </c>
      <c r="H55" s="41">
        <f t="shared" si="11"/>
        <v>-35564.5</v>
      </c>
      <c r="I55" s="50" t="s">
        <v>96</v>
      </c>
      <c r="J55" s="51" t="s">
        <v>97</v>
      </c>
      <c r="K55" s="50">
        <v>-35564.5</v>
      </c>
      <c r="L55" s="50" t="s">
        <v>98</v>
      </c>
      <c r="M55" s="51" t="s">
        <v>70</v>
      </c>
      <c r="N55" s="51"/>
      <c r="O55" s="52" t="s">
        <v>71</v>
      </c>
      <c r="P55" s="52" t="s">
        <v>72</v>
      </c>
    </row>
    <row r="56" spans="1:16" ht="12.75" customHeight="1" thickBot="1" x14ac:dyDescent="0.25">
      <c r="A56" s="41" t="str">
        <f t="shared" si="6"/>
        <v> VB 10.108 </v>
      </c>
      <c r="B56" s="4" t="str">
        <f t="shared" si="7"/>
        <v>II</v>
      </c>
      <c r="C56" s="41">
        <f t="shared" si="8"/>
        <v>18505.775000000001</v>
      </c>
      <c r="D56" s="17" t="str">
        <f t="shared" si="9"/>
        <v>vis</v>
      </c>
      <c r="E56" s="49">
        <f>VLOOKUP(C56,Active!C$21:E$972,3,FALSE)</f>
        <v>-25588.978016391728</v>
      </c>
      <c r="F56" s="4" t="s">
        <v>65</v>
      </c>
      <c r="G56" s="17" t="str">
        <f t="shared" si="10"/>
        <v>18505.775</v>
      </c>
      <c r="H56" s="41">
        <f t="shared" si="11"/>
        <v>-35240.5</v>
      </c>
      <c r="I56" s="50" t="s">
        <v>99</v>
      </c>
      <c r="J56" s="51" t="s">
        <v>100</v>
      </c>
      <c r="K56" s="50">
        <v>-35240.5</v>
      </c>
      <c r="L56" s="50" t="s">
        <v>101</v>
      </c>
      <c r="M56" s="51" t="s">
        <v>70</v>
      </c>
      <c r="N56" s="51"/>
      <c r="O56" s="52" t="s">
        <v>71</v>
      </c>
      <c r="P56" s="52" t="s">
        <v>72</v>
      </c>
    </row>
    <row r="57" spans="1:16" ht="12.75" customHeight="1" thickBot="1" x14ac:dyDescent="0.25">
      <c r="A57" s="41" t="str">
        <f t="shared" si="6"/>
        <v> VB 10.108 </v>
      </c>
      <c r="B57" s="4" t="str">
        <f t="shared" si="7"/>
        <v>II</v>
      </c>
      <c r="C57" s="41">
        <f t="shared" si="8"/>
        <v>18883.755000000001</v>
      </c>
      <c r="D57" s="17" t="str">
        <f t="shared" si="9"/>
        <v>vis</v>
      </c>
      <c r="E57" s="49">
        <f>VLOOKUP(C57,Active!C$21:E$972,3,FALSE)</f>
        <v>-25189.004767340815</v>
      </c>
      <c r="F57" s="4" t="s">
        <v>65</v>
      </c>
      <c r="G57" s="17" t="str">
        <f t="shared" si="10"/>
        <v>18883.755</v>
      </c>
      <c r="H57" s="41">
        <f t="shared" si="11"/>
        <v>-34840.5</v>
      </c>
      <c r="I57" s="50" t="s">
        <v>102</v>
      </c>
      <c r="J57" s="51" t="s">
        <v>103</v>
      </c>
      <c r="K57" s="50">
        <v>-34840.5</v>
      </c>
      <c r="L57" s="50" t="s">
        <v>104</v>
      </c>
      <c r="M57" s="51" t="s">
        <v>70</v>
      </c>
      <c r="N57" s="51"/>
      <c r="O57" s="52" t="s">
        <v>71</v>
      </c>
      <c r="P57" s="52" t="s">
        <v>72</v>
      </c>
    </row>
    <row r="58" spans="1:16" ht="12.75" customHeight="1" thickBot="1" x14ac:dyDescent="0.25">
      <c r="A58" s="41" t="str">
        <f t="shared" si="6"/>
        <v> VB 10.108 </v>
      </c>
      <c r="B58" s="4" t="str">
        <f t="shared" si="7"/>
        <v>II</v>
      </c>
      <c r="C58" s="41">
        <f t="shared" si="8"/>
        <v>19225.852999999999</v>
      </c>
      <c r="D58" s="17" t="str">
        <f t="shared" si="9"/>
        <v>vis</v>
      </c>
      <c r="E58" s="49">
        <f>VLOOKUP(C58,Active!C$21:E$972,3,FALSE)</f>
        <v>-24827.001358287907</v>
      </c>
      <c r="F58" s="4" t="s">
        <v>65</v>
      </c>
      <c r="G58" s="17" t="str">
        <f t="shared" si="10"/>
        <v>19225.853</v>
      </c>
      <c r="H58" s="41">
        <f t="shared" si="11"/>
        <v>-34478.5</v>
      </c>
      <c r="I58" s="50" t="s">
        <v>105</v>
      </c>
      <c r="J58" s="51" t="s">
        <v>106</v>
      </c>
      <c r="K58" s="50">
        <v>-34478.5</v>
      </c>
      <c r="L58" s="50" t="s">
        <v>107</v>
      </c>
      <c r="M58" s="51" t="s">
        <v>70</v>
      </c>
      <c r="N58" s="51"/>
      <c r="O58" s="52" t="s">
        <v>71</v>
      </c>
      <c r="P58" s="52" t="s">
        <v>72</v>
      </c>
    </row>
    <row r="59" spans="1:16" ht="12.75" customHeight="1" thickBot="1" x14ac:dyDescent="0.25">
      <c r="A59" s="41" t="str">
        <f t="shared" si="6"/>
        <v> VB 10.108 </v>
      </c>
      <c r="B59" s="4" t="str">
        <f t="shared" si="7"/>
        <v>II</v>
      </c>
      <c r="C59" s="41">
        <f t="shared" si="8"/>
        <v>19607.715</v>
      </c>
      <c r="D59" s="17" t="str">
        <f t="shared" si="9"/>
        <v>vis</v>
      </c>
      <c r="E59" s="49">
        <f>VLOOKUP(C59,Active!C$21:E$972,3,FALSE)</f>
        <v>-24422.920230108954</v>
      </c>
      <c r="F59" s="4" t="s">
        <v>65</v>
      </c>
      <c r="G59" s="17" t="str">
        <f t="shared" si="10"/>
        <v>19607.715</v>
      </c>
      <c r="H59" s="41">
        <f t="shared" si="11"/>
        <v>-34074.5</v>
      </c>
      <c r="I59" s="50" t="s">
        <v>108</v>
      </c>
      <c r="J59" s="51" t="s">
        <v>109</v>
      </c>
      <c r="K59" s="50">
        <v>-34074.5</v>
      </c>
      <c r="L59" s="50" t="s">
        <v>110</v>
      </c>
      <c r="M59" s="51" t="s">
        <v>70</v>
      </c>
      <c r="N59" s="51"/>
      <c r="O59" s="52" t="s">
        <v>71</v>
      </c>
      <c r="P59" s="52" t="s">
        <v>72</v>
      </c>
    </row>
    <row r="60" spans="1:16" ht="12.75" customHeight="1" thickBot="1" x14ac:dyDescent="0.25">
      <c r="A60" s="41" t="str">
        <f t="shared" si="6"/>
        <v> VB 10.108 </v>
      </c>
      <c r="B60" s="4" t="str">
        <f t="shared" si="7"/>
        <v>II</v>
      </c>
      <c r="C60" s="41">
        <f t="shared" si="8"/>
        <v>19678.55</v>
      </c>
      <c r="D60" s="17" t="str">
        <f t="shared" si="9"/>
        <v>vis</v>
      </c>
      <c r="E60" s="49">
        <f>VLOOKUP(C60,Active!C$21:E$972,3,FALSE)</f>
        <v>-24347.963605164459</v>
      </c>
      <c r="F60" s="4" t="s">
        <v>65</v>
      </c>
      <c r="G60" s="17" t="str">
        <f t="shared" si="10"/>
        <v>19678.550</v>
      </c>
      <c r="H60" s="41">
        <f t="shared" si="11"/>
        <v>-33999.5</v>
      </c>
      <c r="I60" s="50" t="s">
        <v>111</v>
      </c>
      <c r="J60" s="51" t="s">
        <v>112</v>
      </c>
      <c r="K60" s="50">
        <v>-33999.5</v>
      </c>
      <c r="L60" s="50" t="s">
        <v>113</v>
      </c>
      <c r="M60" s="51" t="s">
        <v>70</v>
      </c>
      <c r="N60" s="51"/>
      <c r="O60" s="52" t="s">
        <v>71</v>
      </c>
      <c r="P60" s="52" t="s">
        <v>72</v>
      </c>
    </row>
    <row r="61" spans="1:16" ht="12.75" customHeight="1" thickBot="1" x14ac:dyDescent="0.25">
      <c r="A61" s="41" t="str">
        <f t="shared" si="6"/>
        <v> VB 10.108 </v>
      </c>
      <c r="B61" s="4" t="str">
        <f t="shared" si="7"/>
        <v>II</v>
      </c>
      <c r="C61" s="41">
        <f t="shared" si="8"/>
        <v>19693.645</v>
      </c>
      <c r="D61" s="17" t="str">
        <f t="shared" si="9"/>
        <v>vis</v>
      </c>
      <c r="E61" s="49">
        <f>VLOOKUP(C61,Active!C$21:E$972,3,FALSE)</f>
        <v>-24331.99028331033</v>
      </c>
      <c r="F61" s="4" t="s">
        <v>65</v>
      </c>
      <c r="G61" s="17" t="str">
        <f t="shared" si="10"/>
        <v>19693.645</v>
      </c>
      <c r="H61" s="41">
        <f t="shared" si="11"/>
        <v>-33983.5</v>
      </c>
      <c r="I61" s="50" t="s">
        <v>114</v>
      </c>
      <c r="J61" s="51" t="s">
        <v>115</v>
      </c>
      <c r="K61" s="50">
        <v>-33983.5</v>
      </c>
      <c r="L61" s="50" t="s">
        <v>116</v>
      </c>
      <c r="M61" s="51" t="s">
        <v>70</v>
      </c>
      <c r="N61" s="51"/>
      <c r="O61" s="52" t="s">
        <v>71</v>
      </c>
      <c r="P61" s="52" t="s">
        <v>72</v>
      </c>
    </row>
    <row r="62" spans="1:16" ht="12.75" customHeight="1" thickBot="1" x14ac:dyDescent="0.25">
      <c r="A62" s="41" t="str">
        <f t="shared" si="6"/>
        <v> VB 10.108 </v>
      </c>
      <c r="B62" s="4" t="str">
        <f t="shared" si="7"/>
        <v>II</v>
      </c>
      <c r="C62" s="41">
        <f t="shared" si="8"/>
        <v>20000.8</v>
      </c>
      <c r="D62" s="17" t="str">
        <f t="shared" si="9"/>
        <v>vis</v>
      </c>
      <c r="E62" s="49">
        <f>VLOOKUP(C62,Active!C$21:E$972,3,FALSE)</f>
        <v>-24006.963077341145</v>
      </c>
      <c r="F62" s="4" t="s">
        <v>65</v>
      </c>
      <c r="G62" s="17" t="str">
        <f t="shared" si="10"/>
        <v>20000.800</v>
      </c>
      <c r="H62" s="41">
        <f t="shared" si="11"/>
        <v>-33658.5</v>
      </c>
      <c r="I62" s="50" t="s">
        <v>117</v>
      </c>
      <c r="J62" s="51" t="s">
        <v>118</v>
      </c>
      <c r="K62" s="50">
        <v>-33658.5</v>
      </c>
      <c r="L62" s="50" t="s">
        <v>75</v>
      </c>
      <c r="M62" s="51" t="s">
        <v>70</v>
      </c>
      <c r="N62" s="51"/>
      <c r="O62" s="52" t="s">
        <v>71</v>
      </c>
      <c r="P62" s="52" t="s">
        <v>72</v>
      </c>
    </row>
    <row r="63" spans="1:16" ht="12.75" customHeight="1" thickBot="1" x14ac:dyDescent="0.25">
      <c r="A63" s="41" t="str">
        <f t="shared" si="6"/>
        <v> VB 10.108 </v>
      </c>
      <c r="B63" s="4" t="str">
        <f t="shared" si="7"/>
        <v>II</v>
      </c>
      <c r="C63" s="41">
        <f t="shared" si="8"/>
        <v>20035.7</v>
      </c>
      <c r="D63" s="17" t="str">
        <f t="shared" si="9"/>
        <v>vis</v>
      </c>
      <c r="E63" s="49">
        <f>VLOOKUP(C63,Active!C$21:E$972,3,FALSE)</f>
        <v>-23970.032376267336</v>
      </c>
      <c r="F63" s="4" t="s">
        <v>65</v>
      </c>
      <c r="G63" s="17" t="str">
        <f t="shared" si="10"/>
        <v>20035.700</v>
      </c>
      <c r="H63" s="41">
        <f t="shared" si="11"/>
        <v>-33621.5</v>
      </c>
      <c r="I63" s="50" t="s">
        <v>119</v>
      </c>
      <c r="J63" s="51" t="s">
        <v>120</v>
      </c>
      <c r="K63" s="50">
        <v>-33621.5</v>
      </c>
      <c r="L63" s="50" t="s">
        <v>121</v>
      </c>
      <c r="M63" s="51" t="s">
        <v>70</v>
      </c>
      <c r="N63" s="51"/>
      <c r="O63" s="52" t="s">
        <v>71</v>
      </c>
      <c r="P63" s="52" t="s">
        <v>72</v>
      </c>
    </row>
    <row r="64" spans="1:16" ht="12.75" customHeight="1" thickBot="1" x14ac:dyDescent="0.25">
      <c r="A64" s="41" t="str">
        <f t="shared" si="6"/>
        <v> VB 10.108 </v>
      </c>
      <c r="B64" s="4" t="str">
        <f t="shared" si="7"/>
        <v>II</v>
      </c>
      <c r="C64" s="41">
        <f t="shared" si="8"/>
        <v>21121.589</v>
      </c>
      <c r="D64" s="17" t="str">
        <f t="shared" si="9"/>
        <v>vis</v>
      </c>
      <c r="E64" s="49">
        <f>VLOOKUP(C64,Active!C$21:E$972,3,FALSE)</f>
        <v>-22820.959537919683</v>
      </c>
      <c r="F64" s="4" t="s">
        <v>65</v>
      </c>
      <c r="G64" s="17" t="str">
        <f t="shared" si="10"/>
        <v>21121.589</v>
      </c>
      <c r="H64" s="41">
        <f t="shared" si="11"/>
        <v>-32472.5</v>
      </c>
      <c r="I64" s="50" t="s">
        <v>122</v>
      </c>
      <c r="J64" s="51" t="s">
        <v>123</v>
      </c>
      <c r="K64" s="50">
        <v>-32472.5</v>
      </c>
      <c r="L64" s="50" t="s">
        <v>124</v>
      </c>
      <c r="M64" s="51" t="s">
        <v>70</v>
      </c>
      <c r="N64" s="51"/>
      <c r="O64" s="52" t="s">
        <v>71</v>
      </c>
      <c r="P64" s="52" t="s">
        <v>72</v>
      </c>
    </row>
    <row r="65" spans="1:16" ht="12.75" customHeight="1" thickBot="1" x14ac:dyDescent="0.25">
      <c r="A65" s="41" t="str">
        <f t="shared" si="6"/>
        <v> VB 10.108 </v>
      </c>
      <c r="B65" s="4" t="str">
        <f t="shared" si="7"/>
        <v>II</v>
      </c>
      <c r="C65" s="41">
        <f t="shared" si="8"/>
        <v>21121.629000000001</v>
      </c>
      <c r="D65" s="17" t="str">
        <f t="shared" si="9"/>
        <v>vis</v>
      </c>
      <c r="E65" s="49">
        <f>VLOOKUP(C65,Active!C$21:E$972,3,FALSE)</f>
        <v>-22820.917210468593</v>
      </c>
      <c r="F65" s="4" t="s">
        <v>65</v>
      </c>
      <c r="G65" s="17" t="str">
        <f t="shared" si="10"/>
        <v>21121.629</v>
      </c>
      <c r="H65" s="41">
        <f t="shared" si="11"/>
        <v>-32472.5</v>
      </c>
      <c r="I65" s="50" t="s">
        <v>125</v>
      </c>
      <c r="J65" s="51" t="s">
        <v>126</v>
      </c>
      <c r="K65" s="50">
        <v>-32472.5</v>
      </c>
      <c r="L65" s="50" t="s">
        <v>127</v>
      </c>
      <c r="M65" s="51" t="s">
        <v>70</v>
      </c>
      <c r="N65" s="51"/>
      <c r="O65" s="52" t="s">
        <v>71</v>
      </c>
      <c r="P65" s="52" t="s">
        <v>72</v>
      </c>
    </row>
    <row r="66" spans="1:16" ht="12.75" customHeight="1" thickBot="1" x14ac:dyDescent="0.25">
      <c r="A66" s="41" t="str">
        <f t="shared" si="6"/>
        <v> VB 10.108 </v>
      </c>
      <c r="B66" s="4" t="str">
        <f t="shared" si="7"/>
        <v>II</v>
      </c>
      <c r="C66" s="41">
        <f t="shared" si="8"/>
        <v>23013.505000000001</v>
      </c>
      <c r="D66" s="17" t="str">
        <f t="shared" si="9"/>
        <v>vis</v>
      </c>
      <c r="E66" s="49">
        <f>VLOOKUP(C66,Active!C$21:E$972,3,FALSE)</f>
        <v>-20818.959989130311</v>
      </c>
      <c r="F66" s="4" t="s">
        <v>65</v>
      </c>
      <c r="G66" s="17" t="str">
        <f t="shared" si="10"/>
        <v>23013.505</v>
      </c>
      <c r="H66" s="41">
        <f t="shared" si="11"/>
        <v>-30470.5</v>
      </c>
      <c r="I66" s="50" t="s">
        <v>128</v>
      </c>
      <c r="J66" s="51" t="s">
        <v>129</v>
      </c>
      <c r="K66" s="50">
        <v>-30470.5</v>
      </c>
      <c r="L66" s="50" t="s">
        <v>130</v>
      </c>
      <c r="M66" s="51" t="s">
        <v>70</v>
      </c>
      <c r="N66" s="51"/>
      <c r="O66" s="52" t="s">
        <v>71</v>
      </c>
      <c r="P66" s="52" t="s">
        <v>72</v>
      </c>
    </row>
    <row r="67" spans="1:16" ht="12.75" customHeight="1" thickBot="1" x14ac:dyDescent="0.25">
      <c r="A67" s="41" t="str">
        <f t="shared" si="6"/>
        <v> VB 10.108 </v>
      </c>
      <c r="B67" s="4" t="str">
        <f t="shared" si="7"/>
        <v>II</v>
      </c>
      <c r="C67" s="41">
        <f t="shared" si="8"/>
        <v>23337.582999999999</v>
      </c>
      <c r="D67" s="17" t="str">
        <f t="shared" si="9"/>
        <v>vis</v>
      </c>
      <c r="E67" s="49">
        <f>VLOOKUP(C67,Active!C$21:E$972,3,FALSE)</f>
        <v>-20476.025096792302</v>
      </c>
      <c r="F67" s="4" t="s">
        <v>65</v>
      </c>
      <c r="G67" s="17" t="str">
        <f t="shared" si="10"/>
        <v>23337.583</v>
      </c>
      <c r="H67" s="41">
        <f t="shared" si="11"/>
        <v>-30127.5</v>
      </c>
      <c r="I67" s="50" t="s">
        <v>131</v>
      </c>
      <c r="J67" s="51" t="s">
        <v>132</v>
      </c>
      <c r="K67" s="50">
        <v>-30127.5</v>
      </c>
      <c r="L67" s="50" t="s">
        <v>133</v>
      </c>
      <c r="M67" s="51" t="s">
        <v>70</v>
      </c>
      <c r="N67" s="51"/>
      <c r="O67" s="52" t="s">
        <v>71</v>
      </c>
      <c r="P67" s="52" t="s">
        <v>72</v>
      </c>
    </row>
    <row r="68" spans="1:16" ht="12.75" customHeight="1" thickBot="1" x14ac:dyDescent="0.25">
      <c r="A68" s="41" t="str">
        <f t="shared" si="6"/>
        <v> VB 10.108 </v>
      </c>
      <c r="B68" s="4" t="str">
        <f t="shared" si="7"/>
        <v>II</v>
      </c>
      <c r="C68" s="41">
        <f t="shared" si="8"/>
        <v>23699.624</v>
      </c>
      <c r="D68" s="17" t="str">
        <f t="shared" si="9"/>
        <v>vis</v>
      </c>
      <c r="E68" s="49">
        <f>VLOOKUP(C68,Active!C$21:E$972,3,FALSE)</f>
        <v>-20092.91827881346</v>
      </c>
      <c r="F68" s="4" t="s">
        <v>65</v>
      </c>
      <c r="G68" s="17" t="str">
        <f t="shared" si="10"/>
        <v>23699.624</v>
      </c>
      <c r="H68" s="41">
        <f t="shared" si="11"/>
        <v>-29744.5</v>
      </c>
      <c r="I68" s="50" t="s">
        <v>134</v>
      </c>
      <c r="J68" s="51" t="s">
        <v>135</v>
      </c>
      <c r="K68" s="50">
        <v>-29744.5</v>
      </c>
      <c r="L68" s="50" t="s">
        <v>136</v>
      </c>
      <c r="M68" s="51" t="s">
        <v>70</v>
      </c>
      <c r="N68" s="51"/>
      <c r="O68" s="52" t="s">
        <v>71</v>
      </c>
      <c r="P68" s="52" t="s">
        <v>72</v>
      </c>
    </row>
    <row r="69" spans="1:16" ht="12.75" customHeight="1" thickBot="1" x14ac:dyDescent="0.25">
      <c r="A69" s="41" t="str">
        <f t="shared" si="6"/>
        <v> VB 10.108 </v>
      </c>
      <c r="B69" s="4" t="str">
        <f t="shared" si="7"/>
        <v>II</v>
      </c>
      <c r="C69" s="41">
        <f t="shared" si="8"/>
        <v>23733.524000000001</v>
      </c>
      <c r="D69" s="17" t="str">
        <f t="shared" si="9"/>
        <v>vis</v>
      </c>
      <c r="E69" s="49">
        <f>VLOOKUP(C69,Active!C$21:E$972,3,FALSE)</f>
        <v>-20057.045764016839</v>
      </c>
      <c r="F69" s="4" t="s">
        <v>65</v>
      </c>
      <c r="G69" s="17" t="str">
        <f t="shared" si="10"/>
        <v>23733.524</v>
      </c>
      <c r="H69" s="41">
        <f t="shared" si="11"/>
        <v>-29708.5</v>
      </c>
      <c r="I69" s="50" t="s">
        <v>137</v>
      </c>
      <c r="J69" s="51" t="s">
        <v>138</v>
      </c>
      <c r="K69" s="50">
        <v>-29708.5</v>
      </c>
      <c r="L69" s="50" t="s">
        <v>139</v>
      </c>
      <c r="M69" s="51" t="s">
        <v>70</v>
      </c>
      <c r="N69" s="51"/>
      <c r="O69" s="52" t="s">
        <v>71</v>
      </c>
      <c r="P69" s="52" t="s">
        <v>72</v>
      </c>
    </row>
    <row r="70" spans="1:16" ht="12.75" customHeight="1" thickBot="1" x14ac:dyDescent="0.25">
      <c r="A70" s="41" t="str">
        <f t="shared" si="6"/>
        <v> VB 10.108 </v>
      </c>
      <c r="B70" s="4" t="str">
        <f t="shared" si="7"/>
        <v>II</v>
      </c>
      <c r="C70" s="41">
        <f t="shared" si="8"/>
        <v>23969.830999999998</v>
      </c>
      <c r="D70" s="17" t="str">
        <f t="shared" si="9"/>
        <v>vis</v>
      </c>
      <c r="E70" s="49">
        <f>VLOOKUP(C70,Active!C$21:E$972,3,FALSE)</f>
        <v>-19806.988939413757</v>
      </c>
      <c r="F70" s="4" t="s">
        <v>65</v>
      </c>
      <c r="G70" s="17" t="str">
        <f t="shared" si="10"/>
        <v>23969.831</v>
      </c>
      <c r="H70" s="41">
        <f t="shared" si="11"/>
        <v>-29458.5</v>
      </c>
      <c r="I70" s="50" t="s">
        <v>140</v>
      </c>
      <c r="J70" s="51" t="s">
        <v>141</v>
      </c>
      <c r="K70" s="50">
        <v>-29458.5</v>
      </c>
      <c r="L70" s="50" t="s">
        <v>95</v>
      </c>
      <c r="M70" s="51" t="s">
        <v>70</v>
      </c>
      <c r="N70" s="51"/>
      <c r="O70" s="52" t="s">
        <v>71</v>
      </c>
      <c r="P70" s="52" t="s">
        <v>72</v>
      </c>
    </row>
    <row r="71" spans="1:16" ht="12.75" customHeight="1" thickBot="1" x14ac:dyDescent="0.25">
      <c r="A71" s="41" t="str">
        <f t="shared" si="6"/>
        <v> VB 10.108 </v>
      </c>
      <c r="B71" s="4" t="str">
        <f t="shared" si="7"/>
        <v>II</v>
      </c>
      <c r="C71" s="41">
        <f t="shared" si="8"/>
        <v>24798.631000000001</v>
      </c>
      <c r="D71" s="17" t="str">
        <f t="shared" si="9"/>
        <v>vis</v>
      </c>
      <c r="E71" s="49">
        <f>VLOOKUP(C71,Active!C$21:E$972,3,FALSE)</f>
        <v>-18929.964152881672</v>
      </c>
      <c r="F71" s="4" t="s">
        <v>65</v>
      </c>
      <c r="G71" s="17" t="str">
        <f t="shared" si="10"/>
        <v>24798.631</v>
      </c>
      <c r="H71" s="41">
        <f t="shared" si="11"/>
        <v>-28581.5</v>
      </c>
      <c r="I71" s="50" t="s">
        <v>142</v>
      </c>
      <c r="J71" s="51" t="s">
        <v>143</v>
      </c>
      <c r="K71" s="50">
        <v>-28581.5</v>
      </c>
      <c r="L71" s="50" t="s">
        <v>144</v>
      </c>
      <c r="M71" s="51" t="s">
        <v>70</v>
      </c>
      <c r="N71" s="51"/>
      <c r="O71" s="52" t="s">
        <v>71</v>
      </c>
      <c r="P71" s="52" t="s">
        <v>72</v>
      </c>
    </row>
    <row r="72" spans="1:16" ht="12.75" customHeight="1" thickBot="1" x14ac:dyDescent="0.25">
      <c r="A72" s="41" t="str">
        <f t="shared" si="6"/>
        <v> VB 10.108 </v>
      </c>
      <c r="B72" s="4" t="str">
        <f t="shared" si="7"/>
        <v>II</v>
      </c>
      <c r="C72" s="41">
        <f t="shared" si="8"/>
        <v>25525.317999999999</v>
      </c>
      <c r="D72" s="17" t="str">
        <f t="shared" si="9"/>
        <v>vis</v>
      </c>
      <c r="E72" s="49">
        <f>VLOOKUP(C72,Active!C$21:E$972,3,FALSE)</f>
        <v>-18160.993941671928</v>
      </c>
      <c r="F72" s="4" t="s">
        <v>65</v>
      </c>
      <c r="G72" s="17" t="str">
        <f t="shared" si="10"/>
        <v>25525.318</v>
      </c>
      <c r="H72" s="41">
        <f t="shared" si="11"/>
        <v>-27812.5</v>
      </c>
      <c r="I72" s="50" t="s">
        <v>145</v>
      </c>
      <c r="J72" s="51" t="s">
        <v>146</v>
      </c>
      <c r="K72" s="50">
        <v>-27812.5</v>
      </c>
      <c r="L72" s="50" t="s">
        <v>147</v>
      </c>
      <c r="M72" s="51" t="s">
        <v>70</v>
      </c>
      <c r="N72" s="51"/>
      <c r="O72" s="52" t="s">
        <v>71</v>
      </c>
      <c r="P72" s="52" t="s">
        <v>72</v>
      </c>
    </row>
    <row r="73" spans="1:16" ht="12.75" customHeight="1" thickBot="1" x14ac:dyDescent="0.25">
      <c r="A73" s="41" t="str">
        <f t="shared" si="6"/>
        <v> VB 10.108 </v>
      </c>
      <c r="B73" s="4" t="str">
        <f t="shared" si="7"/>
        <v>II</v>
      </c>
      <c r="C73" s="41">
        <f t="shared" si="8"/>
        <v>26624.373</v>
      </c>
      <c r="D73" s="17" t="str">
        <f t="shared" si="9"/>
        <v>vis</v>
      </c>
      <c r="E73" s="49">
        <f>VLOOKUP(C73,Active!C$21:E$972,3,FALSE)</f>
        <v>-16997.989022798836</v>
      </c>
      <c r="F73" s="4" t="s">
        <v>65</v>
      </c>
      <c r="G73" s="17" t="str">
        <f t="shared" si="10"/>
        <v>26624.373</v>
      </c>
      <c r="H73" s="41">
        <f t="shared" si="11"/>
        <v>-26649.5</v>
      </c>
      <c r="I73" s="50" t="s">
        <v>148</v>
      </c>
      <c r="J73" s="51" t="s">
        <v>149</v>
      </c>
      <c r="K73" s="50">
        <v>-26649.5</v>
      </c>
      <c r="L73" s="50" t="s">
        <v>150</v>
      </c>
      <c r="M73" s="51" t="s">
        <v>70</v>
      </c>
      <c r="N73" s="51"/>
      <c r="O73" s="52" t="s">
        <v>71</v>
      </c>
      <c r="P73" s="52" t="s">
        <v>72</v>
      </c>
    </row>
    <row r="74" spans="1:16" ht="12.75" customHeight="1" thickBot="1" x14ac:dyDescent="0.25">
      <c r="A74" s="41" t="str">
        <f t="shared" si="6"/>
        <v> VB 10.108 </v>
      </c>
      <c r="B74" s="4" t="str">
        <f t="shared" si="7"/>
        <v>II</v>
      </c>
      <c r="C74" s="41">
        <f t="shared" si="8"/>
        <v>27596.784</v>
      </c>
      <c r="D74" s="17" t="str">
        <f t="shared" si="9"/>
        <v>vis</v>
      </c>
      <c r="E74" s="49">
        <f>VLOOKUP(C74,Active!C$21:E$972,3,FALSE)</f>
        <v>-15968.997046813738</v>
      </c>
      <c r="F74" s="4" t="s">
        <v>65</v>
      </c>
      <c r="G74" s="17" t="str">
        <f t="shared" si="10"/>
        <v>27596.784</v>
      </c>
      <c r="H74" s="41">
        <f t="shared" si="11"/>
        <v>-25620.5</v>
      </c>
      <c r="I74" s="50" t="s">
        <v>151</v>
      </c>
      <c r="J74" s="51" t="s">
        <v>152</v>
      </c>
      <c r="K74" s="50">
        <v>-25620.5</v>
      </c>
      <c r="L74" s="50" t="s">
        <v>153</v>
      </c>
      <c r="M74" s="51" t="s">
        <v>70</v>
      </c>
      <c r="N74" s="51"/>
      <c r="O74" s="52" t="s">
        <v>71</v>
      </c>
      <c r="P74" s="52" t="s">
        <v>72</v>
      </c>
    </row>
    <row r="75" spans="1:16" ht="12.75" customHeight="1" thickBot="1" x14ac:dyDescent="0.25">
      <c r="A75" s="41" t="str">
        <f t="shared" ref="A75:A106" si="12">P75</f>
        <v> VB 10.108 </v>
      </c>
      <c r="B75" s="4" t="str">
        <f t="shared" ref="B75:B106" si="13">IF(H75=INT(H75),"I","II")</f>
        <v>II</v>
      </c>
      <c r="C75" s="41">
        <f t="shared" ref="C75:C106" si="14">1*G75</f>
        <v>27666.745999999999</v>
      </c>
      <c r="D75" s="17" t="str">
        <f t="shared" ref="D75:D106" si="15">VLOOKUP(F75,I$1:J$5,2,FALSE)</f>
        <v>vis</v>
      </c>
      <c r="E75" s="49">
        <f>VLOOKUP(C75,Active!C$21:E$972,3,FALSE)</f>
        <v>-15894.964218489224</v>
      </c>
      <c r="F75" s="4" t="s">
        <v>65</v>
      </c>
      <c r="G75" s="17" t="str">
        <f t="shared" ref="G75:G106" si="16">MID(I75,3,LEN(I75)-3)</f>
        <v>27666.746</v>
      </c>
      <c r="H75" s="41">
        <f t="shared" ref="H75:H106" si="17">1*K75</f>
        <v>-25546.5</v>
      </c>
      <c r="I75" s="50" t="s">
        <v>154</v>
      </c>
      <c r="J75" s="51" t="s">
        <v>155</v>
      </c>
      <c r="K75" s="50">
        <v>-25546.5</v>
      </c>
      <c r="L75" s="50" t="s">
        <v>78</v>
      </c>
      <c r="M75" s="51" t="s">
        <v>70</v>
      </c>
      <c r="N75" s="51"/>
      <c r="O75" s="52" t="s">
        <v>71</v>
      </c>
      <c r="P75" s="52" t="s">
        <v>72</v>
      </c>
    </row>
    <row r="76" spans="1:16" ht="12.75" customHeight="1" thickBot="1" x14ac:dyDescent="0.25">
      <c r="A76" s="41" t="str">
        <f t="shared" si="12"/>
        <v> VB 10.108 </v>
      </c>
      <c r="B76" s="4" t="str">
        <f t="shared" si="13"/>
        <v>II</v>
      </c>
      <c r="C76" s="41">
        <f t="shared" si="14"/>
        <v>27686.580999999998</v>
      </c>
      <c r="D76" s="17" t="str">
        <f t="shared" si="15"/>
        <v>vis</v>
      </c>
      <c r="E76" s="49">
        <f>VLOOKUP(C76,Active!C$21:E$972,3,FALSE)</f>
        <v>-15873.975093681232</v>
      </c>
      <c r="F76" s="4" t="s">
        <v>65</v>
      </c>
      <c r="G76" s="17" t="str">
        <f t="shared" si="16"/>
        <v>27686.581</v>
      </c>
      <c r="H76" s="41">
        <f t="shared" si="17"/>
        <v>-25525.5</v>
      </c>
      <c r="I76" s="50" t="s">
        <v>156</v>
      </c>
      <c r="J76" s="51" t="s">
        <v>157</v>
      </c>
      <c r="K76" s="50">
        <v>-25525.5</v>
      </c>
      <c r="L76" s="50" t="s">
        <v>158</v>
      </c>
      <c r="M76" s="51" t="s">
        <v>70</v>
      </c>
      <c r="N76" s="51"/>
      <c r="O76" s="52" t="s">
        <v>71</v>
      </c>
      <c r="P76" s="52" t="s">
        <v>72</v>
      </c>
    </row>
    <row r="77" spans="1:16" ht="12.75" customHeight="1" thickBot="1" x14ac:dyDescent="0.25">
      <c r="A77" s="41" t="str">
        <f t="shared" si="12"/>
        <v> VB 10.108 </v>
      </c>
      <c r="B77" s="4" t="str">
        <f t="shared" si="13"/>
        <v>II</v>
      </c>
      <c r="C77" s="41">
        <f t="shared" si="14"/>
        <v>27686.620999999999</v>
      </c>
      <c r="D77" s="17" t="str">
        <f t="shared" si="15"/>
        <v>vis</v>
      </c>
      <c r="E77" s="49">
        <f>VLOOKUP(C77,Active!C$21:E$972,3,FALSE)</f>
        <v>-15873.932766230144</v>
      </c>
      <c r="F77" s="4" t="s">
        <v>65</v>
      </c>
      <c r="G77" s="17" t="str">
        <f t="shared" si="16"/>
        <v>27686.621</v>
      </c>
      <c r="H77" s="41">
        <f t="shared" si="17"/>
        <v>-25525.5</v>
      </c>
      <c r="I77" s="50" t="s">
        <v>159</v>
      </c>
      <c r="J77" s="51" t="s">
        <v>160</v>
      </c>
      <c r="K77" s="50">
        <v>-25525.5</v>
      </c>
      <c r="L77" s="50" t="s">
        <v>161</v>
      </c>
      <c r="M77" s="51" t="s">
        <v>70</v>
      </c>
      <c r="N77" s="51"/>
      <c r="O77" s="52" t="s">
        <v>71</v>
      </c>
      <c r="P77" s="52" t="s">
        <v>72</v>
      </c>
    </row>
    <row r="78" spans="1:16" ht="12.75" customHeight="1" thickBot="1" x14ac:dyDescent="0.25">
      <c r="A78" s="41" t="str">
        <f t="shared" si="12"/>
        <v> VB 10.108 </v>
      </c>
      <c r="B78" s="4" t="str">
        <f t="shared" si="13"/>
        <v>II</v>
      </c>
      <c r="C78" s="41">
        <f t="shared" si="14"/>
        <v>27689.414000000001</v>
      </c>
      <c r="D78" s="17" t="str">
        <f t="shared" si="15"/>
        <v>vis</v>
      </c>
      <c r="E78" s="49">
        <f>VLOOKUP(C78,Active!C$21:E$972,3,FALSE)</f>
        <v>-15870.977251957962</v>
      </c>
      <c r="F78" s="4" t="s">
        <v>65</v>
      </c>
      <c r="G78" s="17" t="str">
        <f t="shared" si="16"/>
        <v>27689.414</v>
      </c>
      <c r="H78" s="41">
        <f t="shared" si="17"/>
        <v>-25522.5</v>
      </c>
      <c r="I78" s="50" t="s">
        <v>162</v>
      </c>
      <c r="J78" s="51" t="s">
        <v>163</v>
      </c>
      <c r="K78" s="50">
        <v>-25522.5</v>
      </c>
      <c r="L78" s="50" t="s">
        <v>164</v>
      </c>
      <c r="M78" s="51" t="s">
        <v>70</v>
      </c>
      <c r="N78" s="51"/>
      <c r="O78" s="52" t="s">
        <v>71</v>
      </c>
      <c r="P78" s="52" t="s">
        <v>72</v>
      </c>
    </row>
    <row r="79" spans="1:16" ht="12.75" customHeight="1" thickBot="1" x14ac:dyDescent="0.25">
      <c r="A79" s="41" t="str">
        <f t="shared" si="12"/>
        <v> VB 10.108 </v>
      </c>
      <c r="B79" s="4" t="str">
        <f t="shared" si="13"/>
        <v>II</v>
      </c>
      <c r="C79" s="41">
        <f t="shared" si="14"/>
        <v>27978.553</v>
      </c>
      <c r="D79" s="17" t="str">
        <f t="shared" si="15"/>
        <v>vis</v>
      </c>
      <c r="E79" s="49">
        <f>VLOOKUP(C79,Active!C$21:E$972,3,FALSE)</f>
        <v>-15565.014329958565</v>
      </c>
      <c r="F79" s="4" t="s">
        <v>65</v>
      </c>
      <c r="G79" s="17" t="str">
        <f t="shared" si="16"/>
        <v>27978.553</v>
      </c>
      <c r="H79" s="41">
        <f t="shared" si="17"/>
        <v>-25216.5</v>
      </c>
      <c r="I79" s="50" t="s">
        <v>165</v>
      </c>
      <c r="J79" s="51" t="s">
        <v>166</v>
      </c>
      <c r="K79" s="50">
        <v>-25216.5</v>
      </c>
      <c r="L79" s="50" t="s">
        <v>116</v>
      </c>
      <c r="M79" s="51" t="s">
        <v>70</v>
      </c>
      <c r="N79" s="51"/>
      <c r="O79" s="52" t="s">
        <v>71</v>
      </c>
      <c r="P79" s="52" t="s">
        <v>72</v>
      </c>
    </row>
    <row r="80" spans="1:16" ht="12.75" customHeight="1" thickBot="1" x14ac:dyDescent="0.25">
      <c r="A80" s="41" t="str">
        <f t="shared" si="12"/>
        <v> VB 10.108 </v>
      </c>
      <c r="B80" s="4" t="str">
        <f t="shared" si="13"/>
        <v>II</v>
      </c>
      <c r="C80" s="41">
        <f t="shared" si="14"/>
        <v>27979.54</v>
      </c>
      <c r="D80" s="17" t="str">
        <f t="shared" si="15"/>
        <v>vis</v>
      </c>
      <c r="E80" s="49">
        <f>VLOOKUP(C80,Active!C$21:E$972,3,FALSE)</f>
        <v>-15563.969900102982</v>
      </c>
      <c r="F80" s="4" t="s">
        <v>65</v>
      </c>
      <c r="G80" s="17" t="str">
        <f t="shared" si="16"/>
        <v>27979.540</v>
      </c>
      <c r="H80" s="41">
        <f t="shared" si="17"/>
        <v>-25215.5</v>
      </c>
      <c r="I80" s="50" t="s">
        <v>167</v>
      </c>
      <c r="J80" s="51" t="s">
        <v>168</v>
      </c>
      <c r="K80" s="50">
        <v>-25215.5</v>
      </c>
      <c r="L80" s="50" t="s">
        <v>169</v>
      </c>
      <c r="M80" s="51" t="s">
        <v>70</v>
      </c>
      <c r="N80" s="51"/>
      <c r="O80" s="52" t="s">
        <v>71</v>
      </c>
      <c r="P80" s="52" t="s">
        <v>72</v>
      </c>
    </row>
    <row r="81" spans="1:16" ht="12.75" customHeight="1" thickBot="1" x14ac:dyDescent="0.25">
      <c r="A81" s="41" t="str">
        <f t="shared" si="12"/>
        <v> VB 10.108 </v>
      </c>
      <c r="B81" s="4" t="str">
        <f t="shared" si="13"/>
        <v>II</v>
      </c>
      <c r="C81" s="41">
        <f t="shared" si="14"/>
        <v>28393.482</v>
      </c>
      <c r="D81" s="17" t="str">
        <f t="shared" si="15"/>
        <v>vis</v>
      </c>
      <c r="E81" s="49">
        <f>VLOOKUP(C81,Active!C$21:E$972,3,FALSE)</f>
        <v>-15125.942156151894</v>
      </c>
      <c r="F81" s="4" t="s">
        <v>65</v>
      </c>
      <c r="G81" s="17" t="str">
        <f t="shared" si="16"/>
        <v>28393.482</v>
      </c>
      <c r="H81" s="41">
        <f t="shared" si="17"/>
        <v>-24777.5</v>
      </c>
      <c r="I81" s="50" t="s">
        <v>170</v>
      </c>
      <c r="J81" s="51" t="s">
        <v>171</v>
      </c>
      <c r="K81" s="50">
        <v>-24777.5</v>
      </c>
      <c r="L81" s="50" t="s">
        <v>172</v>
      </c>
      <c r="M81" s="51" t="s">
        <v>70</v>
      </c>
      <c r="N81" s="51"/>
      <c r="O81" s="52" t="s">
        <v>71</v>
      </c>
      <c r="P81" s="52" t="s">
        <v>72</v>
      </c>
    </row>
    <row r="82" spans="1:16" ht="12.75" customHeight="1" thickBot="1" x14ac:dyDescent="0.25">
      <c r="A82" s="41" t="str">
        <f t="shared" si="12"/>
        <v> VB 10.108 </v>
      </c>
      <c r="B82" s="4" t="str">
        <f t="shared" si="13"/>
        <v>II</v>
      </c>
      <c r="C82" s="41">
        <f t="shared" si="14"/>
        <v>28428.364000000001</v>
      </c>
      <c r="D82" s="17" t="str">
        <f t="shared" si="15"/>
        <v>vis</v>
      </c>
      <c r="E82" s="49">
        <f>VLOOKUP(C82,Active!C$21:E$972,3,FALSE)</f>
        <v>-15089.030502431076</v>
      </c>
      <c r="F82" s="4" t="s">
        <v>65</v>
      </c>
      <c r="G82" s="17" t="str">
        <f t="shared" si="16"/>
        <v>28428.364</v>
      </c>
      <c r="H82" s="41">
        <f t="shared" si="17"/>
        <v>-24740.5</v>
      </c>
      <c r="I82" s="50" t="s">
        <v>173</v>
      </c>
      <c r="J82" s="51" t="s">
        <v>174</v>
      </c>
      <c r="K82" s="50">
        <v>-24740.5</v>
      </c>
      <c r="L82" s="50" t="s">
        <v>175</v>
      </c>
      <c r="M82" s="51" t="s">
        <v>70</v>
      </c>
      <c r="N82" s="51"/>
      <c r="O82" s="52" t="s">
        <v>71</v>
      </c>
      <c r="P82" s="52" t="s">
        <v>72</v>
      </c>
    </row>
    <row r="83" spans="1:16" ht="12.75" customHeight="1" thickBot="1" x14ac:dyDescent="0.25">
      <c r="A83" s="41" t="str">
        <f t="shared" si="12"/>
        <v> VB 10.108 </v>
      </c>
      <c r="B83" s="4" t="str">
        <f t="shared" si="13"/>
        <v>II</v>
      </c>
      <c r="C83" s="41">
        <f t="shared" si="14"/>
        <v>28447.373</v>
      </c>
      <c r="D83" s="17" t="str">
        <f t="shared" si="15"/>
        <v>vis</v>
      </c>
      <c r="E83" s="49">
        <f>VLOOKUP(C83,Active!C$21:E$972,3,FALSE)</f>
        <v>-15068.915439488042</v>
      </c>
      <c r="F83" s="4" t="s">
        <v>65</v>
      </c>
      <c r="G83" s="17" t="str">
        <f t="shared" si="16"/>
        <v>28447.373</v>
      </c>
      <c r="H83" s="41">
        <f t="shared" si="17"/>
        <v>-24720.5</v>
      </c>
      <c r="I83" s="50" t="s">
        <v>176</v>
      </c>
      <c r="J83" s="51" t="s">
        <v>177</v>
      </c>
      <c r="K83" s="50">
        <v>-24720.5</v>
      </c>
      <c r="L83" s="50" t="s">
        <v>178</v>
      </c>
      <c r="M83" s="51" t="s">
        <v>70</v>
      </c>
      <c r="N83" s="51"/>
      <c r="O83" s="52" t="s">
        <v>71</v>
      </c>
      <c r="P83" s="52" t="s">
        <v>72</v>
      </c>
    </row>
    <row r="84" spans="1:16" ht="12.75" customHeight="1" thickBot="1" x14ac:dyDescent="0.25">
      <c r="A84" s="41" t="str">
        <f t="shared" si="12"/>
        <v> VB 10.108 </v>
      </c>
      <c r="B84" s="4" t="str">
        <f t="shared" si="13"/>
        <v>II</v>
      </c>
      <c r="C84" s="41">
        <f t="shared" si="14"/>
        <v>28460.507000000001</v>
      </c>
      <c r="D84" s="17" t="str">
        <f t="shared" si="15"/>
        <v>vis</v>
      </c>
      <c r="E84" s="49">
        <f>VLOOKUP(C84,Active!C$21:E$972,3,FALSE)</f>
        <v>-15055.017220923473</v>
      </c>
      <c r="F84" s="4" t="s">
        <v>65</v>
      </c>
      <c r="G84" s="17" t="str">
        <f t="shared" si="16"/>
        <v>28460.507</v>
      </c>
      <c r="H84" s="41">
        <f t="shared" si="17"/>
        <v>-24706.5</v>
      </c>
      <c r="I84" s="50" t="s">
        <v>179</v>
      </c>
      <c r="J84" s="51" t="s">
        <v>180</v>
      </c>
      <c r="K84" s="50">
        <v>-24706.5</v>
      </c>
      <c r="L84" s="50" t="s">
        <v>181</v>
      </c>
      <c r="M84" s="51" t="s">
        <v>70</v>
      </c>
      <c r="N84" s="51"/>
      <c r="O84" s="52" t="s">
        <v>71</v>
      </c>
      <c r="P84" s="52" t="s">
        <v>72</v>
      </c>
    </row>
    <row r="85" spans="1:16" ht="12.75" customHeight="1" thickBot="1" x14ac:dyDescent="0.25">
      <c r="A85" s="41" t="str">
        <f t="shared" si="12"/>
        <v> VB 10.108 </v>
      </c>
      <c r="B85" s="4" t="str">
        <f t="shared" si="13"/>
        <v>II</v>
      </c>
      <c r="C85" s="41">
        <f t="shared" si="14"/>
        <v>28754.451000000001</v>
      </c>
      <c r="D85" s="17" t="str">
        <f t="shared" si="15"/>
        <v>vis</v>
      </c>
      <c r="E85" s="49">
        <f>VLOOKUP(C85,Active!C$21:E$972,3,FALSE)</f>
        <v>-14743.969713862198</v>
      </c>
      <c r="F85" s="4" t="s">
        <v>65</v>
      </c>
      <c r="G85" s="17" t="str">
        <f t="shared" si="16"/>
        <v>28754.451</v>
      </c>
      <c r="H85" s="41">
        <f t="shared" si="17"/>
        <v>-24395.5</v>
      </c>
      <c r="I85" s="50" t="s">
        <v>182</v>
      </c>
      <c r="J85" s="51" t="s">
        <v>183</v>
      </c>
      <c r="K85" s="50">
        <v>-24395.5</v>
      </c>
      <c r="L85" s="50" t="s">
        <v>184</v>
      </c>
      <c r="M85" s="51" t="s">
        <v>70</v>
      </c>
      <c r="N85" s="51"/>
      <c r="O85" s="52" t="s">
        <v>71</v>
      </c>
      <c r="P85" s="52" t="s">
        <v>72</v>
      </c>
    </row>
    <row r="86" spans="1:16" ht="12.75" customHeight="1" thickBot="1" x14ac:dyDescent="0.25">
      <c r="A86" s="41" t="str">
        <f t="shared" si="12"/>
        <v> VB 10.108 </v>
      </c>
      <c r="B86" s="4" t="str">
        <f t="shared" si="13"/>
        <v>II</v>
      </c>
      <c r="C86" s="41">
        <f t="shared" si="14"/>
        <v>28839.534</v>
      </c>
      <c r="D86" s="17" t="str">
        <f t="shared" si="15"/>
        <v>vis</v>
      </c>
      <c r="E86" s="49">
        <f>VLOOKUP(C86,Active!C$21:E$972,3,FALSE)</f>
        <v>-14653.936050840348</v>
      </c>
      <c r="F86" s="4" t="s">
        <v>65</v>
      </c>
      <c r="G86" s="17" t="str">
        <f t="shared" si="16"/>
        <v>28839.534</v>
      </c>
      <c r="H86" s="41">
        <f t="shared" si="17"/>
        <v>-24305.5</v>
      </c>
      <c r="I86" s="50" t="s">
        <v>185</v>
      </c>
      <c r="J86" s="51" t="s">
        <v>186</v>
      </c>
      <c r="K86" s="50">
        <v>-24305.5</v>
      </c>
      <c r="L86" s="50" t="s">
        <v>161</v>
      </c>
      <c r="M86" s="51" t="s">
        <v>70</v>
      </c>
      <c r="N86" s="51"/>
      <c r="O86" s="52" t="s">
        <v>71</v>
      </c>
      <c r="P86" s="52" t="s">
        <v>72</v>
      </c>
    </row>
    <row r="87" spans="1:16" ht="12.75" customHeight="1" thickBot="1" x14ac:dyDescent="0.25">
      <c r="A87" s="41" t="str">
        <f t="shared" si="12"/>
        <v> VB 10.108 </v>
      </c>
      <c r="B87" s="4" t="str">
        <f t="shared" si="13"/>
        <v>II</v>
      </c>
      <c r="C87" s="41">
        <f t="shared" si="14"/>
        <v>29110.721000000001</v>
      </c>
      <c r="D87" s="17" t="str">
        <f t="shared" si="15"/>
        <v>vis</v>
      </c>
      <c r="E87" s="49">
        <f>VLOOKUP(C87,Active!C$21:E$972,3,FALSE)</f>
        <v>-14366.969688889001</v>
      </c>
      <c r="F87" s="4" t="s">
        <v>65</v>
      </c>
      <c r="G87" s="17" t="str">
        <f t="shared" si="16"/>
        <v>29110.721</v>
      </c>
      <c r="H87" s="41">
        <f t="shared" si="17"/>
        <v>-24018.5</v>
      </c>
      <c r="I87" s="50" t="s">
        <v>187</v>
      </c>
      <c r="J87" s="51" t="s">
        <v>188</v>
      </c>
      <c r="K87" s="50">
        <v>-24018.5</v>
      </c>
      <c r="L87" s="50" t="s">
        <v>189</v>
      </c>
      <c r="M87" s="51" t="s">
        <v>70</v>
      </c>
      <c r="N87" s="51"/>
      <c r="O87" s="52" t="s">
        <v>71</v>
      </c>
      <c r="P87" s="52" t="s">
        <v>72</v>
      </c>
    </row>
    <row r="88" spans="1:16" ht="12.75" customHeight="1" thickBot="1" x14ac:dyDescent="0.25">
      <c r="A88" s="41" t="str">
        <f t="shared" si="12"/>
        <v> VB 10.108 </v>
      </c>
      <c r="B88" s="4" t="str">
        <f t="shared" si="13"/>
        <v>II</v>
      </c>
      <c r="C88" s="41">
        <f t="shared" si="14"/>
        <v>29144.719000000001</v>
      </c>
      <c r="D88" s="17" t="str">
        <f t="shared" si="15"/>
        <v>vis</v>
      </c>
      <c r="E88" s="49">
        <f>VLOOKUP(C88,Active!C$21:E$972,3,FALSE)</f>
        <v>-14330.993471837219</v>
      </c>
      <c r="F88" s="4" t="s">
        <v>65</v>
      </c>
      <c r="G88" s="17" t="str">
        <f t="shared" si="16"/>
        <v>29144.719</v>
      </c>
      <c r="H88" s="41">
        <f t="shared" si="17"/>
        <v>-23982.5</v>
      </c>
      <c r="I88" s="50" t="s">
        <v>190</v>
      </c>
      <c r="J88" s="51" t="s">
        <v>191</v>
      </c>
      <c r="K88" s="50">
        <v>-23982.5</v>
      </c>
      <c r="L88" s="50" t="s">
        <v>192</v>
      </c>
      <c r="M88" s="51" t="s">
        <v>70</v>
      </c>
      <c r="N88" s="51"/>
      <c r="O88" s="52" t="s">
        <v>71</v>
      </c>
      <c r="P88" s="52" t="s">
        <v>72</v>
      </c>
    </row>
    <row r="89" spans="1:16" ht="12.75" customHeight="1" thickBot="1" x14ac:dyDescent="0.25">
      <c r="A89" s="41" t="str">
        <f t="shared" si="12"/>
        <v> VB 10.108 </v>
      </c>
      <c r="B89" s="4" t="str">
        <f t="shared" si="13"/>
        <v>II</v>
      </c>
      <c r="C89" s="41">
        <f t="shared" si="14"/>
        <v>29468.806</v>
      </c>
      <c r="D89" s="17" t="str">
        <f t="shared" si="15"/>
        <v>vis</v>
      </c>
      <c r="E89" s="49">
        <f>VLOOKUP(C89,Active!C$21:E$972,3,FALSE)</f>
        <v>-13988.049055822712</v>
      </c>
      <c r="F89" s="4" t="s">
        <v>65</v>
      </c>
      <c r="G89" s="17" t="str">
        <f t="shared" si="16"/>
        <v>29468.806</v>
      </c>
      <c r="H89" s="41">
        <f t="shared" si="17"/>
        <v>-23639.5</v>
      </c>
      <c r="I89" s="50" t="s">
        <v>193</v>
      </c>
      <c r="J89" s="51" t="s">
        <v>194</v>
      </c>
      <c r="K89" s="50">
        <v>-23639.5</v>
      </c>
      <c r="L89" s="50" t="s">
        <v>195</v>
      </c>
      <c r="M89" s="51" t="s">
        <v>70</v>
      </c>
      <c r="N89" s="51"/>
      <c r="O89" s="52" t="s">
        <v>71</v>
      </c>
      <c r="P89" s="52" t="s">
        <v>72</v>
      </c>
    </row>
    <row r="90" spans="1:16" ht="12.75" customHeight="1" thickBot="1" x14ac:dyDescent="0.25">
      <c r="A90" s="41" t="str">
        <f t="shared" si="12"/>
        <v> VB 10.108 </v>
      </c>
      <c r="B90" s="4" t="str">
        <f t="shared" si="13"/>
        <v>II</v>
      </c>
      <c r="C90" s="41">
        <f t="shared" si="14"/>
        <v>29487.780999999999</v>
      </c>
      <c r="D90" s="17" t="str">
        <f t="shared" si="15"/>
        <v>vis</v>
      </c>
      <c r="E90" s="49">
        <f>VLOOKUP(C90,Active!C$21:E$972,3,FALSE)</f>
        <v>-13967.969971213102</v>
      </c>
      <c r="F90" s="4" t="s">
        <v>65</v>
      </c>
      <c r="G90" s="17" t="str">
        <f t="shared" si="16"/>
        <v>29487.781</v>
      </c>
      <c r="H90" s="41">
        <f t="shared" si="17"/>
        <v>-23619.5</v>
      </c>
      <c r="I90" s="50" t="s">
        <v>196</v>
      </c>
      <c r="J90" s="51" t="s">
        <v>197</v>
      </c>
      <c r="K90" s="50">
        <v>-23619.5</v>
      </c>
      <c r="L90" s="50" t="s">
        <v>78</v>
      </c>
      <c r="M90" s="51" t="s">
        <v>70</v>
      </c>
      <c r="N90" s="51"/>
      <c r="O90" s="52" t="s">
        <v>71</v>
      </c>
      <c r="P90" s="52" t="s">
        <v>72</v>
      </c>
    </row>
    <row r="91" spans="1:16" ht="12.75" customHeight="1" thickBot="1" x14ac:dyDescent="0.25">
      <c r="A91" s="41" t="str">
        <f t="shared" si="12"/>
        <v> VB 10.108 </v>
      </c>
      <c r="B91" s="4" t="str">
        <f t="shared" si="13"/>
        <v>II</v>
      </c>
      <c r="C91" s="41">
        <f t="shared" si="14"/>
        <v>29494.419000000002</v>
      </c>
      <c r="D91" s="17" t="str">
        <f t="shared" si="15"/>
        <v>vis</v>
      </c>
      <c r="E91" s="49">
        <f>VLOOKUP(C91,Active!C$21:E$972,3,FALSE)</f>
        <v>-13960.945730705136</v>
      </c>
      <c r="F91" s="4" t="s">
        <v>65</v>
      </c>
      <c r="G91" s="17" t="str">
        <f t="shared" si="16"/>
        <v>29494.419</v>
      </c>
      <c r="H91" s="41">
        <f t="shared" si="17"/>
        <v>-23612.5</v>
      </c>
      <c r="I91" s="50" t="s">
        <v>198</v>
      </c>
      <c r="J91" s="51" t="s">
        <v>199</v>
      </c>
      <c r="K91" s="50">
        <v>-23612.5</v>
      </c>
      <c r="L91" s="50" t="s">
        <v>172</v>
      </c>
      <c r="M91" s="51" t="s">
        <v>70</v>
      </c>
      <c r="N91" s="51"/>
      <c r="O91" s="52" t="s">
        <v>71</v>
      </c>
      <c r="P91" s="52" t="s">
        <v>72</v>
      </c>
    </row>
    <row r="92" spans="1:16" ht="12.75" customHeight="1" thickBot="1" x14ac:dyDescent="0.25">
      <c r="A92" s="41" t="str">
        <f t="shared" si="12"/>
        <v> VB 10.108 </v>
      </c>
      <c r="B92" s="4" t="str">
        <f t="shared" si="13"/>
        <v>II</v>
      </c>
      <c r="C92" s="41">
        <f t="shared" si="14"/>
        <v>29525.598999999998</v>
      </c>
      <c r="D92" s="17" t="str">
        <f t="shared" si="15"/>
        <v>vis</v>
      </c>
      <c r="E92" s="49">
        <f>VLOOKUP(C92,Active!C$21:E$972,3,FALSE)</f>
        <v>-13927.951482582468</v>
      </c>
      <c r="F92" s="4" t="s">
        <v>65</v>
      </c>
      <c r="G92" s="17" t="str">
        <f t="shared" si="16"/>
        <v>29525.599</v>
      </c>
      <c r="H92" s="41">
        <f t="shared" si="17"/>
        <v>-23579.5</v>
      </c>
      <c r="I92" s="50" t="s">
        <v>200</v>
      </c>
      <c r="J92" s="51" t="s">
        <v>201</v>
      </c>
      <c r="K92" s="50">
        <v>-23579.5</v>
      </c>
      <c r="L92" s="50" t="s">
        <v>202</v>
      </c>
      <c r="M92" s="51" t="s">
        <v>70</v>
      </c>
      <c r="N92" s="51"/>
      <c r="O92" s="52" t="s">
        <v>71</v>
      </c>
      <c r="P92" s="52" t="s">
        <v>72</v>
      </c>
    </row>
    <row r="93" spans="1:16" ht="12.75" customHeight="1" thickBot="1" x14ac:dyDescent="0.25">
      <c r="A93" s="41" t="str">
        <f t="shared" si="12"/>
        <v> VB 10.108 </v>
      </c>
      <c r="B93" s="4" t="str">
        <f t="shared" si="13"/>
        <v>II</v>
      </c>
      <c r="C93" s="41">
        <f t="shared" si="14"/>
        <v>29542.544000000002</v>
      </c>
      <c r="D93" s="17" t="str">
        <f t="shared" si="15"/>
        <v>vis</v>
      </c>
      <c r="E93" s="49">
        <f>VLOOKUP(C93,Active!C$21:E$972,3,FALSE)</f>
        <v>-13910.020516115541</v>
      </c>
      <c r="F93" s="4" t="s">
        <v>65</v>
      </c>
      <c r="G93" s="17" t="str">
        <f t="shared" si="16"/>
        <v>29542.544</v>
      </c>
      <c r="H93" s="41">
        <f t="shared" si="17"/>
        <v>-23561.5</v>
      </c>
      <c r="I93" s="50" t="s">
        <v>203</v>
      </c>
      <c r="J93" s="51" t="s">
        <v>204</v>
      </c>
      <c r="K93" s="50">
        <v>-23561.5</v>
      </c>
      <c r="L93" s="50" t="s">
        <v>181</v>
      </c>
      <c r="M93" s="51" t="s">
        <v>70</v>
      </c>
      <c r="N93" s="51"/>
      <c r="O93" s="52" t="s">
        <v>71</v>
      </c>
      <c r="P93" s="52" t="s">
        <v>72</v>
      </c>
    </row>
    <row r="94" spans="1:16" ht="12.75" customHeight="1" thickBot="1" x14ac:dyDescent="0.25">
      <c r="A94" s="41" t="str">
        <f t="shared" si="12"/>
        <v> VB 10.108 </v>
      </c>
      <c r="B94" s="4" t="str">
        <f t="shared" si="13"/>
        <v>II</v>
      </c>
      <c r="C94" s="41">
        <f t="shared" si="14"/>
        <v>29563.332999999999</v>
      </c>
      <c r="D94" s="17" t="str">
        <f t="shared" si="15"/>
        <v>vis</v>
      </c>
      <c r="E94" s="49">
        <f>VLOOKUP(C94,Active!C$21:E$972,3,FALSE)</f>
        <v>-13888.021881599116</v>
      </c>
      <c r="F94" s="4" t="s">
        <v>65</v>
      </c>
      <c r="G94" s="17" t="str">
        <f t="shared" si="16"/>
        <v>29563.333</v>
      </c>
      <c r="H94" s="41">
        <f t="shared" si="17"/>
        <v>-23539.5</v>
      </c>
      <c r="I94" s="50" t="s">
        <v>205</v>
      </c>
      <c r="J94" s="51" t="s">
        <v>206</v>
      </c>
      <c r="K94" s="50">
        <v>-23539.5</v>
      </c>
      <c r="L94" s="50" t="s">
        <v>207</v>
      </c>
      <c r="M94" s="51" t="s">
        <v>70</v>
      </c>
      <c r="N94" s="51"/>
      <c r="O94" s="52" t="s">
        <v>71</v>
      </c>
      <c r="P94" s="52" t="s">
        <v>72</v>
      </c>
    </row>
    <row r="95" spans="1:16" ht="12.75" customHeight="1" thickBot="1" x14ac:dyDescent="0.25">
      <c r="A95" s="41" t="str">
        <f t="shared" si="12"/>
        <v> VB 10.108 </v>
      </c>
      <c r="B95" s="4" t="str">
        <f t="shared" si="13"/>
        <v>I</v>
      </c>
      <c r="C95" s="41">
        <f t="shared" si="14"/>
        <v>29591.326000000001</v>
      </c>
      <c r="D95" s="17" t="str">
        <f t="shared" si="15"/>
        <v>vis</v>
      </c>
      <c r="E95" s="49">
        <f>VLOOKUP(C95,Active!C$21:E$972,3,FALSE)</f>
        <v>-13858.400073141835</v>
      </c>
      <c r="F95" s="4" t="s">
        <v>65</v>
      </c>
      <c r="G95" s="17" t="str">
        <f t="shared" si="16"/>
        <v>29591.326</v>
      </c>
      <c r="H95" s="41">
        <f t="shared" si="17"/>
        <v>-23510</v>
      </c>
      <c r="I95" s="50" t="s">
        <v>208</v>
      </c>
      <c r="J95" s="51" t="s">
        <v>209</v>
      </c>
      <c r="K95" s="50">
        <v>-23510</v>
      </c>
      <c r="L95" s="50" t="s">
        <v>210</v>
      </c>
      <c r="M95" s="51" t="s">
        <v>70</v>
      </c>
      <c r="N95" s="51"/>
      <c r="O95" s="52" t="s">
        <v>71</v>
      </c>
      <c r="P95" s="52" t="s">
        <v>72</v>
      </c>
    </row>
    <row r="96" spans="1:16" ht="12.75" customHeight="1" thickBot="1" x14ac:dyDescent="0.25">
      <c r="A96" s="41" t="str">
        <f t="shared" si="12"/>
        <v> VB 10.108 </v>
      </c>
      <c r="B96" s="4" t="str">
        <f t="shared" si="13"/>
        <v>II</v>
      </c>
      <c r="C96" s="41">
        <f t="shared" si="14"/>
        <v>29846.781999999999</v>
      </c>
      <c r="D96" s="17" t="str">
        <f t="shared" si="15"/>
        <v>vis</v>
      </c>
      <c r="E96" s="49">
        <f>VLOOKUP(C96,Active!C$21:E$972,3,FALSE)</f>
        <v>-13588.08003951691</v>
      </c>
      <c r="F96" s="4" t="s">
        <v>65</v>
      </c>
      <c r="G96" s="17" t="str">
        <f t="shared" si="16"/>
        <v>29846.782</v>
      </c>
      <c r="H96" s="41">
        <f t="shared" si="17"/>
        <v>-23239.5</v>
      </c>
      <c r="I96" s="50" t="s">
        <v>211</v>
      </c>
      <c r="J96" s="51" t="s">
        <v>212</v>
      </c>
      <c r="K96" s="50">
        <v>-23239.5</v>
      </c>
      <c r="L96" s="50" t="s">
        <v>213</v>
      </c>
      <c r="M96" s="51" t="s">
        <v>70</v>
      </c>
      <c r="N96" s="51"/>
      <c r="O96" s="52" t="s">
        <v>71</v>
      </c>
      <c r="P96" s="52" t="s">
        <v>72</v>
      </c>
    </row>
    <row r="97" spans="1:16" ht="12.75" customHeight="1" thickBot="1" x14ac:dyDescent="0.25">
      <c r="A97" s="41" t="str">
        <f t="shared" si="12"/>
        <v> VB 10.108 </v>
      </c>
      <c r="B97" s="4" t="str">
        <f t="shared" si="13"/>
        <v>II</v>
      </c>
      <c r="C97" s="41">
        <f t="shared" si="14"/>
        <v>30231.481</v>
      </c>
      <c r="D97" s="17" t="str">
        <f t="shared" si="15"/>
        <v>vis</v>
      </c>
      <c r="E97" s="49">
        <f>VLOOKUP(C97,Active!C$21:E$972,3,FALSE)</f>
        <v>-13180.996836869581</v>
      </c>
      <c r="F97" s="4" t="s">
        <v>65</v>
      </c>
      <c r="G97" s="17" t="str">
        <f t="shared" si="16"/>
        <v>30231.481</v>
      </c>
      <c r="H97" s="41">
        <f t="shared" si="17"/>
        <v>-22832.5</v>
      </c>
      <c r="I97" s="50" t="s">
        <v>214</v>
      </c>
      <c r="J97" s="51" t="s">
        <v>215</v>
      </c>
      <c r="K97" s="50">
        <v>-22832.5</v>
      </c>
      <c r="L97" s="50" t="s">
        <v>192</v>
      </c>
      <c r="M97" s="51" t="s">
        <v>70</v>
      </c>
      <c r="N97" s="51"/>
      <c r="O97" s="52" t="s">
        <v>71</v>
      </c>
      <c r="P97" s="52" t="s">
        <v>72</v>
      </c>
    </row>
    <row r="98" spans="1:16" ht="12.75" customHeight="1" thickBot="1" x14ac:dyDescent="0.25">
      <c r="A98" s="41" t="str">
        <f t="shared" si="12"/>
        <v> VB 10.108 </v>
      </c>
      <c r="B98" s="4" t="str">
        <f t="shared" si="13"/>
        <v>II</v>
      </c>
      <c r="C98" s="41">
        <f t="shared" si="14"/>
        <v>30234.329000000002</v>
      </c>
      <c r="D98" s="17" t="str">
        <f t="shared" si="15"/>
        <v>vis</v>
      </c>
      <c r="E98" s="49">
        <f>VLOOKUP(C98,Active!C$21:E$972,3,FALSE)</f>
        <v>-13177.983122352152</v>
      </c>
      <c r="F98" s="4" t="s">
        <v>65</v>
      </c>
      <c r="G98" s="17" t="str">
        <f t="shared" si="16"/>
        <v>30234.329</v>
      </c>
      <c r="H98" s="41">
        <f t="shared" si="17"/>
        <v>-22829.5</v>
      </c>
      <c r="I98" s="50" t="s">
        <v>216</v>
      </c>
      <c r="J98" s="51" t="s">
        <v>217</v>
      </c>
      <c r="K98" s="50">
        <v>-22829.5</v>
      </c>
      <c r="L98" s="50" t="s">
        <v>218</v>
      </c>
      <c r="M98" s="51" t="s">
        <v>70</v>
      </c>
      <c r="N98" s="51"/>
      <c r="O98" s="52" t="s">
        <v>71</v>
      </c>
      <c r="P98" s="52" t="s">
        <v>72</v>
      </c>
    </row>
    <row r="99" spans="1:16" ht="12.75" customHeight="1" thickBot="1" x14ac:dyDescent="0.25">
      <c r="A99" s="41" t="str">
        <f t="shared" si="12"/>
        <v> VB 10.108 </v>
      </c>
      <c r="B99" s="4" t="str">
        <f t="shared" si="13"/>
        <v>II</v>
      </c>
      <c r="C99" s="41">
        <f t="shared" si="14"/>
        <v>30235.279999999999</v>
      </c>
      <c r="D99" s="17" t="str">
        <f t="shared" si="15"/>
        <v>vis</v>
      </c>
      <c r="E99" s="49">
        <f>VLOOKUP(C99,Active!C$21:E$972,3,FALSE)</f>
        <v>-13176.976787202551</v>
      </c>
      <c r="F99" s="4" t="s">
        <v>65</v>
      </c>
      <c r="G99" s="17" t="str">
        <f t="shared" si="16"/>
        <v>30235.280</v>
      </c>
      <c r="H99" s="41">
        <f t="shared" si="17"/>
        <v>-22828.5</v>
      </c>
      <c r="I99" s="50" t="s">
        <v>219</v>
      </c>
      <c r="J99" s="51" t="s">
        <v>220</v>
      </c>
      <c r="K99" s="50">
        <v>-22828.5</v>
      </c>
      <c r="L99" s="50" t="s">
        <v>221</v>
      </c>
      <c r="M99" s="51" t="s">
        <v>70</v>
      </c>
      <c r="N99" s="51"/>
      <c r="O99" s="52" t="s">
        <v>71</v>
      </c>
      <c r="P99" s="52" t="s">
        <v>72</v>
      </c>
    </row>
    <row r="100" spans="1:16" ht="12.75" customHeight="1" thickBot="1" x14ac:dyDescent="0.25">
      <c r="A100" s="41" t="str">
        <f t="shared" si="12"/>
        <v> VB 10.108 </v>
      </c>
      <c r="B100" s="4" t="str">
        <f t="shared" si="13"/>
        <v>II</v>
      </c>
      <c r="C100" s="41">
        <f t="shared" si="14"/>
        <v>30281.576000000001</v>
      </c>
      <c r="D100" s="17" t="str">
        <f t="shared" si="15"/>
        <v>vis</v>
      </c>
      <c r="E100" s="49">
        <f>VLOOKUP(C100,Active!C$21:E$972,3,FALSE)</f>
        <v>-13127.986995313928</v>
      </c>
      <c r="F100" s="4" t="s">
        <v>65</v>
      </c>
      <c r="G100" s="17" t="str">
        <f t="shared" si="16"/>
        <v>30281.576</v>
      </c>
      <c r="H100" s="41">
        <f t="shared" si="17"/>
        <v>-22779.5</v>
      </c>
      <c r="I100" s="50" t="s">
        <v>222</v>
      </c>
      <c r="J100" s="51" t="s">
        <v>223</v>
      </c>
      <c r="K100" s="50">
        <v>-22779.5</v>
      </c>
      <c r="L100" s="50" t="s">
        <v>224</v>
      </c>
      <c r="M100" s="51" t="s">
        <v>70</v>
      </c>
      <c r="N100" s="51"/>
      <c r="O100" s="52" t="s">
        <v>71</v>
      </c>
      <c r="P100" s="52" t="s">
        <v>72</v>
      </c>
    </row>
    <row r="101" spans="1:16" ht="12.75" customHeight="1" thickBot="1" x14ac:dyDescent="0.25">
      <c r="A101" s="41" t="str">
        <f t="shared" si="12"/>
        <v> VB 10.108 </v>
      </c>
      <c r="B101" s="4" t="str">
        <f t="shared" si="13"/>
        <v>II</v>
      </c>
      <c r="C101" s="41">
        <f t="shared" si="14"/>
        <v>30521.554</v>
      </c>
      <c r="D101" s="17" t="str">
        <f t="shared" si="15"/>
        <v>vis</v>
      </c>
      <c r="E101" s="49">
        <f>VLOOKUP(C101,Active!C$21:E$972,3,FALSE)</f>
        <v>-12874.045568887292</v>
      </c>
      <c r="F101" s="4" t="s">
        <v>65</v>
      </c>
      <c r="G101" s="17" t="str">
        <f t="shared" si="16"/>
        <v>30521.554</v>
      </c>
      <c r="H101" s="41">
        <f t="shared" si="17"/>
        <v>-22525.5</v>
      </c>
      <c r="I101" s="50" t="s">
        <v>225</v>
      </c>
      <c r="J101" s="51" t="s">
        <v>226</v>
      </c>
      <c r="K101" s="50">
        <v>-22525.5</v>
      </c>
      <c r="L101" s="50" t="s">
        <v>133</v>
      </c>
      <c r="M101" s="51" t="s">
        <v>70</v>
      </c>
      <c r="N101" s="51"/>
      <c r="O101" s="52" t="s">
        <v>71</v>
      </c>
      <c r="P101" s="52" t="s">
        <v>72</v>
      </c>
    </row>
    <row r="102" spans="1:16" ht="12.75" customHeight="1" thickBot="1" x14ac:dyDescent="0.25">
      <c r="A102" s="41" t="str">
        <f t="shared" si="12"/>
        <v> VB 10.108 </v>
      </c>
      <c r="B102" s="4" t="str">
        <f t="shared" si="13"/>
        <v>II</v>
      </c>
      <c r="C102" s="41">
        <f t="shared" si="14"/>
        <v>30523.505000000001</v>
      </c>
      <c r="D102" s="17" t="str">
        <f t="shared" si="15"/>
        <v>vis</v>
      </c>
      <c r="E102" s="49">
        <f>VLOOKUP(C102,Active!C$21:E$972,3,FALSE)</f>
        <v>-12871.9810474605</v>
      </c>
      <c r="F102" s="4" t="s">
        <v>65</v>
      </c>
      <c r="G102" s="17" t="str">
        <f t="shared" si="16"/>
        <v>30523.505</v>
      </c>
      <c r="H102" s="41">
        <f t="shared" si="17"/>
        <v>-22523.5</v>
      </c>
      <c r="I102" s="50" t="s">
        <v>227</v>
      </c>
      <c r="J102" s="51" t="s">
        <v>228</v>
      </c>
      <c r="K102" s="50">
        <v>-22523.5</v>
      </c>
      <c r="L102" s="50" t="s">
        <v>144</v>
      </c>
      <c r="M102" s="51" t="s">
        <v>70</v>
      </c>
      <c r="N102" s="51"/>
      <c r="O102" s="52" t="s">
        <v>71</v>
      </c>
      <c r="P102" s="52" t="s">
        <v>72</v>
      </c>
    </row>
    <row r="103" spans="1:16" ht="12.75" customHeight="1" thickBot="1" x14ac:dyDescent="0.25">
      <c r="A103" s="41" t="str">
        <f t="shared" si="12"/>
        <v> VB 10.108 </v>
      </c>
      <c r="B103" s="4" t="str">
        <f t="shared" si="13"/>
        <v>II</v>
      </c>
      <c r="C103" s="41">
        <f t="shared" si="14"/>
        <v>30523.537</v>
      </c>
      <c r="D103" s="17" t="str">
        <f t="shared" si="15"/>
        <v>vis</v>
      </c>
      <c r="E103" s="49">
        <f>VLOOKUP(C103,Active!C$21:E$972,3,FALSE)</f>
        <v>-12871.947185499632</v>
      </c>
      <c r="F103" s="4" t="s">
        <v>65</v>
      </c>
      <c r="G103" s="17" t="str">
        <f t="shared" si="16"/>
        <v>30523.537</v>
      </c>
      <c r="H103" s="41">
        <f t="shared" si="17"/>
        <v>-22523.5</v>
      </c>
      <c r="I103" s="50" t="s">
        <v>229</v>
      </c>
      <c r="J103" s="51" t="s">
        <v>230</v>
      </c>
      <c r="K103" s="50">
        <v>-22523.5</v>
      </c>
      <c r="L103" s="50" t="s">
        <v>231</v>
      </c>
      <c r="M103" s="51" t="s">
        <v>70</v>
      </c>
      <c r="N103" s="51"/>
      <c r="O103" s="52" t="s">
        <v>71</v>
      </c>
      <c r="P103" s="52" t="s">
        <v>72</v>
      </c>
    </row>
    <row r="104" spans="1:16" ht="12.75" customHeight="1" thickBot="1" x14ac:dyDescent="0.25">
      <c r="A104" s="41" t="str">
        <f t="shared" si="12"/>
        <v> VB 10.108 </v>
      </c>
      <c r="B104" s="4" t="str">
        <f t="shared" si="13"/>
        <v>II</v>
      </c>
      <c r="C104" s="41">
        <f t="shared" si="14"/>
        <v>30553.776999999998</v>
      </c>
      <c r="D104" s="17" t="str">
        <f t="shared" si="15"/>
        <v>vis</v>
      </c>
      <c r="E104" s="49">
        <f>VLOOKUP(C104,Active!C$21:E$972,3,FALSE)</f>
        <v>-12839.947632477517</v>
      </c>
      <c r="F104" s="4" t="s">
        <v>65</v>
      </c>
      <c r="G104" s="17" t="str">
        <f t="shared" si="16"/>
        <v>30553.777</v>
      </c>
      <c r="H104" s="41">
        <f t="shared" si="17"/>
        <v>-22491.5</v>
      </c>
      <c r="I104" s="50" t="s">
        <v>232</v>
      </c>
      <c r="J104" s="51" t="s">
        <v>233</v>
      </c>
      <c r="K104" s="50">
        <v>-22491.5</v>
      </c>
      <c r="L104" s="50" t="s">
        <v>231</v>
      </c>
      <c r="M104" s="51" t="s">
        <v>70</v>
      </c>
      <c r="N104" s="51"/>
      <c r="O104" s="52" t="s">
        <v>71</v>
      </c>
      <c r="P104" s="52" t="s">
        <v>72</v>
      </c>
    </row>
    <row r="105" spans="1:16" ht="12.75" customHeight="1" thickBot="1" x14ac:dyDescent="0.25">
      <c r="A105" s="41" t="str">
        <f t="shared" si="12"/>
        <v> VB 10.108 </v>
      </c>
      <c r="B105" s="4" t="str">
        <f t="shared" si="13"/>
        <v>II</v>
      </c>
      <c r="C105" s="41">
        <f t="shared" si="14"/>
        <v>30554.645</v>
      </c>
      <c r="D105" s="17" t="str">
        <f t="shared" si="15"/>
        <v>vis</v>
      </c>
      <c r="E105" s="49">
        <f>VLOOKUP(C105,Active!C$21:E$972,3,FALSE)</f>
        <v>-12839.029126788917</v>
      </c>
      <c r="F105" s="4" t="s">
        <v>65</v>
      </c>
      <c r="G105" s="17" t="str">
        <f t="shared" si="16"/>
        <v>30554.645</v>
      </c>
      <c r="H105" s="41">
        <f t="shared" si="17"/>
        <v>-22490.5</v>
      </c>
      <c r="I105" s="50" t="s">
        <v>234</v>
      </c>
      <c r="J105" s="51" t="s">
        <v>235</v>
      </c>
      <c r="K105" s="50">
        <v>-22490.5</v>
      </c>
      <c r="L105" s="50" t="s">
        <v>236</v>
      </c>
      <c r="M105" s="51" t="s">
        <v>70</v>
      </c>
      <c r="N105" s="51"/>
      <c r="O105" s="52" t="s">
        <v>71</v>
      </c>
      <c r="P105" s="52" t="s">
        <v>72</v>
      </c>
    </row>
    <row r="106" spans="1:16" ht="12.75" customHeight="1" thickBot="1" x14ac:dyDescent="0.25">
      <c r="A106" s="41" t="str">
        <f t="shared" si="12"/>
        <v> VB 10.108 </v>
      </c>
      <c r="B106" s="4" t="str">
        <f t="shared" si="13"/>
        <v>II</v>
      </c>
      <c r="C106" s="41">
        <f t="shared" si="14"/>
        <v>30641.57</v>
      </c>
      <c r="D106" s="17" t="str">
        <f t="shared" si="15"/>
        <v>vis</v>
      </c>
      <c r="E106" s="49">
        <f>VLOOKUP(C106,Active!C$21:E$972,3,FALSE)</f>
        <v>-12747.04628464449</v>
      </c>
      <c r="F106" s="4" t="s">
        <v>65</v>
      </c>
      <c r="G106" s="17" t="str">
        <f t="shared" si="16"/>
        <v>30641.570</v>
      </c>
      <c r="H106" s="41">
        <f t="shared" si="17"/>
        <v>-22398.5</v>
      </c>
      <c r="I106" s="50" t="s">
        <v>237</v>
      </c>
      <c r="J106" s="51" t="s">
        <v>238</v>
      </c>
      <c r="K106" s="50">
        <v>-22398.5</v>
      </c>
      <c r="L106" s="50" t="s">
        <v>133</v>
      </c>
      <c r="M106" s="51" t="s">
        <v>70</v>
      </c>
      <c r="N106" s="51"/>
      <c r="O106" s="52" t="s">
        <v>71</v>
      </c>
      <c r="P106" s="52" t="s">
        <v>72</v>
      </c>
    </row>
    <row r="107" spans="1:16" ht="12.75" customHeight="1" thickBot="1" x14ac:dyDescent="0.25">
      <c r="A107" s="41" t="str">
        <f t="shared" ref="A107:A138" si="18">P107</f>
        <v> VB 10.108 </v>
      </c>
      <c r="B107" s="4" t="str">
        <f t="shared" ref="B107:B138" si="19">IF(H107=INT(H107),"I","II")</f>
        <v>II</v>
      </c>
      <c r="C107" s="41">
        <f t="shared" ref="C107:C138" si="20">1*G107</f>
        <v>30643.526999999998</v>
      </c>
      <c r="D107" s="17" t="str">
        <f t="shared" ref="D107:D138" si="21">VLOOKUP(F107,I$1:J$5,2,FALSE)</f>
        <v>vis</v>
      </c>
      <c r="E107" s="49">
        <f>VLOOKUP(C107,Active!C$21:E$972,3,FALSE)</f>
        <v>-12744.975414100038</v>
      </c>
      <c r="F107" s="4" t="s">
        <v>65</v>
      </c>
      <c r="G107" s="17" t="str">
        <f t="shared" ref="G107:G138" si="22">MID(I107,3,LEN(I107)-3)</f>
        <v>30643.527</v>
      </c>
      <c r="H107" s="41">
        <f t="shared" ref="H107:H138" si="23">1*K107</f>
        <v>-22396.5</v>
      </c>
      <c r="I107" s="50" t="s">
        <v>239</v>
      </c>
      <c r="J107" s="51" t="s">
        <v>240</v>
      </c>
      <c r="K107" s="50">
        <v>-22396.5</v>
      </c>
      <c r="L107" s="50" t="s">
        <v>184</v>
      </c>
      <c r="M107" s="51" t="s">
        <v>70</v>
      </c>
      <c r="N107" s="51"/>
      <c r="O107" s="52" t="s">
        <v>71</v>
      </c>
      <c r="P107" s="52" t="s">
        <v>72</v>
      </c>
    </row>
    <row r="108" spans="1:16" ht="12.75" customHeight="1" thickBot="1" x14ac:dyDescent="0.25">
      <c r="A108" s="41" t="str">
        <f t="shared" si="18"/>
        <v> VB 10.108 </v>
      </c>
      <c r="B108" s="4" t="str">
        <f t="shared" si="19"/>
        <v>II</v>
      </c>
      <c r="C108" s="41">
        <f t="shared" si="20"/>
        <v>30848.608</v>
      </c>
      <c r="D108" s="17" t="str">
        <f t="shared" si="21"/>
        <v>vis</v>
      </c>
      <c r="E108" s="49">
        <f>VLOOKUP(C108,Active!C$21:E$972,3,FALSE)</f>
        <v>-12527.961514188373</v>
      </c>
      <c r="F108" s="4" t="s">
        <v>65</v>
      </c>
      <c r="G108" s="17" t="str">
        <f t="shared" si="22"/>
        <v>30848.608</v>
      </c>
      <c r="H108" s="41">
        <f t="shared" si="23"/>
        <v>-22179.5</v>
      </c>
      <c r="I108" s="50" t="s">
        <v>241</v>
      </c>
      <c r="J108" s="51" t="s">
        <v>242</v>
      </c>
      <c r="K108" s="50">
        <v>-22179.5</v>
      </c>
      <c r="L108" s="50" t="s">
        <v>243</v>
      </c>
      <c r="M108" s="51" t="s">
        <v>70</v>
      </c>
      <c r="N108" s="51"/>
      <c r="O108" s="52" t="s">
        <v>71</v>
      </c>
      <c r="P108" s="52" t="s">
        <v>72</v>
      </c>
    </row>
    <row r="109" spans="1:16" ht="12.75" customHeight="1" thickBot="1" x14ac:dyDescent="0.25">
      <c r="A109" s="41" t="str">
        <f t="shared" si="18"/>
        <v> VB 10.108 </v>
      </c>
      <c r="B109" s="4" t="str">
        <f t="shared" si="19"/>
        <v>II</v>
      </c>
      <c r="C109" s="41">
        <f t="shared" si="20"/>
        <v>30848.641</v>
      </c>
      <c r="D109" s="17" t="str">
        <f t="shared" si="21"/>
        <v>vis</v>
      </c>
      <c r="E109" s="49">
        <f>VLOOKUP(C109,Active!C$21:E$972,3,FALSE)</f>
        <v>-12527.926594041226</v>
      </c>
      <c r="F109" s="4" t="s">
        <v>65</v>
      </c>
      <c r="G109" s="17" t="str">
        <f t="shared" si="22"/>
        <v>30848.641</v>
      </c>
      <c r="H109" s="41">
        <f t="shared" si="23"/>
        <v>-22179.5</v>
      </c>
      <c r="I109" s="50" t="s">
        <v>244</v>
      </c>
      <c r="J109" s="51" t="s">
        <v>245</v>
      </c>
      <c r="K109" s="50">
        <v>-22179.5</v>
      </c>
      <c r="L109" s="50" t="s">
        <v>246</v>
      </c>
      <c r="M109" s="51" t="s">
        <v>70</v>
      </c>
      <c r="N109" s="51"/>
      <c r="O109" s="52" t="s">
        <v>71</v>
      </c>
      <c r="P109" s="52" t="s">
        <v>72</v>
      </c>
    </row>
    <row r="110" spans="1:16" ht="12.75" customHeight="1" thickBot="1" x14ac:dyDescent="0.25">
      <c r="A110" s="41" t="str">
        <f t="shared" si="18"/>
        <v> VB 10.108 </v>
      </c>
      <c r="B110" s="4" t="str">
        <f t="shared" si="19"/>
        <v>II</v>
      </c>
      <c r="C110" s="41">
        <f t="shared" si="20"/>
        <v>30882.539000000001</v>
      </c>
      <c r="D110" s="17" t="str">
        <f t="shared" si="21"/>
        <v>vis</v>
      </c>
      <c r="E110" s="49">
        <f>VLOOKUP(C110,Active!C$21:E$972,3,FALSE)</f>
        <v>-12492.05619561716</v>
      </c>
      <c r="F110" s="4" t="s">
        <v>65</v>
      </c>
      <c r="G110" s="17" t="str">
        <f t="shared" si="22"/>
        <v>30882.539</v>
      </c>
      <c r="H110" s="41">
        <f t="shared" si="23"/>
        <v>-22143.5</v>
      </c>
      <c r="I110" s="50" t="s">
        <v>247</v>
      </c>
      <c r="J110" s="51" t="s">
        <v>248</v>
      </c>
      <c r="K110" s="50">
        <v>-22143.5</v>
      </c>
      <c r="L110" s="50" t="s">
        <v>249</v>
      </c>
      <c r="M110" s="51" t="s">
        <v>70</v>
      </c>
      <c r="N110" s="51"/>
      <c r="O110" s="52" t="s">
        <v>71</v>
      </c>
      <c r="P110" s="52" t="s">
        <v>72</v>
      </c>
    </row>
    <row r="111" spans="1:16" ht="12.75" customHeight="1" thickBot="1" x14ac:dyDescent="0.25">
      <c r="A111" s="41" t="str">
        <f t="shared" si="18"/>
        <v> VB 10.108 </v>
      </c>
      <c r="B111" s="4" t="str">
        <f t="shared" si="19"/>
        <v>II</v>
      </c>
      <c r="C111" s="41">
        <f t="shared" si="20"/>
        <v>30883.504000000001</v>
      </c>
      <c r="D111" s="17" t="str">
        <f t="shared" si="21"/>
        <v>vis</v>
      </c>
      <c r="E111" s="49">
        <f>VLOOKUP(C111,Active!C$21:E$972,3,FALSE)</f>
        <v>-12491.035045859677</v>
      </c>
      <c r="F111" s="4" t="s">
        <v>65</v>
      </c>
      <c r="G111" s="17" t="str">
        <f t="shared" si="22"/>
        <v>30883.504</v>
      </c>
      <c r="H111" s="41">
        <f t="shared" si="23"/>
        <v>-22142.5</v>
      </c>
      <c r="I111" s="50" t="s">
        <v>250</v>
      </c>
      <c r="J111" s="51" t="s">
        <v>251</v>
      </c>
      <c r="K111" s="50">
        <v>-22142.5</v>
      </c>
      <c r="L111" s="50" t="s">
        <v>107</v>
      </c>
      <c r="M111" s="51" t="s">
        <v>70</v>
      </c>
      <c r="N111" s="51"/>
      <c r="O111" s="52" t="s">
        <v>71</v>
      </c>
      <c r="P111" s="52" t="s">
        <v>72</v>
      </c>
    </row>
    <row r="112" spans="1:16" ht="12.75" customHeight="1" thickBot="1" x14ac:dyDescent="0.25">
      <c r="A112" s="41" t="str">
        <f t="shared" si="18"/>
        <v> VB 10.108 </v>
      </c>
      <c r="B112" s="4" t="str">
        <f t="shared" si="19"/>
        <v>II</v>
      </c>
      <c r="C112" s="41">
        <f t="shared" si="20"/>
        <v>30883.536</v>
      </c>
      <c r="D112" s="17" t="str">
        <f t="shared" si="21"/>
        <v>vis</v>
      </c>
      <c r="E112" s="49">
        <f>VLOOKUP(C112,Active!C$21:E$972,3,FALSE)</f>
        <v>-12491.001183898807</v>
      </c>
      <c r="F112" s="4" t="s">
        <v>65</v>
      </c>
      <c r="G112" s="17" t="str">
        <f t="shared" si="22"/>
        <v>30883.536</v>
      </c>
      <c r="H112" s="41">
        <f t="shared" si="23"/>
        <v>-22142.5</v>
      </c>
      <c r="I112" s="50" t="s">
        <v>252</v>
      </c>
      <c r="J112" s="51" t="s">
        <v>253</v>
      </c>
      <c r="K112" s="50">
        <v>-22142.5</v>
      </c>
      <c r="L112" s="50" t="s">
        <v>150</v>
      </c>
      <c r="M112" s="51" t="s">
        <v>70</v>
      </c>
      <c r="N112" s="51"/>
      <c r="O112" s="52" t="s">
        <v>71</v>
      </c>
      <c r="P112" s="52" t="s">
        <v>72</v>
      </c>
    </row>
    <row r="113" spans="1:16" ht="12.75" customHeight="1" thickBot="1" x14ac:dyDescent="0.25">
      <c r="A113" s="41" t="str">
        <f t="shared" si="18"/>
        <v> VB 10.108 </v>
      </c>
      <c r="B113" s="4" t="str">
        <f t="shared" si="19"/>
        <v>II</v>
      </c>
      <c r="C113" s="41">
        <f t="shared" si="20"/>
        <v>30883.57</v>
      </c>
      <c r="D113" s="17" t="str">
        <f t="shared" si="21"/>
        <v>pg</v>
      </c>
      <c r="E113" s="49">
        <f>VLOOKUP(C113,Active!C$21:E$972,3,FALSE)</f>
        <v>-12490.965205565382</v>
      </c>
      <c r="F113" s="4" t="str">
        <f>LEFT(M113,1)</f>
        <v>P</v>
      </c>
      <c r="G113" s="17" t="str">
        <f t="shared" si="22"/>
        <v>30883.570</v>
      </c>
      <c r="H113" s="41">
        <f t="shared" si="23"/>
        <v>-22142.5</v>
      </c>
      <c r="I113" s="50" t="s">
        <v>254</v>
      </c>
      <c r="J113" s="51" t="s">
        <v>255</v>
      </c>
      <c r="K113" s="50">
        <v>-22142.5</v>
      </c>
      <c r="L113" s="50" t="s">
        <v>256</v>
      </c>
      <c r="M113" s="51" t="s">
        <v>70</v>
      </c>
      <c r="N113" s="51"/>
      <c r="O113" s="52" t="s">
        <v>71</v>
      </c>
      <c r="P113" s="52" t="s">
        <v>72</v>
      </c>
    </row>
    <row r="114" spans="1:16" ht="12.75" customHeight="1" thickBot="1" x14ac:dyDescent="0.25">
      <c r="A114" s="41" t="str">
        <f t="shared" si="18"/>
        <v> VB 10.108 </v>
      </c>
      <c r="B114" s="4" t="str">
        <f t="shared" si="19"/>
        <v>II</v>
      </c>
      <c r="C114" s="41">
        <f t="shared" si="20"/>
        <v>30884.537</v>
      </c>
      <c r="D114" s="17" t="str">
        <f t="shared" si="21"/>
        <v>pg</v>
      </c>
      <c r="E114" s="49">
        <f>VLOOKUP(C114,Active!C$21:E$972,3,FALSE)</f>
        <v>-12489.941939435343</v>
      </c>
      <c r="F114" s="4" t="str">
        <f>LEFT(M114,1)</f>
        <v>P</v>
      </c>
      <c r="G114" s="17" t="str">
        <f t="shared" si="22"/>
        <v>30884.537</v>
      </c>
      <c r="H114" s="41">
        <f t="shared" si="23"/>
        <v>-22141.5</v>
      </c>
      <c r="I114" s="50" t="s">
        <v>257</v>
      </c>
      <c r="J114" s="51" t="s">
        <v>258</v>
      </c>
      <c r="K114" s="50">
        <v>-22141.5</v>
      </c>
      <c r="L114" s="50" t="s">
        <v>161</v>
      </c>
      <c r="M114" s="51" t="s">
        <v>70</v>
      </c>
      <c r="N114" s="51"/>
      <c r="O114" s="52" t="s">
        <v>71</v>
      </c>
      <c r="P114" s="52" t="s">
        <v>72</v>
      </c>
    </row>
    <row r="115" spans="1:16" ht="12.75" customHeight="1" thickBot="1" x14ac:dyDescent="0.25">
      <c r="A115" s="41" t="str">
        <f t="shared" si="18"/>
        <v> VB 10.108 </v>
      </c>
      <c r="B115" s="4" t="str">
        <f t="shared" si="19"/>
        <v>II</v>
      </c>
      <c r="C115" s="41">
        <f t="shared" si="20"/>
        <v>30985.59</v>
      </c>
      <c r="D115" s="17" t="str">
        <f t="shared" si="21"/>
        <v>pg</v>
      </c>
      <c r="E115" s="49">
        <f>VLOOKUP(C115,Active!C$21:E$972,3,FALSE)</f>
        <v>-12383.009041566827</v>
      </c>
      <c r="F115" s="4" t="str">
        <f>LEFT(M115,1)</f>
        <v>P</v>
      </c>
      <c r="G115" s="17" t="str">
        <f t="shared" si="22"/>
        <v>30985.590</v>
      </c>
      <c r="H115" s="41">
        <f t="shared" si="23"/>
        <v>-22034.5</v>
      </c>
      <c r="I115" s="50" t="s">
        <v>259</v>
      </c>
      <c r="J115" s="51" t="s">
        <v>260</v>
      </c>
      <c r="K115" s="50">
        <v>-22034.5</v>
      </c>
      <c r="L115" s="50" t="s">
        <v>95</v>
      </c>
      <c r="M115" s="51" t="s">
        <v>70</v>
      </c>
      <c r="N115" s="51"/>
      <c r="O115" s="52" t="s">
        <v>71</v>
      </c>
      <c r="P115" s="52" t="s">
        <v>72</v>
      </c>
    </row>
    <row r="116" spans="1:16" ht="12.75" customHeight="1" thickBot="1" x14ac:dyDescent="0.25">
      <c r="A116" s="41" t="str">
        <f t="shared" si="18"/>
        <v> VB 10.108 </v>
      </c>
      <c r="B116" s="4" t="str">
        <f t="shared" si="19"/>
        <v>II</v>
      </c>
      <c r="C116" s="41">
        <f t="shared" si="20"/>
        <v>31208.606</v>
      </c>
      <c r="D116" s="17" t="str">
        <f t="shared" si="21"/>
        <v>pg</v>
      </c>
      <c r="E116" s="49">
        <f>VLOOKUP(C116,Active!C$21:E$972,3,FALSE)</f>
        <v>-12147.016570773827</v>
      </c>
      <c r="F116" s="4" t="str">
        <f>LEFT(M116,1)</f>
        <v>P</v>
      </c>
      <c r="G116" s="17" t="str">
        <f t="shared" si="22"/>
        <v>31208.606</v>
      </c>
      <c r="H116" s="41">
        <f t="shared" si="23"/>
        <v>-21798.5</v>
      </c>
      <c r="I116" s="50" t="s">
        <v>261</v>
      </c>
      <c r="J116" s="51" t="s">
        <v>262</v>
      </c>
      <c r="K116" s="50">
        <v>-21798.5</v>
      </c>
      <c r="L116" s="50" t="s">
        <v>83</v>
      </c>
      <c r="M116" s="51" t="s">
        <v>70</v>
      </c>
      <c r="N116" s="51"/>
      <c r="O116" s="52" t="s">
        <v>71</v>
      </c>
      <c r="P116" s="52" t="s">
        <v>72</v>
      </c>
    </row>
    <row r="117" spans="1:16" ht="12.75" customHeight="1" thickBot="1" x14ac:dyDescent="0.25">
      <c r="A117" s="41" t="str">
        <f t="shared" si="18"/>
        <v> VB 10.108 </v>
      </c>
      <c r="B117" s="4" t="str">
        <f t="shared" si="19"/>
        <v>II</v>
      </c>
      <c r="C117" s="41">
        <f t="shared" si="20"/>
        <v>31209.575000000001</v>
      </c>
      <c r="D117" s="17" t="str">
        <f t="shared" si="21"/>
        <v>pg</v>
      </c>
      <c r="E117" s="49">
        <f>VLOOKUP(C117,Active!C$21:E$972,3,FALSE)</f>
        <v>-12145.991188271231</v>
      </c>
      <c r="F117" s="4" t="str">
        <f>LEFT(M117,1)</f>
        <v>P</v>
      </c>
      <c r="G117" s="17" t="str">
        <f t="shared" si="22"/>
        <v>31209.575</v>
      </c>
      <c r="H117" s="41">
        <f t="shared" si="23"/>
        <v>-21797.5</v>
      </c>
      <c r="I117" s="50" t="s">
        <v>263</v>
      </c>
      <c r="J117" s="51" t="s">
        <v>264</v>
      </c>
      <c r="K117" s="50">
        <v>-21797.5</v>
      </c>
      <c r="L117" s="50" t="s">
        <v>265</v>
      </c>
      <c r="M117" s="51" t="s">
        <v>70</v>
      </c>
      <c r="N117" s="51"/>
      <c r="O117" s="52" t="s">
        <v>71</v>
      </c>
      <c r="P117" s="52" t="s">
        <v>72</v>
      </c>
    </row>
    <row r="118" spans="1:16" ht="12.75" customHeight="1" thickBot="1" x14ac:dyDescent="0.25">
      <c r="A118" s="41" t="str">
        <f t="shared" si="18"/>
        <v> VB 10.108 </v>
      </c>
      <c r="B118" s="4" t="str">
        <f t="shared" si="19"/>
        <v>I</v>
      </c>
      <c r="C118" s="41">
        <f t="shared" si="20"/>
        <v>31230.504000000001</v>
      </c>
      <c r="D118" s="17" t="str">
        <f t="shared" si="21"/>
        <v>vis</v>
      </c>
      <c r="E118" s="49">
        <f>VLOOKUP(C118,Active!C$21:E$972,3,FALSE)</f>
        <v>-12123.844407675997</v>
      </c>
      <c r="F118" s="4" t="s">
        <v>65</v>
      </c>
      <c r="G118" s="17" t="str">
        <f t="shared" si="22"/>
        <v>31230.504</v>
      </c>
      <c r="H118" s="41">
        <f t="shared" si="23"/>
        <v>-21775</v>
      </c>
      <c r="I118" s="50" t="s">
        <v>266</v>
      </c>
      <c r="J118" s="51" t="s">
        <v>267</v>
      </c>
      <c r="K118" s="50">
        <v>-21775</v>
      </c>
      <c r="L118" s="50" t="s">
        <v>268</v>
      </c>
      <c r="M118" s="51" t="s">
        <v>70</v>
      </c>
      <c r="N118" s="51"/>
      <c r="O118" s="52" t="s">
        <v>71</v>
      </c>
      <c r="P118" s="52" t="s">
        <v>72</v>
      </c>
    </row>
    <row r="119" spans="1:16" ht="12.75" customHeight="1" thickBot="1" x14ac:dyDescent="0.25">
      <c r="A119" s="41" t="str">
        <f t="shared" si="18"/>
        <v> VB 10.108 </v>
      </c>
      <c r="B119" s="4" t="str">
        <f t="shared" si="19"/>
        <v>II</v>
      </c>
      <c r="C119" s="41">
        <f t="shared" si="20"/>
        <v>31243.541000000001</v>
      </c>
      <c r="D119" s="17" t="str">
        <f t="shared" si="21"/>
        <v>vis</v>
      </c>
      <c r="E119" s="49">
        <f>VLOOKUP(C119,Active!C$21:E$972,3,FALSE)</f>
        <v>-12110.048833180319</v>
      </c>
      <c r="F119" s="4" t="s">
        <v>65</v>
      </c>
      <c r="G119" s="17" t="str">
        <f t="shared" si="22"/>
        <v>31243.541</v>
      </c>
      <c r="H119" s="41">
        <f t="shared" si="23"/>
        <v>-21761.5</v>
      </c>
      <c r="I119" s="50" t="s">
        <v>269</v>
      </c>
      <c r="J119" s="51" t="s">
        <v>270</v>
      </c>
      <c r="K119" s="50">
        <v>-21761.5</v>
      </c>
      <c r="L119" s="50" t="s">
        <v>271</v>
      </c>
      <c r="M119" s="51" t="s">
        <v>70</v>
      </c>
      <c r="N119" s="51"/>
      <c r="O119" s="52" t="s">
        <v>71</v>
      </c>
      <c r="P119" s="52" t="s">
        <v>72</v>
      </c>
    </row>
    <row r="120" spans="1:16" ht="12.75" customHeight="1" thickBot="1" x14ac:dyDescent="0.25">
      <c r="A120" s="41" t="str">
        <f t="shared" si="18"/>
        <v> VB 10.108 </v>
      </c>
      <c r="B120" s="4" t="str">
        <f t="shared" si="19"/>
        <v>II</v>
      </c>
      <c r="C120" s="41">
        <f t="shared" si="20"/>
        <v>31243.575000000001</v>
      </c>
      <c r="D120" s="17" t="str">
        <f t="shared" si="21"/>
        <v>vis</v>
      </c>
      <c r="E120" s="49">
        <f>VLOOKUP(C120,Active!C$21:E$972,3,FALSE)</f>
        <v>-12110.012854846895</v>
      </c>
      <c r="F120" s="4" t="s">
        <v>65</v>
      </c>
      <c r="G120" s="17" t="str">
        <f t="shared" si="22"/>
        <v>31243.575</v>
      </c>
      <c r="H120" s="41">
        <f t="shared" si="23"/>
        <v>-21761.5</v>
      </c>
      <c r="I120" s="50" t="s">
        <v>272</v>
      </c>
      <c r="J120" s="51" t="s">
        <v>273</v>
      </c>
      <c r="K120" s="50">
        <v>-21761.5</v>
      </c>
      <c r="L120" s="50" t="s">
        <v>274</v>
      </c>
      <c r="M120" s="51" t="s">
        <v>70</v>
      </c>
      <c r="N120" s="51"/>
      <c r="O120" s="52" t="s">
        <v>71</v>
      </c>
      <c r="P120" s="52" t="s">
        <v>72</v>
      </c>
    </row>
    <row r="121" spans="1:16" ht="12.75" customHeight="1" thickBot="1" x14ac:dyDescent="0.25">
      <c r="A121" s="41" t="str">
        <f t="shared" si="18"/>
        <v> VB 10.108 </v>
      </c>
      <c r="B121" s="4" t="str">
        <f t="shared" si="19"/>
        <v>II</v>
      </c>
      <c r="C121" s="41">
        <f t="shared" si="20"/>
        <v>31244.575000000001</v>
      </c>
      <c r="D121" s="17" t="str">
        <f t="shared" si="21"/>
        <v>vis</v>
      </c>
      <c r="E121" s="49">
        <f>VLOOKUP(C121,Active!C$21:E$972,3,FALSE)</f>
        <v>-12108.954668569708</v>
      </c>
      <c r="F121" s="4" t="s">
        <v>65</v>
      </c>
      <c r="G121" s="17" t="str">
        <f t="shared" si="22"/>
        <v>31244.575</v>
      </c>
      <c r="H121" s="41">
        <f t="shared" si="23"/>
        <v>-21760.5</v>
      </c>
      <c r="I121" s="50" t="s">
        <v>275</v>
      </c>
      <c r="J121" s="51" t="s">
        <v>276</v>
      </c>
      <c r="K121" s="50">
        <v>-21760.5</v>
      </c>
      <c r="L121" s="50" t="s">
        <v>277</v>
      </c>
      <c r="M121" s="51" t="s">
        <v>70</v>
      </c>
      <c r="N121" s="51"/>
      <c r="O121" s="52" t="s">
        <v>71</v>
      </c>
      <c r="P121" s="52" t="s">
        <v>72</v>
      </c>
    </row>
    <row r="122" spans="1:16" ht="12.75" customHeight="1" thickBot="1" x14ac:dyDescent="0.25">
      <c r="A122" s="41" t="str">
        <f t="shared" si="18"/>
        <v> VB 10.108 </v>
      </c>
      <c r="B122" s="4" t="str">
        <f t="shared" si="19"/>
        <v>II</v>
      </c>
      <c r="C122" s="41">
        <f t="shared" si="20"/>
        <v>31261.511999999999</v>
      </c>
      <c r="D122" s="17" t="str">
        <f t="shared" si="21"/>
        <v>vis</v>
      </c>
      <c r="E122" s="49">
        <f>VLOOKUP(C122,Active!C$21:E$972,3,FALSE)</f>
        <v>-12091.032167593004</v>
      </c>
      <c r="F122" s="4" t="s">
        <v>65</v>
      </c>
      <c r="G122" s="17" t="str">
        <f t="shared" si="22"/>
        <v>31261.512</v>
      </c>
      <c r="H122" s="41">
        <f t="shared" si="23"/>
        <v>-21742.5</v>
      </c>
      <c r="I122" s="50" t="s">
        <v>278</v>
      </c>
      <c r="J122" s="51" t="s">
        <v>279</v>
      </c>
      <c r="K122" s="50">
        <v>-21742.5</v>
      </c>
      <c r="L122" s="50" t="s">
        <v>280</v>
      </c>
      <c r="M122" s="51" t="s">
        <v>70</v>
      </c>
      <c r="N122" s="51"/>
      <c r="O122" s="52" t="s">
        <v>71</v>
      </c>
      <c r="P122" s="52" t="s">
        <v>72</v>
      </c>
    </row>
    <row r="123" spans="1:16" ht="12.75" customHeight="1" thickBot="1" x14ac:dyDescent="0.25">
      <c r="A123" s="41" t="str">
        <f t="shared" si="18"/>
        <v> VB 10.108 </v>
      </c>
      <c r="B123" s="4" t="str">
        <f t="shared" si="19"/>
        <v>II</v>
      </c>
      <c r="C123" s="41">
        <f t="shared" si="20"/>
        <v>31261.537</v>
      </c>
      <c r="D123" s="17" t="str">
        <f t="shared" si="21"/>
        <v>vis</v>
      </c>
      <c r="E123" s="49">
        <f>VLOOKUP(C123,Active!C$21:E$972,3,FALSE)</f>
        <v>-12091.005712936074</v>
      </c>
      <c r="F123" s="4" t="s">
        <v>65</v>
      </c>
      <c r="G123" s="17" t="str">
        <f t="shared" si="22"/>
        <v>31261.537</v>
      </c>
      <c r="H123" s="41">
        <f t="shared" si="23"/>
        <v>-21742.5</v>
      </c>
      <c r="I123" s="50" t="s">
        <v>281</v>
      </c>
      <c r="J123" s="51" t="s">
        <v>282</v>
      </c>
      <c r="K123" s="50">
        <v>-21742.5</v>
      </c>
      <c r="L123" s="50" t="s">
        <v>283</v>
      </c>
      <c r="M123" s="51" t="s">
        <v>70</v>
      </c>
      <c r="N123" s="51"/>
      <c r="O123" s="52" t="s">
        <v>71</v>
      </c>
      <c r="P123" s="52" t="s">
        <v>72</v>
      </c>
    </row>
    <row r="124" spans="1:16" ht="12.75" customHeight="1" thickBot="1" x14ac:dyDescent="0.25">
      <c r="A124" s="41" t="str">
        <f t="shared" si="18"/>
        <v> VB 10.108 </v>
      </c>
      <c r="B124" s="4" t="str">
        <f t="shared" si="19"/>
        <v>II</v>
      </c>
      <c r="C124" s="41">
        <f t="shared" si="20"/>
        <v>31262.47</v>
      </c>
      <c r="D124" s="17" t="str">
        <f t="shared" si="21"/>
        <v>vis</v>
      </c>
      <c r="E124" s="49">
        <f>VLOOKUP(C124,Active!C$21:E$972,3,FALSE)</f>
        <v>-12090.018425139457</v>
      </c>
      <c r="F124" s="4" t="s">
        <v>65</v>
      </c>
      <c r="G124" s="17" t="str">
        <f t="shared" si="22"/>
        <v>31262.470</v>
      </c>
      <c r="H124" s="41">
        <f t="shared" si="23"/>
        <v>-21741.5</v>
      </c>
      <c r="I124" s="50" t="s">
        <v>284</v>
      </c>
      <c r="J124" s="51" t="s">
        <v>285</v>
      </c>
      <c r="K124" s="50">
        <v>-21741.5</v>
      </c>
      <c r="L124" s="50" t="s">
        <v>286</v>
      </c>
      <c r="M124" s="51" t="s">
        <v>70</v>
      </c>
      <c r="N124" s="51"/>
      <c r="O124" s="52" t="s">
        <v>71</v>
      </c>
      <c r="P124" s="52" t="s">
        <v>72</v>
      </c>
    </row>
    <row r="125" spans="1:16" ht="12.75" customHeight="1" thickBot="1" x14ac:dyDescent="0.25">
      <c r="A125" s="41" t="str">
        <f t="shared" si="18"/>
        <v> VB 10.108 </v>
      </c>
      <c r="B125" s="4" t="str">
        <f t="shared" si="19"/>
        <v>II</v>
      </c>
      <c r="C125" s="41">
        <f t="shared" si="20"/>
        <v>31262.504000000001</v>
      </c>
      <c r="D125" s="17" t="str">
        <f t="shared" si="21"/>
        <v>vis</v>
      </c>
      <c r="E125" s="49">
        <f>VLOOKUP(C125,Active!C$21:E$972,3,FALSE)</f>
        <v>-12089.982446806034</v>
      </c>
      <c r="F125" s="4" t="s">
        <v>65</v>
      </c>
      <c r="G125" s="17" t="str">
        <f t="shared" si="22"/>
        <v>31262.504</v>
      </c>
      <c r="H125" s="41">
        <f t="shared" si="23"/>
        <v>-21741.5</v>
      </c>
      <c r="I125" s="50" t="s">
        <v>287</v>
      </c>
      <c r="J125" s="51" t="s">
        <v>288</v>
      </c>
      <c r="K125" s="50">
        <v>-21741.5</v>
      </c>
      <c r="L125" s="50" t="s">
        <v>289</v>
      </c>
      <c r="M125" s="51" t="s">
        <v>70</v>
      </c>
      <c r="N125" s="51"/>
      <c r="O125" s="52" t="s">
        <v>71</v>
      </c>
      <c r="P125" s="52" t="s">
        <v>72</v>
      </c>
    </row>
    <row r="126" spans="1:16" ht="12.75" customHeight="1" thickBot="1" x14ac:dyDescent="0.25">
      <c r="A126" s="41" t="str">
        <f t="shared" si="18"/>
        <v> VB 10.108 </v>
      </c>
      <c r="B126" s="4" t="str">
        <f t="shared" si="19"/>
        <v>II</v>
      </c>
      <c r="C126" s="41">
        <f t="shared" si="20"/>
        <v>31297.442999999999</v>
      </c>
      <c r="D126" s="17" t="str">
        <f t="shared" si="21"/>
        <v>vis</v>
      </c>
      <c r="E126" s="49">
        <f>VLOOKUP(C126,Active!C$21:E$972,3,FALSE)</f>
        <v>-12053.01047646742</v>
      </c>
      <c r="F126" s="4" t="s">
        <v>65</v>
      </c>
      <c r="G126" s="17" t="str">
        <f t="shared" si="22"/>
        <v>31297.443</v>
      </c>
      <c r="H126" s="41">
        <f t="shared" si="23"/>
        <v>-21704.5</v>
      </c>
      <c r="I126" s="50" t="s">
        <v>290</v>
      </c>
      <c r="J126" s="51" t="s">
        <v>291</v>
      </c>
      <c r="K126" s="50">
        <v>-21704.5</v>
      </c>
      <c r="L126" s="50" t="s">
        <v>95</v>
      </c>
      <c r="M126" s="51" t="s">
        <v>70</v>
      </c>
      <c r="N126" s="51"/>
      <c r="O126" s="52" t="s">
        <v>71</v>
      </c>
      <c r="P126" s="52" t="s">
        <v>72</v>
      </c>
    </row>
    <row r="127" spans="1:16" ht="12.75" customHeight="1" thickBot="1" x14ac:dyDescent="0.25">
      <c r="A127" s="41" t="str">
        <f t="shared" si="18"/>
        <v> VB 10.108 </v>
      </c>
      <c r="B127" s="4" t="str">
        <f t="shared" si="19"/>
        <v>II</v>
      </c>
      <c r="C127" s="41">
        <f t="shared" si="20"/>
        <v>31298.373</v>
      </c>
      <c r="D127" s="17" t="str">
        <f t="shared" si="21"/>
        <v>vis</v>
      </c>
      <c r="E127" s="49">
        <f>VLOOKUP(C127,Active!C$21:E$972,3,FALSE)</f>
        <v>-12052.026363229636</v>
      </c>
      <c r="F127" s="4" t="s">
        <v>65</v>
      </c>
      <c r="G127" s="17" t="str">
        <f t="shared" si="22"/>
        <v>31298.373</v>
      </c>
      <c r="H127" s="41">
        <f t="shared" si="23"/>
        <v>-21703.5</v>
      </c>
      <c r="I127" s="50" t="s">
        <v>292</v>
      </c>
      <c r="J127" s="51" t="s">
        <v>293</v>
      </c>
      <c r="K127" s="50">
        <v>-21703.5</v>
      </c>
      <c r="L127" s="50" t="s">
        <v>181</v>
      </c>
      <c r="M127" s="51" t="s">
        <v>70</v>
      </c>
      <c r="N127" s="51"/>
      <c r="O127" s="52" t="s">
        <v>71</v>
      </c>
      <c r="P127" s="52" t="s">
        <v>72</v>
      </c>
    </row>
    <row r="128" spans="1:16" ht="12.75" customHeight="1" thickBot="1" x14ac:dyDescent="0.25">
      <c r="A128" s="41" t="str">
        <f t="shared" si="18"/>
        <v> VB 10.108 </v>
      </c>
      <c r="B128" s="4" t="str">
        <f t="shared" si="19"/>
        <v>II</v>
      </c>
      <c r="C128" s="41">
        <f t="shared" si="20"/>
        <v>31298.415000000001</v>
      </c>
      <c r="D128" s="17" t="str">
        <f t="shared" si="21"/>
        <v>vis</v>
      </c>
      <c r="E128" s="49">
        <f>VLOOKUP(C128,Active!C$21:E$972,3,FALSE)</f>
        <v>-12051.981919405993</v>
      </c>
      <c r="F128" s="4" t="s">
        <v>65</v>
      </c>
      <c r="G128" s="17" t="str">
        <f t="shared" si="22"/>
        <v>31298.415</v>
      </c>
      <c r="H128" s="41">
        <f t="shared" si="23"/>
        <v>-21703.5</v>
      </c>
      <c r="I128" s="50" t="s">
        <v>294</v>
      </c>
      <c r="J128" s="51" t="s">
        <v>295</v>
      </c>
      <c r="K128" s="50">
        <v>-21703.5</v>
      </c>
      <c r="L128" s="50" t="s">
        <v>296</v>
      </c>
      <c r="M128" s="51" t="s">
        <v>70</v>
      </c>
      <c r="N128" s="51"/>
      <c r="O128" s="52" t="s">
        <v>71</v>
      </c>
      <c r="P128" s="52" t="s">
        <v>72</v>
      </c>
    </row>
    <row r="129" spans="1:16" ht="12.75" customHeight="1" thickBot="1" x14ac:dyDescent="0.25">
      <c r="A129" s="41" t="str">
        <f t="shared" si="18"/>
        <v> VB 10.108 </v>
      </c>
      <c r="B129" s="4" t="str">
        <f t="shared" si="19"/>
        <v>II</v>
      </c>
      <c r="C129" s="41">
        <f t="shared" si="20"/>
        <v>31313.511999999999</v>
      </c>
      <c r="D129" s="17" t="str">
        <f t="shared" si="21"/>
        <v>vis</v>
      </c>
      <c r="E129" s="49">
        <f>VLOOKUP(C129,Active!C$21:E$972,3,FALSE)</f>
        <v>-12036.006481179313</v>
      </c>
      <c r="F129" s="4" t="s">
        <v>65</v>
      </c>
      <c r="G129" s="17" t="str">
        <f t="shared" si="22"/>
        <v>31313.512</v>
      </c>
      <c r="H129" s="41">
        <f t="shared" si="23"/>
        <v>-21687.5</v>
      </c>
      <c r="I129" s="50" t="s">
        <v>297</v>
      </c>
      <c r="J129" s="51" t="s">
        <v>298</v>
      </c>
      <c r="K129" s="50">
        <v>-21687.5</v>
      </c>
      <c r="L129" s="50" t="s">
        <v>69</v>
      </c>
      <c r="M129" s="51" t="s">
        <v>70</v>
      </c>
      <c r="N129" s="51"/>
      <c r="O129" s="52" t="s">
        <v>71</v>
      </c>
      <c r="P129" s="52" t="s">
        <v>72</v>
      </c>
    </row>
    <row r="130" spans="1:16" ht="12.75" customHeight="1" thickBot="1" x14ac:dyDescent="0.25">
      <c r="A130" s="41" t="str">
        <f t="shared" si="18"/>
        <v> VB 10.108 </v>
      </c>
      <c r="B130" s="4" t="str">
        <f t="shared" si="19"/>
        <v>II</v>
      </c>
      <c r="C130" s="41">
        <f t="shared" si="20"/>
        <v>31381.519</v>
      </c>
      <c r="D130" s="17" t="str">
        <f t="shared" si="21"/>
        <v>vis</v>
      </c>
      <c r="E130" s="49">
        <f>VLOOKUP(C130,Active!C$21:E$972,3,FALSE)</f>
        <v>-11964.042407026696</v>
      </c>
      <c r="F130" s="4" t="s">
        <v>65</v>
      </c>
      <c r="G130" s="17" t="str">
        <f t="shared" si="22"/>
        <v>31381.519</v>
      </c>
      <c r="H130" s="41">
        <f t="shared" si="23"/>
        <v>-21615.5</v>
      </c>
      <c r="I130" s="50" t="s">
        <v>299</v>
      </c>
      <c r="J130" s="51" t="s">
        <v>300</v>
      </c>
      <c r="K130" s="50">
        <v>-21615.5</v>
      </c>
      <c r="L130" s="50" t="s">
        <v>301</v>
      </c>
      <c r="M130" s="51" t="s">
        <v>70</v>
      </c>
      <c r="N130" s="51"/>
      <c r="O130" s="52" t="s">
        <v>71</v>
      </c>
      <c r="P130" s="52" t="s">
        <v>72</v>
      </c>
    </row>
    <row r="131" spans="1:16" ht="12.75" customHeight="1" thickBot="1" x14ac:dyDescent="0.25">
      <c r="A131" s="41" t="str">
        <f t="shared" si="18"/>
        <v> VB 10.108 </v>
      </c>
      <c r="B131" s="4" t="str">
        <f t="shared" si="19"/>
        <v>II</v>
      </c>
      <c r="C131" s="41">
        <f t="shared" si="20"/>
        <v>31587.588</v>
      </c>
      <c r="D131" s="17" t="str">
        <f t="shared" si="21"/>
        <v>vis</v>
      </c>
      <c r="E131" s="49">
        <f>VLOOKUP(C131,Active!C$21:E$972,3,FALSE)</f>
        <v>-11745.983019073174</v>
      </c>
      <c r="F131" s="4" t="s">
        <v>65</v>
      </c>
      <c r="G131" s="17" t="str">
        <f t="shared" si="22"/>
        <v>31587.588</v>
      </c>
      <c r="H131" s="41">
        <f t="shared" si="23"/>
        <v>-21397.5</v>
      </c>
      <c r="I131" s="50" t="s">
        <v>302</v>
      </c>
      <c r="J131" s="51" t="s">
        <v>303</v>
      </c>
      <c r="K131" s="50">
        <v>-21397.5</v>
      </c>
      <c r="L131" s="50" t="s">
        <v>289</v>
      </c>
      <c r="M131" s="51" t="s">
        <v>70</v>
      </c>
      <c r="N131" s="51"/>
      <c r="O131" s="52" t="s">
        <v>71</v>
      </c>
      <c r="P131" s="52" t="s">
        <v>72</v>
      </c>
    </row>
    <row r="132" spans="1:16" ht="12.75" customHeight="1" thickBot="1" x14ac:dyDescent="0.25">
      <c r="A132" s="41" t="str">
        <f t="shared" si="18"/>
        <v> VB 10.108 </v>
      </c>
      <c r="B132" s="4" t="str">
        <f t="shared" si="19"/>
        <v>II</v>
      </c>
      <c r="C132" s="41">
        <f t="shared" si="20"/>
        <v>31622.532999999999</v>
      </c>
      <c r="D132" s="17" t="str">
        <f t="shared" si="21"/>
        <v>vis</v>
      </c>
      <c r="E132" s="49">
        <f>VLOOKUP(C132,Active!C$21:E$972,3,FALSE)</f>
        <v>-11709.004699616895</v>
      </c>
      <c r="F132" s="4" t="s">
        <v>65</v>
      </c>
      <c r="G132" s="17" t="str">
        <f t="shared" si="22"/>
        <v>31622.533</v>
      </c>
      <c r="H132" s="41">
        <f t="shared" si="23"/>
        <v>-21360.5</v>
      </c>
      <c r="I132" s="50" t="s">
        <v>304</v>
      </c>
      <c r="J132" s="51" t="s">
        <v>305</v>
      </c>
      <c r="K132" s="50">
        <v>-21360.5</v>
      </c>
      <c r="L132" s="50" t="s">
        <v>89</v>
      </c>
      <c r="M132" s="51" t="s">
        <v>70</v>
      </c>
      <c r="N132" s="51"/>
      <c r="O132" s="52" t="s">
        <v>71</v>
      </c>
      <c r="P132" s="52" t="s">
        <v>72</v>
      </c>
    </row>
    <row r="133" spans="1:16" ht="12.75" customHeight="1" thickBot="1" x14ac:dyDescent="0.25">
      <c r="A133" s="41" t="str">
        <f t="shared" si="18"/>
        <v> VB 10.108 </v>
      </c>
      <c r="B133" s="4" t="str">
        <f t="shared" si="19"/>
        <v>II</v>
      </c>
      <c r="C133" s="41">
        <f t="shared" si="20"/>
        <v>31622.566999999999</v>
      </c>
      <c r="D133" s="17" t="str">
        <f t="shared" si="21"/>
        <v>vis</v>
      </c>
      <c r="E133" s="49">
        <f>VLOOKUP(C133,Active!C$21:E$972,3,FALSE)</f>
        <v>-11708.968721283471</v>
      </c>
      <c r="F133" s="4" t="s">
        <v>65</v>
      </c>
      <c r="G133" s="17" t="str">
        <f t="shared" si="22"/>
        <v>31622.567</v>
      </c>
      <c r="H133" s="41">
        <f t="shared" si="23"/>
        <v>-21360.5</v>
      </c>
      <c r="I133" s="50" t="s">
        <v>306</v>
      </c>
      <c r="J133" s="51" t="s">
        <v>307</v>
      </c>
      <c r="K133" s="50">
        <v>-21360.5</v>
      </c>
      <c r="L133" s="50" t="s">
        <v>308</v>
      </c>
      <c r="M133" s="51" t="s">
        <v>70</v>
      </c>
      <c r="N133" s="51"/>
      <c r="O133" s="52" t="s">
        <v>71</v>
      </c>
      <c r="P133" s="52" t="s">
        <v>72</v>
      </c>
    </row>
    <row r="134" spans="1:16" ht="12.75" customHeight="1" thickBot="1" x14ac:dyDescent="0.25">
      <c r="A134" s="41" t="str">
        <f t="shared" si="18"/>
        <v> VB 10.108 </v>
      </c>
      <c r="B134" s="4" t="str">
        <f t="shared" si="19"/>
        <v>II</v>
      </c>
      <c r="C134" s="41">
        <f t="shared" si="20"/>
        <v>31642.376</v>
      </c>
      <c r="D134" s="17" t="str">
        <f t="shared" si="21"/>
        <v>vis</v>
      </c>
      <c r="E134" s="49">
        <f>VLOOKUP(C134,Active!C$21:E$972,3,FALSE)</f>
        <v>-11688.007109318685</v>
      </c>
      <c r="F134" s="4" t="s">
        <v>65</v>
      </c>
      <c r="G134" s="17" t="str">
        <f t="shared" si="22"/>
        <v>31642.376</v>
      </c>
      <c r="H134" s="41">
        <f t="shared" si="23"/>
        <v>-21339.5</v>
      </c>
      <c r="I134" s="50" t="s">
        <v>309</v>
      </c>
      <c r="J134" s="51" t="s">
        <v>310</v>
      </c>
      <c r="K134" s="50">
        <v>-21339.5</v>
      </c>
      <c r="L134" s="50" t="s">
        <v>283</v>
      </c>
      <c r="M134" s="51" t="s">
        <v>70</v>
      </c>
      <c r="N134" s="51"/>
      <c r="O134" s="52" t="s">
        <v>71</v>
      </c>
      <c r="P134" s="52" t="s">
        <v>72</v>
      </c>
    </row>
    <row r="135" spans="1:16" ht="12.75" customHeight="1" thickBot="1" x14ac:dyDescent="0.25">
      <c r="A135" s="41" t="str">
        <f t="shared" si="18"/>
        <v> VB 10.108 </v>
      </c>
      <c r="B135" s="4" t="str">
        <f t="shared" si="19"/>
        <v>II</v>
      </c>
      <c r="C135" s="41">
        <f t="shared" si="20"/>
        <v>31677.277999999998</v>
      </c>
      <c r="D135" s="17" t="str">
        <f t="shared" si="21"/>
        <v>vis</v>
      </c>
      <c r="E135" s="49">
        <f>VLOOKUP(C135,Active!C$21:E$972,3,FALSE)</f>
        <v>-11651.074291872326</v>
      </c>
      <c r="F135" s="4" t="s">
        <v>65</v>
      </c>
      <c r="G135" s="17" t="str">
        <f t="shared" si="22"/>
        <v>31677.278</v>
      </c>
      <c r="H135" s="41">
        <f t="shared" si="23"/>
        <v>-21302.5</v>
      </c>
      <c r="I135" s="50" t="s">
        <v>311</v>
      </c>
      <c r="J135" s="51" t="s">
        <v>312</v>
      </c>
      <c r="K135" s="50">
        <v>-21302.5</v>
      </c>
      <c r="L135" s="50" t="s">
        <v>313</v>
      </c>
      <c r="M135" s="51" t="s">
        <v>70</v>
      </c>
      <c r="N135" s="51"/>
      <c r="O135" s="52" t="s">
        <v>71</v>
      </c>
      <c r="P135" s="52" t="s">
        <v>72</v>
      </c>
    </row>
    <row r="136" spans="1:16" ht="12.75" customHeight="1" thickBot="1" x14ac:dyDescent="0.25">
      <c r="A136" s="41" t="str">
        <f t="shared" si="18"/>
        <v> VB 10.108 </v>
      </c>
      <c r="B136" s="4" t="str">
        <f t="shared" si="19"/>
        <v>II</v>
      </c>
      <c r="C136" s="41">
        <f t="shared" si="20"/>
        <v>31707.600999999999</v>
      </c>
      <c r="D136" s="17" t="str">
        <f t="shared" si="21"/>
        <v>vis</v>
      </c>
      <c r="E136" s="49">
        <f>VLOOKUP(C136,Active!C$21:E$972,3,FALSE)</f>
        <v>-11618.986909389203</v>
      </c>
      <c r="F136" s="4" t="s">
        <v>65</v>
      </c>
      <c r="G136" s="17" t="str">
        <f t="shared" si="22"/>
        <v>31707.601</v>
      </c>
      <c r="H136" s="41">
        <f t="shared" si="23"/>
        <v>-21270.5</v>
      </c>
      <c r="I136" s="50" t="s">
        <v>314</v>
      </c>
      <c r="J136" s="51" t="s">
        <v>315</v>
      </c>
      <c r="K136" s="50">
        <v>-21270.5</v>
      </c>
      <c r="L136" s="50" t="s">
        <v>158</v>
      </c>
      <c r="M136" s="51" t="s">
        <v>70</v>
      </c>
      <c r="N136" s="51"/>
      <c r="O136" s="52" t="s">
        <v>71</v>
      </c>
      <c r="P136" s="52" t="s">
        <v>72</v>
      </c>
    </row>
    <row r="137" spans="1:16" ht="12.75" customHeight="1" thickBot="1" x14ac:dyDescent="0.25">
      <c r="A137" s="41" t="str">
        <f t="shared" si="18"/>
        <v> VB 10.108 </v>
      </c>
      <c r="B137" s="4" t="str">
        <f t="shared" si="19"/>
        <v>II</v>
      </c>
      <c r="C137" s="41">
        <f t="shared" si="20"/>
        <v>31713.273000000001</v>
      </c>
      <c r="D137" s="17" t="str">
        <f t="shared" si="21"/>
        <v>vis</v>
      </c>
      <c r="E137" s="49">
        <f>VLOOKUP(C137,Active!C$21:E$972,3,FALSE)</f>
        <v>-11612.984876824999</v>
      </c>
      <c r="F137" s="4" t="s">
        <v>65</v>
      </c>
      <c r="G137" s="17" t="str">
        <f t="shared" si="22"/>
        <v>31713.273</v>
      </c>
      <c r="H137" s="41">
        <f t="shared" si="23"/>
        <v>-21264.5</v>
      </c>
      <c r="I137" s="50" t="s">
        <v>316</v>
      </c>
      <c r="J137" s="51" t="s">
        <v>317</v>
      </c>
      <c r="K137" s="50">
        <v>-21264.5</v>
      </c>
      <c r="L137" s="50" t="s">
        <v>144</v>
      </c>
      <c r="M137" s="51" t="s">
        <v>70</v>
      </c>
      <c r="N137" s="51"/>
      <c r="O137" s="52" t="s">
        <v>71</v>
      </c>
      <c r="P137" s="52" t="s">
        <v>72</v>
      </c>
    </row>
    <row r="138" spans="1:16" ht="12.75" customHeight="1" thickBot="1" x14ac:dyDescent="0.25">
      <c r="A138" s="41" t="str">
        <f t="shared" si="18"/>
        <v> VB 10.108 </v>
      </c>
      <c r="B138" s="4" t="str">
        <f t="shared" si="19"/>
        <v>II</v>
      </c>
      <c r="C138" s="41">
        <f t="shared" si="20"/>
        <v>31765.258999999998</v>
      </c>
      <c r="D138" s="17" t="str">
        <f t="shared" si="21"/>
        <v>vis</v>
      </c>
      <c r="E138" s="49">
        <f>VLOOKUP(C138,Active!C$21:E$972,3,FALSE)</f>
        <v>-11557.97400501919</v>
      </c>
      <c r="F138" s="4" t="s">
        <v>65</v>
      </c>
      <c r="G138" s="17" t="str">
        <f t="shared" si="22"/>
        <v>31765.259</v>
      </c>
      <c r="H138" s="41">
        <f t="shared" si="23"/>
        <v>-21209.5</v>
      </c>
      <c r="I138" s="50" t="s">
        <v>318</v>
      </c>
      <c r="J138" s="51" t="s">
        <v>319</v>
      </c>
      <c r="K138" s="50">
        <v>-21209.5</v>
      </c>
      <c r="L138" s="50" t="s">
        <v>320</v>
      </c>
      <c r="M138" s="51" t="s">
        <v>70</v>
      </c>
      <c r="N138" s="51"/>
      <c r="O138" s="52" t="s">
        <v>71</v>
      </c>
      <c r="P138" s="52" t="s">
        <v>72</v>
      </c>
    </row>
    <row r="139" spans="1:16" ht="12.75" customHeight="1" thickBot="1" x14ac:dyDescent="0.25">
      <c r="A139" s="41" t="str">
        <f t="shared" ref="A139:A170" si="24">P139</f>
        <v> VB 10.108 </v>
      </c>
      <c r="B139" s="4" t="str">
        <f t="shared" ref="B139:B170" si="25">IF(H139=INT(H139),"I","II")</f>
        <v>II</v>
      </c>
      <c r="C139" s="41">
        <f t="shared" ref="C139:C170" si="26">1*G139</f>
        <v>31782.261999999999</v>
      </c>
      <c r="D139" s="17" t="str">
        <f t="shared" ref="D139:D170" si="27">VLOOKUP(F139,I$1:J$5,2,FALSE)</f>
        <v>vis</v>
      </c>
      <c r="E139" s="49">
        <f>VLOOKUP(C139,Active!C$21:E$972,3,FALSE)</f>
        <v>-11539.981663748191</v>
      </c>
      <c r="F139" s="4" t="s">
        <v>65</v>
      </c>
      <c r="G139" s="17" t="str">
        <f t="shared" ref="G139:G170" si="28">MID(I139,3,LEN(I139)-3)</f>
        <v>31782.262</v>
      </c>
      <c r="H139" s="41">
        <f t="shared" ref="H139:H170" si="29">1*K139</f>
        <v>-21191.5</v>
      </c>
      <c r="I139" s="50" t="s">
        <v>321</v>
      </c>
      <c r="J139" s="51" t="s">
        <v>322</v>
      </c>
      <c r="K139" s="50">
        <v>-21191.5</v>
      </c>
      <c r="L139" s="50" t="s">
        <v>221</v>
      </c>
      <c r="M139" s="51" t="s">
        <v>70</v>
      </c>
      <c r="N139" s="51"/>
      <c r="O139" s="52" t="s">
        <v>71</v>
      </c>
      <c r="P139" s="52" t="s">
        <v>72</v>
      </c>
    </row>
    <row r="140" spans="1:16" ht="12.75" customHeight="1" thickBot="1" x14ac:dyDescent="0.25">
      <c r="A140" s="41" t="str">
        <f t="shared" si="24"/>
        <v> VB 10.108 </v>
      </c>
      <c r="B140" s="4" t="str">
        <f t="shared" si="25"/>
        <v>II</v>
      </c>
      <c r="C140" s="41">
        <f t="shared" si="26"/>
        <v>31947.641</v>
      </c>
      <c r="D140" s="17" t="str">
        <f t="shared" si="27"/>
        <v>vis</v>
      </c>
      <c r="E140" s="49">
        <f>VLOOKUP(C140,Active!C$21:E$972,3,FALSE)</f>
        <v>-11364.979875413381</v>
      </c>
      <c r="F140" s="4" t="s">
        <v>65</v>
      </c>
      <c r="G140" s="17" t="str">
        <f t="shared" si="28"/>
        <v>31947.641</v>
      </c>
      <c r="H140" s="41">
        <f t="shared" si="29"/>
        <v>-21016.5</v>
      </c>
      <c r="I140" s="50" t="s">
        <v>323</v>
      </c>
      <c r="J140" s="51" t="s">
        <v>324</v>
      </c>
      <c r="K140" s="50">
        <v>-21016.5</v>
      </c>
      <c r="L140" s="50" t="s">
        <v>98</v>
      </c>
      <c r="M140" s="51" t="s">
        <v>70</v>
      </c>
      <c r="N140" s="51"/>
      <c r="O140" s="52" t="s">
        <v>71</v>
      </c>
      <c r="P140" s="52" t="s">
        <v>72</v>
      </c>
    </row>
    <row r="141" spans="1:16" ht="12.75" customHeight="1" thickBot="1" x14ac:dyDescent="0.25">
      <c r="A141" s="41" t="str">
        <f t="shared" si="24"/>
        <v> VB 10.108 </v>
      </c>
      <c r="B141" s="4" t="str">
        <f t="shared" si="25"/>
        <v>II</v>
      </c>
      <c r="C141" s="41">
        <f t="shared" si="26"/>
        <v>31982.596000000001</v>
      </c>
      <c r="D141" s="17" t="str">
        <f t="shared" si="27"/>
        <v>vis</v>
      </c>
      <c r="E141" s="49">
        <f>VLOOKUP(C141,Active!C$21:E$972,3,FALSE)</f>
        <v>-11327.990974094329</v>
      </c>
      <c r="F141" s="4" t="s">
        <v>65</v>
      </c>
      <c r="G141" s="17" t="str">
        <f t="shared" si="28"/>
        <v>31982.596</v>
      </c>
      <c r="H141" s="41">
        <f t="shared" si="29"/>
        <v>-20979.5</v>
      </c>
      <c r="I141" s="50" t="s">
        <v>325</v>
      </c>
      <c r="J141" s="51" t="s">
        <v>326</v>
      </c>
      <c r="K141" s="50">
        <v>-20979.5</v>
      </c>
      <c r="L141" s="50" t="s">
        <v>124</v>
      </c>
      <c r="M141" s="51" t="s">
        <v>70</v>
      </c>
      <c r="N141" s="51"/>
      <c r="O141" s="52" t="s">
        <v>71</v>
      </c>
      <c r="P141" s="52" t="s">
        <v>72</v>
      </c>
    </row>
    <row r="142" spans="1:16" ht="12.75" customHeight="1" thickBot="1" x14ac:dyDescent="0.25">
      <c r="A142" s="41" t="str">
        <f t="shared" si="24"/>
        <v> VB 10.108 </v>
      </c>
      <c r="B142" s="4" t="str">
        <f t="shared" si="25"/>
        <v>II</v>
      </c>
      <c r="C142" s="41">
        <f t="shared" si="26"/>
        <v>32000.468000000001</v>
      </c>
      <c r="D142" s="17" t="str">
        <f t="shared" si="27"/>
        <v>vis</v>
      </c>
      <c r="E142" s="49">
        <f>VLOOKUP(C142,Active!C$21:E$972,3,FALSE)</f>
        <v>-11309.079068948455</v>
      </c>
      <c r="F142" s="4" t="s">
        <v>65</v>
      </c>
      <c r="G142" s="17" t="str">
        <f t="shared" si="28"/>
        <v>32000.468</v>
      </c>
      <c r="H142" s="41">
        <f t="shared" si="29"/>
        <v>-20960.5</v>
      </c>
      <c r="I142" s="50" t="s">
        <v>327</v>
      </c>
      <c r="J142" s="51" t="s">
        <v>328</v>
      </c>
      <c r="K142" s="50">
        <v>-20960.5</v>
      </c>
      <c r="L142" s="50" t="s">
        <v>329</v>
      </c>
      <c r="M142" s="51" t="s">
        <v>70</v>
      </c>
      <c r="N142" s="51"/>
      <c r="O142" s="52" t="s">
        <v>71</v>
      </c>
      <c r="P142" s="52" t="s">
        <v>72</v>
      </c>
    </row>
    <row r="143" spans="1:16" ht="12.75" customHeight="1" thickBot="1" x14ac:dyDescent="0.25">
      <c r="A143" s="41" t="str">
        <f t="shared" si="24"/>
        <v> VB 10.108 </v>
      </c>
      <c r="B143" s="4" t="str">
        <f t="shared" si="25"/>
        <v>II</v>
      </c>
      <c r="C143" s="41">
        <f t="shared" si="26"/>
        <v>32000.501</v>
      </c>
      <c r="D143" s="17" t="str">
        <f t="shared" si="27"/>
        <v>vis</v>
      </c>
      <c r="E143" s="49">
        <f>VLOOKUP(C143,Active!C$21:E$972,3,FALSE)</f>
        <v>-11309.044148801308</v>
      </c>
      <c r="F143" s="4" t="s">
        <v>65</v>
      </c>
      <c r="G143" s="17" t="str">
        <f t="shared" si="28"/>
        <v>32000.501</v>
      </c>
      <c r="H143" s="41">
        <f t="shared" si="29"/>
        <v>-20960.5</v>
      </c>
      <c r="I143" s="50" t="s">
        <v>330</v>
      </c>
      <c r="J143" s="51" t="s">
        <v>331</v>
      </c>
      <c r="K143" s="50">
        <v>-20960.5</v>
      </c>
      <c r="L143" s="50" t="s">
        <v>301</v>
      </c>
      <c r="M143" s="51" t="s">
        <v>70</v>
      </c>
      <c r="N143" s="51"/>
      <c r="O143" s="52" t="s">
        <v>71</v>
      </c>
      <c r="P143" s="52" t="s">
        <v>72</v>
      </c>
    </row>
    <row r="144" spans="1:16" ht="12.75" customHeight="1" thickBot="1" x14ac:dyDescent="0.25">
      <c r="A144" s="41" t="str">
        <f t="shared" si="24"/>
        <v> VB 10.108 </v>
      </c>
      <c r="B144" s="4" t="str">
        <f t="shared" si="25"/>
        <v>II</v>
      </c>
      <c r="C144" s="41">
        <f t="shared" si="26"/>
        <v>32004.371999999999</v>
      </c>
      <c r="D144" s="17" t="str">
        <f t="shared" si="27"/>
        <v>vis</v>
      </c>
      <c r="E144" s="49">
        <f>VLOOKUP(C144,Active!C$21:E$972,3,FALSE)</f>
        <v>-11304.947909722319</v>
      </c>
      <c r="F144" s="4" t="s">
        <v>65</v>
      </c>
      <c r="G144" s="17" t="str">
        <f t="shared" si="28"/>
        <v>32004.372</v>
      </c>
      <c r="H144" s="41">
        <f t="shared" si="29"/>
        <v>-20956.5</v>
      </c>
      <c r="I144" s="50" t="s">
        <v>332</v>
      </c>
      <c r="J144" s="51" t="s">
        <v>333</v>
      </c>
      <c r="K144" s="50">
        <v>-20956.5</v>
      </c>
      <c r="L144" s="50" t="s">
        <v>334</v>
      </c>
      <c r="M144" s="51" t="s">
        <v>70</v>
      </c>
      <c r="N144" s="51"/>
      <c r="O144" s="52" t="s">
        <v>71</v>
      </c>
      <c r="P144" s="52" t="s">
        <v>72</v>
      </c>
    </row>
    <row r="145" spans="1:16" ht="12.75" customHeight="1" thickBot="1" x14ac:dyDescent="0.25">
      <c r="A145" s="41" t="str">
        <f t="shared" si="24"/>
        <v> VB 10.108 </v>
      </c>
      <c r="B145" s="4" t="str">
        <f t="shared" si="25"/>
        <v>II</v>
      </c>
      <c r="C145" s="41">
        <f t="shared" si="26"/>
        <v>32056.278999999999</v>
      </c>
      <c r="D145" s="17" t="str">
        <f t="shared" si="27"/>
        <v>vis</v>
      </c>
      <c r="E145" s="49">
        <f>VLOOKUP(C145,Active!C$21:E$972,3,FALSE)</f>
        <v>-11250.020634632407</v>
      </c>
      <c r="F145" s="4" t="s">
        <v>65</v>
      </c>
      <c r="G145" s="17" t="str">
        <f t="shared" si="28"/>
        <v>32056.279</v>
      </c>
      <c r="H145" s="41">
        <f t="shared" si="29"/>
        <v>-20901.5</v>
      </c>
      <c r="I145" s="50" t="s">
        <v>335</v>
      </c>
      <c r="J145" s="51" t="s">
        <v>336</v>
      </c>
      <c r="K145" s="50">
        <v>-20901.5</v>
      </c>
      <c r="L145" s="50" t="s">
        <v>286</v>
      </c>
      <c r="M145" s="51" t="s">
        <v>70</v>
      </c>
      <c r="N145" s="51"/>
      <c r="O145" s="52" t="s">
        <v>71</v>
      </c>
      <c r="P145" s="52" t="s">
        <v>72</v>
      </c>
    </row>
    <row r="146" spans="1:16" ht="12.75" customHeight="1" thickBot="1" x14ac:dyDescent="0.25">
      <c r="A146" s="41" t="str">
        <f t="shared" si="24"/>
        <v> VB 10.108 </v>
      </c>
      <c r="B146" s="4" t="str">
        <f t="shared" si="25"/>
        <v>II</v>
      </c>
      <c r="C146" s="41">
        <f t="shared" si="26"/>
        <v>32084.677</v>
      </c>
      <c r="D146" s="17" t="str">
        <f t="shared" si="27"/>
        <v>vis</v>
      </c>
      <c r="E146" s="49">
        <f>VLOOKUP(C146,Active!C$21:E$972,3,FALSE)</f>
        <v>-11219.970260732867</v>
      </c>
      <c r="F146" s="4" t="s">
        <v>65</v>
      </c>
      <c r="G146" s="17" t="str">
        <f t="shared" si="28"/>
        <v>32084.677</v>
      </c>
      <c r="H146" s="41">
        <f t="shared" si="29"/>
        <v>-20871.5</v>
      </c>
      <c r="I146" s="50" t="s">
        <v>337</v>
      </c>
      <c r="J146" s="51" t="s">
        <v>338</v>
      </c>
      <c r="K146" s="50">
        <v>-20871.5</v>
      </c>
      <c r="L146" s="50" t="s">
        <v>308</v>
      </c>
      <c r="M146" s="51" t="s">
        <v>70</v>
      </c>
      <c r="N146" s="51"/>
      <c r="O146" s="52" t="s">
        <v>71</v>
      </c>
      <c r="P146" s="52" t="s">
        <v>72</v>
      </c>
    </row>
    <row r="147" spans="1:16" ht="12.75" customHeight="1" thickBot="1" x14ac:dyDescent="0.25">
      <c r="A147" s="41" t="str">
        <f t="shared" si="24"/>
        <v> VB 10.108 </v>
      </c>
      <c r="B147" s="4" t="str">
        <f t="shared" si="25"/>
        <v>II</v>
      </c>
      <c r="C147" s="41">
        <f t="shared" si="26"/>
        <v>32089.394</v>
      </c>
      <c r="D147" s="17" t="str">
        <f t="shared" si="27"/>
        <v>vis</v>
      </c>
      <c r="E147" s="49">
        <f>VLOOKUP(C147,Active!C$21:E$972,3,FALSE)</f>
        <v>-11214.978796063378</v>
      </c>
      <c r="F147" s="4" t="s">
        <v>65</v>
      </c>
      <c r="G147" s="17" t="str">
        <f t="shared" si="28"/>
        <v>32089.394</v>
      </c>
      <c r="H147" s="41">
        <f t="shared" si="29"/>
        <v>-20866.5</v>
      </c>
      <c r="I147" s="50" t="s">
        <v>339</v>
      </c>
      <c r="J147" s="51" t="s">
        <v>340</v>
      </c>
      <c r="K147" s="50">
        <v>-20866.5</v>
      </c>
      <c r="L147" s="50" t="s">
        <v>189</v>
      </c>
      <c r="M147" s="51" t="s">
        <v>70</v>
      </c>
      <c r="N147" s="51"/>
      <c r="O147" s="52" t="s">
        <v>71</v>
      </c>
      <c r="P147" s="52" t="s">
        <v>72</v>
      </c>
    </row>
    <row r="148" spans="1:16" ht="12.75" customHeight="1" thickBot="1" x14ac:dyDescent="0.25">
      <c r="A148" s="41" t="str">
        <f t="shared" si="24"/>
        <v> VB 10.108 </v>
      </c>
      <c r="B148" s="4" t="str">
        <f t="shared" si="25"/>
        <v>II</v>
      </c>
      <c r="C148" s="41">
        <f t="shared" si="26"/>
        <v>32119.59</v>
      </c>
      <c r="D148" s="17" t="str">
        <f t="shared" si="27"/>
        <v>vis</v>
      </c>
      <c r="E148" s="49">
        <f>VLOOKUP(C148,Active!C$21:E$972,3,FALSE)</f>
        <v>-11183.025803237457</v>
      </c>
      <c r="F148" s="4" t="s">
        <v>65</v>
      </c>
      <c r="G148" s="17" t="str">
        <f t="shared" si="28"/>
        <v>32119.590</v>
      </c>
      <c r="H148" s="41">
        <f t="shared" si="29"/>
        <v>-20834.5</v>
      </c>
      <c r="I148" s="50" t="s">
        <v>341</v>
      </c>
      <c r="J148" s="51" t="s">
        <v>342</v>
      </c>
      <c r="K148" s="50">
        <v>-20834.5</v>
      </c>
      <c r="L148" s="50" t="s">
        <v>116</v>
      </c>
      <c r="M148" s="51" t="s">
        <v>70</v>
      </c>
      <c r="N148" s="51"/>
      <c r="O148" s="52" t="s">
        <v>71</v>
      </c>
      <c r="P148" s="52" t="s">
        <v>72</v>
      </c>
    </row>
    <row r="149" spans="1:16" ht="12.75" customHeight="1" thickBot="1" x14ac:dyDescent="0.25">
      <c r="A149" s="41" t="str">
        <f t="shared" si="24"/>
        <v> VB 10.108 </v>
      </c>
      <c r="B149" s="4" t="str">
        <f t="shared" si="25"/>
        <v>II</v>
      </c>
      <c r="C149" s="41">
        <f t="shared" si="26"/>
        <v>32326.535</v>
      </c>
      <c r="D149" s="17" t="str">
        <f t="shared" si="27"/>
        <v>vis</v>
      </c>
      <c r="E149" s="49">
        <f>VLOOKUP(C149,Active!C$21:E$972,3,FALSE)</f>
        <v>-10964.039444105119</v>
      </c>
      <c r="F149" s="4" t="s">
        <v>65</v>
      </c>
      <c r="G149" s="17" t="str">
        <f t="shared" si="28"/>
        <v>32326.535</v>
      </c>
      <c r="H149" s="41">
        <f t="shared" si="29"/>
        <v>-20615.5</v>
      </c>
      <c r="I149" s="50" t="s">
        <v>343</v>
      </c>
      <c r="J149" s="51" t="s">
        <v>344</v>
      </c>
      <c r="K149" s="50">
        <v>-20615.5</v>
      </c>
      <c r="L149" s="50" t="s">
        <v>107</v>
      </c>
      <c r="M149" s="51" t="s">
        <v>70</v>
      </c>
      <c r="N149" s="51"/>
      <c r="O149" s="52" t="s">
        <v>71</v>
      </c>
      <c r="P149" s="52" t="s">
        <v>72</v>
      </c>
    </row>
    <row r="150" spans="1:16" ht="12.75" customHeight="1" thickBot="1" x14ac:dyDescent="0.25">
      <c r="A150" s="41" t="str">
        <f t="shared" si="24"/>
        <v> VB 10.108 </v>
      </c>
      <c r="B150" s="4" t="str">
        <f t="shared" si="25"/>
        <v>II</v>
      </c>
      <c r="C150" s="41">
        <f t="shared" si="26"/>
        <v>32326.569</v>
      </c>
      <c r="D150" s="17" t="str">
        <f t="shared" si="27"/>
        <v>vis</v>
      </c>
      <c r="E150" s="49">
        <f>VLOOKUP(C150,Active!C$21:E$972,3,FALSE)</f>
        <v>-10964.003465771695</v>
      </c>
      <c r="F150" s="4" t="s">
        <v>65</v>
      </c>
      <c r="G150" s="17" t="str">
        <f t="shared" si="28"/>
        <v>32326.569</v>
      </c>
      <c r="H150" s="41">
        <f t="shared" si="29"/>
        <v>-20615.5</v>
      </c>
      <c r="I150" s="50" t="s">
        <v>345</v>
      </c>
      <c r="J150" s="51" t="s">
        <v>346</v>
      </c>
      <c r="K150" s="50">
        <v>-20615.5</v>
      </c>
      <c r="L150" s="50" t="s">
        <v>86</v>
      </c>
      <c r="M150" s="51" t="s">
        <v>70</v>
      </c>
      <c r="N150" s="51"/>
      <c r="O150" s="52" t="s">
        <v>71</v>
      </c>
      <c r="P150" s="52" t="s">
        <v>72</v>
      </c>
    </row>
    <row r="151" spans="1:16" ht="12.75" customHeight="1" thickBot="1" x14ac:dyDescent="0.25">
      <c r="A151" s="41" t="str">
        <f t="shared" si="24"/>
        <v> VB 10.108 </v>
      </c>
      <c r="B151" s="4" t="str">
        <f t="shared" si="25"/>
        <v>II</v>
      </c>
      <c r="C151" s="41">
        <f t="shared" si="26"/>
        <v>32326.6</v>
      </c>
      <c r="D151" s="17" t="str">
        <f t="shared" si="27"/>
        <v>vis</v>
      </c>
      <c r="E151" s="49">
        <f>VLOOKUP(C151,Active!C$21:E$972,3,FALSE)</f>
        <v>-10963.970661997104</v>
      </c>
      <c r="F151" s="4" t="s">
        <v>65</v>
      </c>
      <c r="G151" s="17" t="str">
        <f t="shared" si="28"/>
        <v>32326.600</v>
      </c>
      <c r="H151" s="41">
        <f t="shared" si="29"/>
        <v>-20615.5</v>
      </c>
      <c r="I151" s="50" t="s">
        <v>347</v>
      </c>
      <c r="J151" s="51" t="s">
        <v>348</v>
      </c>
      <c r="K151" s="50">
        <v>-20615.5</v>
      </c>
      <c r="L151" s="50" t="s">
        <v>308</v>
      </c>
      <c r="M151" s="51" t="s">
        <v>70</v>
      </c>
      <c r="N151" s="51"/>
      <c r="O151" s="52" t="s">
        <v>71</v>
      </c>
      <c r="P151" s="52" t="s">
        <v>72</v>
      </c>
    </row>
    <row r="152" spans="1:16" ht="12.75" customHeight="1" thickBot="1" x14ac:dyDescent="0.25">
      <c r="A152" s="41" t="str">
        <f t="shared" si="24"/>
        <v> VB 10.108 </v>
      </c>
      <c r="B152" s="4" t="str">
        <f t="shared" si="25"/>
        <v>II</v>
      </c>
      <c r="C152" s="41">
        <f t="shared" si="26"/>
        <v>32327.558000000001</v>
      </c>
      <c r="D152" s="17" t="str">
        <f t="shared" si="27"/>
        <v>vis</v>
      </c>
      <c r="E152" s="49">
        <f>VLOOKUP(C152,Active!C$21:E$972,3,FALSE)</f>
        <v>-10962.956919543556</v>
      </c>
      <c r="F152" s="4" t="s">
        <v>65</v>
      </c>
      <c r="G152" s="17" t="str">
        <f t="shared" si="28"/>
        <v>32327.558</v>
      </c>
      <c r="H152" s="41">
        <f t="shared" si="29"/>
        <v>-20614.5</v>
      </c>
      <c r="I152" s="50" t="s">
        <v>349</v>
      </c>
      <c r="J152" s="51" t="s">
        <v>350</v>
      </c>
      <c r="K152" s="50">
        <v>-20614.5</v>
      </c>
      <c r="L152" s="50" t="s">
        <v>110</v>
      </c>
      <c r="M152" s="51" t="s">
        <v>70</v>
      </c>
      <c r="N152" s="51"/>
      <c r="O152" s="52" t="s">
        <v>71</v>
      </c>
      <c r="P152" s="52" t="s">
        <v>72</v>
      </c>
    </row>
    <row r="153" spans="1:16" ht="12.75" customHeight="1" thickBot="1" x14ac:dyDescent="0.25">
      <c r="A153" s="41" t="str">
        <f t="shared" si="24"/>
        <v> VB 10.108 </v>
      </c>
      <c r="B153" s="4" t="str">
        <f t="shared" si="25"/>
        <v>II</v>
      </c>
      <c r="C153" s="41">
        <f t="shared" si="26"/>
        <v>32378.502</v>
      </c>
      <c r="D153" s="17" t="str">
        <f t="shared" si="27"/>
        <v>vis</v>
      </c>
      <c r="E153" s="49">
        <f>VLOOKUP(C153,Active!C$21:E$972,3,FALSE)</f>
        <v>-10909.048677838573</v>
      </c>
      <c r="F153" s="4" t="s">
        <v>65</v>
      </c>
      <c r="G153" s="17" t="str">
        <f t="shared" si="28"/>
        <v>32378.502</v>
      </c>
      <c r="H153" s="41">
        <f t="shared" si="29"/>
        <v>-20560.5</v>
      </c>
      <c r="I153" s="50" t="s">
        <v>351</v>
      </c>
      <c r="J153" s="51" t="s">
        <v>352</v>
      </c>
      <c r="K153" s="50">
        <v>-20560.5</v>
      </c>
      <c r="L153" s="50" t="s">
        <v>353</v>
      </c>
      <c r="M153" s="51" t="s">
        <v>70</v>
      </c>
      <c r="N153" s="51"/>
      <c r="O153" s="52" t="s">
        <v>71</v>
      </c>
      <c r="P153" s="52" t="s">
        <v>72</v>
      </c>
    </row>
    <row r="154" spans="1:16" ht="12.75" customHeight="1" thickBot="1" x14ac:dyDescent="0.25">
      <c r="A154" s="41" t="str">
        <f t="shared" si="24"/>
        <v> VB 10.108 </v>
      </c>
      <c r="B154" s="4" t="str">
        <f t="shared" si="25"/>
        <v>II</v>
      </c>
      <c r="C154" s="41">
        <f t="shared" si="26"/>
        <v>32391.737000000001</v>
      </c>
      <c r="D154" s="17" t="str">
        <f t="shared" si="27"/>
        <v>vis</v>
      </c>
      <c r="E154" s="49">
        <f>VLOOKUP(C154,Active!C$21:E$972,3,FALSE)</f>
        <v>-10895.043582460012</v>
      </c>
      <c r="F154" s="4" t="s">
        <v>65</v>
      </c>
      <c r="G154" s="17" t="str">
        <f t="shared" si="28"/>
        <v>32391.737</v>
      </c>
      <c r="H154" s="41">
        <f t="shared" si="29"/>
        <v>-20546.5</v>
      </c>
      <c r="I154" s="50" t="s">
        <v>354</v>
      </c>
      <c r="J154" s="51" t="s">
        <v>355</v>
      </c>
      <c r="K154" s="50">
        <v>-20546.5</v>
      </c>
      <c r="L154" s="50" t="s">
        <v>104</v>
      </c>
      <c r="M154" s="51" t="s">
        <v>70</v>
      </c>
      <c r="N154" s="51"/>
      <c r="O154" s="52" t="s">
        <v>71</v>
      </c>
      <c r="P154" s="52" t="s">
        <v>72</v>
      </c>
    </row>
    <row r="155" spans="1:16" ht="12.75" customHeight="1" thickBot="1" x14ac:dyDescent="0.25">
      <c r="A155" s="41" t="str">
        <f t="shared" si="24"/>
        <v> VB 10.108 </v>
      </c>
      <c r="B155" s="4" t="str">
        <f t="shared" si="25"/>
        <v>I</v>
      </c>
      <c r="C155" s="41">
        <f t="shared" si="26"/>
        <v>32408.311000000002</v>
      </c>
      <c r="D155" s="17" t="str">
        <f t="shared" si="27"/>
        <v>vis</v>
      </c>
      <c r="E155" s="49">
        <f>VLOOKUP(C155,Active!C$21:E$972,3,FALSE)</f>
        <v>-10877.505203101924</v>
      </c>
      <c r="F155" s="4" t="s">
        <v>65</v>
      </c>
      <c r="G155" s="17" t="str">
        <f t="shared" si="28"/>
        <v>32408.311</v>
      </c>
      <c r="H155" s="41">
        <f t="shared" si="29"/>
        <v>-20529</v>
      </c>
      <c r="I155" s="50" t="s">
        <v>356</v>
      </c>
      <c r="J155" s="51" t="s">
        <v>357</v>
      </c>
      <c r="K155" s="50">
        <v>-20529</v>
      </c>
      <c r="L155" s="50" t="s">
        <v>358</v>
      </c>
      <c r="M155" s="51" t="s">
        <v>70</v>
      </c>
      <c r="N155" s="51"/>
      <c r="O155" s="52" t="s">
        <v>71</v>
      </c>
      <c r="P155" s="52" t="s">
        <v>72</v>
      </c>
    </row>
    <row r="156" spans="1:16" ht="12.75" customHeight="1" thickBot="1" x14ac:dyDescent="0.25">
      <c r="A156" s="41" t="str">
        <f t="shared" si="24"/>
        <v> VB 10.108 </v>
      </c>
      <c r="B156" s="4" t="str">
        <f t="shared" si="25"/>
        <v>II</v>
      </c>
      <c r="C156" s="41">
        <f t="shared" si="26"/>
        <v>32409.767</v>
      </c>
      <c r="D156" s="17" t="str">
        <f t="shared" si="27"/>
        <v>vis</v>
      </c>
      <c r="E156" s="49">
        <f>VLOOKUP(C156,Active!C$21:E$972,3,FALSE)</f>
        <v>-10875.964483882342</v>
      </c>
      <c r="F156" s="4" t="s">
        <v>65</v>
      </c>
      <c r="G156" s="17" t="str">
        <f t="shared" si="28"/>
        <v>32409.767</v>
      </c>
      <c r="H156" s="41">
        <f t="shared" si="29"/>
        <v>-20527.5</v>
      </c>
      <c r="I156" s="50" t="s">
        <v>359</v>
      </c>
      <c r="J156" s="51" t="s">
        <v>360</v>
      </c>
      <c r="K156" s="50">
        <v>-20527.5</v>
      </c>
      <c r="L156" s="50" t="s">
        <v>361</v>
      </c>
      <c r="M156" s="51" t="s">
        <v>70</v>
      </c>
      <c r="N156" s="51"/>
      <c r="O156" s="52" t="s">
        <v>71</v>
      </c>
      <c r="P156" s="52" t="s">
        <v>72</v>
      </c>
    </row>
    <row r="157" spans="1:16" ht="12.75" customHeight="1" thickBot="1" x14ac:dyDescent="0.25">
      <c r="A157" s="41" t="str">
        <f t="shared" si="24"/>
        <v> VB 10.108 </v>
      </c>
      <c r="B157" s="4" t="str">
        <f t="shared" si="25"/>
        <v>II</v>
      </c>
      <c r="C157" s="41">
        <f t="shared" si="26"/>
        <v>32417.317999999999</v>
      </c>
      <c r="D157" s="17" t="str">
        <f t="shared" si="27"/>
        <v>vis</v>
      </c>
      <c r="E157" s="49">
        <f>VLOOKUP(C157,Active!C$21:E$972,3,FALSE)</f>
        <v>-10867.974119303308</v>
      </c>
      <c r="F157" s="4" t="s">
        <v>65</v>
      </c>
      <c r="G157" s="17" t="str">
        <f t="shared" si="28"/>
        <v>32417.318</v>
      </c>
      <c r="H157" s="41">
        <f t="shared" si="29"/>
        <v>-20519.5</v>
      </c>
      <c r="I157" s="50" t="s">
        <v>362</v>
      </c>
      <c r="J157" s="51" t="s">
        <v>363</v>
      </c>
      <c r="K157" s="50">
        <v>-20519.5</v>
      </c>
      <c r="L157" s="50" t="s">
        <v>364</v>
      </c>
      <c r="M157" s="51" t="s">
        <v>70</v>
      </c>
      <c r="N157" s="51"/>
      <c r="O157" s="52" t="s">
        <v>71</v>
      </c>
      <c r="P157" s="52" t="s">
        <v>72</v>
      </c>
    </row>
    <row r="158" spans="1:16" ht="12.75" customHeight="1" thickBot="1" x14ac:dyDescent="0.25">
      <c r="A158" s="41" t="str">
        <f t="shared" si="24"/>
        <v> VB 10.108 </v>
      </c>
      <c r="B158" s="4" t="str">
        <f t="shared" si="25"/>
        <v>II</v>
      </c>
      <c r="C158" s="41">
        <f t="shared" si="26"/>
        <v>32464.530999999999</v>
      </c>
      <c r="D158" s="17" t="str">
        <f t="shared" si="27"/>
        <v>vis</v>
      </c>
      <c r="E158" s="49">
        <f>VLOOKUP(C158,Active!C$21:E$972,3,FALSE)</f>
        <v>-10818.013970598508</v>
      </c>
      <c r="F158" s="4" t="s">
        <v>65</v>
      </c>
      <c r="G158" s="17" t="str">
        <f t="shared" si="28"/>
        <v>32464.531</v>
      </c>
      <c r="H158" s="41">
        <f t="shared" si="29"/>
        <v>-20469.5</v>
      </c>
      <c r="I158" s="50" t="s">
        <v>365</v>
      </c>
      <c r="J158" s="51" t="s">
        <v>366</v>
      </c>
      <c r="K158" s="50">
        <v>-20469.5</v>
      </c>
      <c r="L158" s="50" t="s">
        <v>147</v>
      </c>
      <c r="M158" s="51" t="s">
        <v>70</v>
      </c>
      <c r="N158" s="51"/>
      <c r="O158" s="52" t="s">
        <v>71</v>
      </c>
      <c r="P158" s="52" t="s">
        <v>72</v>
      </c>
    </row>
    <row r="159" spans="1:16" ht="12.75" customHeight="1" thickBot="1" x14ac:dyDescent="0.25">
      <c r="A159" s="41" t="str">
        <f t="shared" si="24"/>
        <v> VB 10.108 </v>
      </c>
      <c r="B159" s="4" t="str">
        <f t="shared" si="25"/>
        <v>II</v>
      </c>
      <c r="C159" s="41">
        <f t="shared" si="26"/>
        <v>32806.665000000001</v>
      </c>
      <c r="D159" s="17" t="str">
        <f t="shared" si="27"/>
        <v>vis</v>
      </c>
      <c r="E159" s="49">
        <f>VLOOKUP(C159,Active!C$21:E$972,3,FALSE)</f>
        <v>-10455.972466839616</v>
      </c>
      <c r="F159" s="4" t="s">
        <v>65</v>
      </c>
      <c r="G159" s="17" t="str">
        <f t="shared" si="28"/>
        <v>32806.665</v>
      </c>
      <c r="H159" s="41">
        <f t="shared" si="29"/>
        <v>-20107.5</v>
      </c>
      <c r="I159" s="50" t="s">
        <v>367</v>
      </c>
      <c r="J159" s="51" t="s">
        <v>368</v>
      </c>
      <c r="K159" s="50">
        <v>-20107.5</v>
      </c>
      <c r="L159" s="50" t="s">
        <v>308</v>
      </c>
      <c r="M159" s="51" t="s">
        <v>70</v>
      </c>
      <c r="N159" s="51"/>
      <c r="O159" s="52" t="s">
        <v>71</v>
      </c>
      <c r="P159" s="52" t="s">
        <v>72</v>
      </c>
    </row>
    <row r="160" spans="1:16" ht="12.75" customHeight="1" thickBot="1" x14ac:dyDescent="0.25">
      <c r="A160" s="41" t="str">
        <f t="shared" si="24"/>
        <v> VB 10.108 </v>
      </c>
      <c r="B160" s="4" t="str">
        <f t="shared" si="25"/>
        <v>II</v>
      </c>
      <c r="C160" s="41">
        <f t="shared" si="26"/>
        <v>33031.557000000001</v>
      </c>
      <c r="D160" s="17" t="str">
        <f t="shared" si="27"/>
        <v>vis</v>
      </c>
      <c r="E160" s="49">
        <f>VLOOKUP(C160,Active!C$21:E$972,3,FALSE)</f>
        <v>-10217.994838590614</v>
      </c>
      <c r="F160" s="4" t="s">
        <v>65</v>
      </c>
      <c r="G160" s="17" t="str">
        <f t="shared" si="28"/>
        <v>33031.557</v>
      </c>
      <c r="H160" s="41">
        <f t="shared" si="29"/>
        <v>-19869.5</v>
      </c>
      <c r="I160" s="50" t="s">
        <v>369</v>
      </c>
      <c r="J160" s="51" t="s">
        <v>370</v>
      </c>
      <c r="K160" s="50">
        <v>-19869.5</v>
      </c>
      <c r="L160" s="50" t="s">
        <v>224</v>
      </c>
      <c r="M160" s="51" t="s">
        <v>70</v>
      </c>
      <c r="N160" s="51"/>
      <c r="O160" s="52" t="s">
        <v>71</v>
      </c>
      <c r="P160" s="52" t="s">
        <v>72</v>
      </c>
    </row>
    <row r="161" spans="1:16" ht="12.75" customHeight="1" thickBot="1" x14ac:dyDescent="0.25">
      <c r="A161" s="41" t="str">
        <f t="shared" si="24"/>
        <v> VB 10.108 </v>
      </c>
      <c r="B161" s="4" t="str">
        <f t="shared" si="25"/>
        <v>II</v>
      </c>
      <c r="C161" s="41">
        <f t="shared" si="26"/>
        <v>33094.857000000004</v>
      </c>
      <c r="D161" s="17" t="str">
        <f t="shared" si="27"/>
        <v>vis</v>
      </c>
      <c r="E161" s="49">
        <f>VLOOKUP(C161,Active!C$21:E$972,3,FALSE)</f>
        <v>-10151.011647244712</v>
      </c>
      <c r="F161" s="4" t="s">
        <v>65</v>
      </c>
      <c r="G161" s="17" t="str">
        <f t="shared" si="28"/>
        <v>33094.857</v>
      </c>
      <c r="H161" s="41">
        <f t="shared" si="29"/>
        <v>-19802.5</v>
      </c>
      <c r="I161" s="50" t="s">
        <v>371</v>
      </c>
      <c r="J161" s="51" t="s">
        <v>372</v>
      </c>
      <c r="K161" s="50">
        <v>-19802.5</v>
      </c>
      <c r="L161" s="50" t="s">
        <v>69</v>
      </c>
      <c r="M161" s="51" t="s">
        <v>70</v>
      </c>
      <c r="N161" s="51"/>
      <c r="O161" s="52" t="s">
        <v>71</v>
      </c>
      <c r="P161" s="52" t="s">
        <v>72</v>
      </c>
    </row>
    <row r="162" spans="1:16" ht="12.75" customHeight="1" thickBot="1" x14ac:dyDescent="0.25">
      <c r="A162" s="41" t="str">
        <f t="shared" si="24"/>
        <v> VB 10.108 </v>
      </c>
      <c r="B162" s="4" t="str">
        <f t="shared" si="25"/>
        <v>II</v>
      </c>
      <c r="C162" s="41">
        <f t="shared" si="26"/>
        <v>33094.898000000001</v>
      </c>
      <c r="D162" s="17" t="str">
        <f t="shared" si="27"/>
        <v>vis</v>
      </c>
      <c r="E162" s="49">
        <f>VLOOKUP(C162,Active!C$21:E$972,3,FALSE)</f>
        <v>-10150.96826160735</v>
      </c>
      <c r="F162" s="4" t="s">
        <v>65</v>
      </c>
      <c r="G162" s="17" t="str">
        <f t="shared" si="28"/>
        <v>33094.898</v>
      </c>
      <c r="H162" s="41">
        <f t="shared" si="29"/>
        <v>-19802.5</v>
      </c>
      <c r="I162" s="50" t="s">
        <v>373</v>
      </c>
      <c r="J162" s="51" t="s">
        <v>374</v>
      </c>
      <c r="K162" s="50">
        <v>-19802.5</v>
      </c>
      <c r="L162" s="50" t="s">
        <v>375</v>
      </c>
      <c r="M162" s="51" t="s">
        <v>70</v>
      </c>
      <c r="N162" s="51"/>
      <c r="O162" s="52" t="s">
        <v>71</v>
      </c>
      <c r="P162" s="52" t="s">
        <v>72</v>
      </c>
    </row>
    <row r="163" spans="1:16" ht="12.75" customHeight="1" thickBot="1" x14ac:dyDescent="0.25">
      <c r="A163" s="41" t="str">
        <f t="shared" si="24"/>
        <v> VB 10.108 </v>
      </c>
      <c r="B163" s="4" t="str">
        <f t="shared" si="25"/>
        <v>II</v>
      </c>
      <c r="C163" s="41">
        <f t="shared" si="26"/>
        <v>33120.39</v>
      </c>
      <c r="D163" s="17" t="str">
        <f t="shared" si="27"/>
        <v>vis</v>
      </c>
      <c r="E163" s="49">
        <f>VLOOKUP(C163,Active!C$21:E$972,3,FALSE)</f>
        <v>-10123.992977029317</v>
      </c>
      <c r="F163" s="4" t="s">
        <v>65</v>
      </c>
      <c r="G163" s="17" t="str">
        <f t="shared" si="28"/>
        <v>33120.390</v>
      </c>
      <c r="H163" s="41">
        <f t="shared" si="29"/>
        <v>-19775.5</v>
      </c>
      <c r="I163" s="50" t="s">
        <v>376</v>
      </c>
      <c r="J163" s="51" t="s">
        <v>377</v>
      </c>
      <c r="K163" s="50">
        <v>-19775.5</v>
      </c>
      <c r="L163" s="50" t="s">
        <v>164</v>
      </c>
      <c r="M163" s="51" t="s">
        <v>70</v>
      </c>
      <c r="N163" s="51"/>
      <c r="O163" s="52" t="s">
        <v>71</v>
      </c>
      <c r="P163" s="52" t="s">
        <v>72</v>
      </c>
    </row>
    <row r="164" spans="1:16" ht="12.75" customHeight="1" thickBot="1" x14ac:dyDescent="0.25">
      <c r="A164" s="41" t="str">
        <f t="shared" si="24"/>
        <v> VB 10.108 </v>
      </c>
      <c r="B164" s="4" t="str">
        <f t="shared" si="25"/>
        <v>II</v>
      </c>
      <c r="C164" s="41">
        <f t="shared" si="26"/>
        <v>33128.856</v>
      </c>
      <c r="D164" s="17" t="str">
        <f t="shared" si="27"/>
        <v>vis</v>
      </c>
      <c r="E164" s="49">
        <f>VLOOKUP(C164,Active!C$21:E$972,3,FALSE)</f>
        <v>-10115.034372006656</v>
      </c>
      <c r="F164" s="4" t="s">
        <v>65</v>
      </c>
      <c r="G164" s="17" t="str">
        <f t="shared" si="28"/>
        <v>33128.856</v>
      </c>
      <c r="H164" s="41">
        <f t="shared" si="29"/>
        <v>-19766.5</v>
      </c>
      <c r="I164" s="50" t="s">
        <v>378</v>
      </c>
      <c r="J164" s="51" t="s">
        <v>379</v>
      </c>
      <c r="K164" s="50">
        <v>-19766.5</v>
      </c>
      <c r="L164" s="50" t="s">
        <v>380</v>
      </c>
      <c r="M164" s="51" t="s">
        <v>70</v>
      </c>
      <c r="N164" s="51"/>
      <c r="O164" s="52" t="s">
        <v>71</v>
      </c>
      <c r="P164" s="52" t="s">
        <v>72</v>
      </c>
    </row>
    <row r="165" spans="1:16" ht="12.75" customHeight="1" thickBot="1" x14ac:dyDescent="0.25">
      <c r="A165" s="41" t="str">
        <f t="shared" si="24"/>
        <v> VB 10.108 </v>
      </c>
      <c r="B165" s="4" t="str">
        <f t="shared" si="25"/>
        <v>II</v>
      </c>
      <c r="C165" s="41">
        <f t="shared" si="26"/>
        <v>33128.896999999997</v>
      </c>
      <c r="D165" s="17" t="str">
        <f t="shared" si="27"/>
        <v>vis</v>
      </c>
      <c r="E165" s="49">
        <f>VLOOKUP(C165,Active!C$21:E$972,3,FALSE)</f>
        <v>-10114.990986369294</v>
      </c>
      <c r="F165" s="4" t="s">
        <v>65</v>
      </c>
      <c r="G165" s="17" t="str">
        <f t="shared" si="28"/>
        <v>33128.897</v>
      </c>
      <c r="H165" s="41">
        <f t="shared" si="29"/>
        <v>-19766.5</v>
      </c>
      <c r="I165" s="50" t="s">
        <v>381</v>
      </c>
      <c r="J165" s="51" t="s">
        <v>382</v>
      </c>
      <c r="K165" s="50">
        <v>-19766.5</v>
      </c>
      <c r="L165" s="50" t="s">
        <v>158</v>
      </c>
      <c r="M165" s="51" t="s">
        <v>70</v>
      </c>
      <c r="N165" s="51"/>
      <c r="O165" s="52" t="s">
        <v>71</v>
      </c>
      <c r="P165" s="52" t="s">
        <v>72</v>
      </c>
    </row>
    <row r="166" spans="1:16" ht="12.75" customHeight="1" thickBot="1" x14ac:dyDescent="0.25">
      <c r="A166" s="41" t="str">
        <f t="shared" si="24"/>
        <v> VB 10.108 </v>
      </c>
      <c r="B166" s="4" t="str">
        <f t="shared" si="25"/>
        <v>II</v>
      </c>
      <c r="C166" s="41">
        <f t="shared" si="26"/>
        <v>33129.771000000001</v>
      </c>
      <c r="D166" s="17" t="str">
        <f t="shared" si="27"/>
        <v>vis</v>
      </c>
      <c r="E166" s="49">
        <f>VLOOKUP(C166,Active!C$21:E$972,3,FALSE)</f>
        <v>-10114.06613156303</v>
      </c>
      <c r="F166" s="4" t="s">
        <v>65</v>
      </c>
      <c r="G166" s="17" t="str">
        <f t="shared" si="28"/>
        <v>33129.771</v>
      </c>
      <c r="H166" s="41">
        <f t="shared" si="29"/>
        <v>-19765.5</v>
      </c>
      <c r="I166" s="50" t="s">
        <v>383</v>
      </c>
      <c r="J166" s="51" t="s">
        <v>384</v>
      </c>
      <c r="K166" s="50">
        <v>-19765.5</v>
      </c>
      <c r="L166" s="50" t="s">
        <v>385</v>
      </c>
      <c r="M166" s="51" t="s">
        <v>70</v>
      </c>
      <c r="N166" s="51"/>
      <c r="O166" s="52" t="s">
        <v>71</v>
      </c>
      <c r="P166" s="52" t="s">
        <v>72</v>
      </c>
    </row>
    <row r="167" spans="1:16" ht="12.75" customHeight="1" thickBot="1" x14ac:dyDescent="0.25">
      <c r="A167" s="41" t="str">
        <f t="shared" si="24"/>
        <v> VB 10.108 </v>
      </c>
      <c r="B167" s="4" t="str">
        <f t="shared" si="25"/>
        <v>II</v>
      </c>
      <c r="C167" s="41">
        <f t="shared" si="26"/>
        <v>33129.811999999998</v>
      </c>
      <c r="D167" s="17" t="str">
        <f t="shared" si="27"/>
        <v>vis</v>
      </c>
      <c r="E167" s="49">
        <f>VLOOKUP(C167,Active!C$21:E$972,3,FALSE)</f>
        <v>-10114.022745925668</v>
      </c>
      <c r="F167" s="4" t="s">
        <v>65</v>
      </c>
      <c r="G167" s="17" t="str">
        <f t="shared" si="28"/>
        <v>33129.812</v>
      </c>
      <c r="H167" s="41">
        <f t="shared" si="29"/>
        <v>-19765.5</v>
      </c>
      <c r="I167" s="50" t="s">
        <v>386</v>
      </c>
      <c r="J167" s="51" t="s">
        <v>387</v>
      </c>
      <c r="K167" s="50">
        <v>-19765.5</v>
      </c>
      <c r="L167" s="50" t="s">
        <v>388</v>
      </c>
      <c r="M167" s="51" t="s">
        <v>70</v>
      </c>
      <c r="N167" s="51"/>
      <c r="O167" s="52" t="s">
        <v>71</v>
      </c>
      <c r="P167" s="52" t="s">
        <v>72</v>
      </c>
    </row>
    <row r="168" spans="1:16" ht="12.75" customHeight="1" thickBot="1" x14ac:dyDescent="0.25">
      <c r="A168" s="41" t="str">
        <f t="shared" si="24"/>
        <v> VB 10.108 </v>
      </c>
      <c r="B168" s="4" t="str">
        <f t="shared" si="25"/>
        <v>II</v>
      </c>
      <c r="C168" s="41">
        <f t="shared" si="26"/>
        <v>33129.853999999999</v>
      </c>
      <c r="D168" s="17" t="str">
        <f t="shared" si="27"/>
        <v>vis</v>
      </c>
      <c r="E168" s="49">
        <f>VLOOKUP(C168,Active!C$21:E$972,3,FALSE)</f>
        <v>-10113.978302102025</v>
      </c>
      <c r="F168" s="4" t="s">
        <v>65</v>
      </c>
      <c r="G168" s="17" t="str">
        <f t="shared" si="28"/>
        <v>33129.854</v>
      </c>
      <c r="H168" s="41">
        <f t="shared" si="29"/>
        <v>-19765.5</v>
      </c>
      <c r="I168" s="50" t="s">
        <v>389</v>
      </c>
      <c r="J168" s="51" t="s">
        <v>390</v>
      </c>
      <c r="K168" s="50">
        <v>-19765.5</v>
      </c>
      <c r="L168" s="50" t="s">
        <v>320</v>
      </c>
      <c r="M168" s="51" t="s">
        <v>70</v>
      </c>
      <c r="N168" s="51"/>
      <c r="O168" s="52" t="s">
        <v>71</v>
      </c>
      <c r="P168" s="52" t="s">
        <v>72</v>
      </c>
    </row>
    <row r="169" spans="1:16" ht="12.75" customHeight="1" thickBot="1" x14ac:dyDescent="0.25">
      <c r="A169" s="41" t="str">
        <f t="shared" si="24"/>
        <v> VB 10.108 </v>
      </c>
      <c r="B169" s="4" t="str">
        <f t="shared" si="25"/>
        <v>II</v>
      </c>
      <c r="C169" s="41">
        <f t="shared" si="26"/>
        <v>33172.332999999999</v>
      </c>
      <c r="D169" s="17" t="str">
        <f t="shared" si="27"/>
        <v>vis</v>
      </c>
      <c r="E169" s="49">
        <f>VLOOKUP(C169,Active!C$21:E$972,3,FALSE)</f>
        <v>-10069.027607233424</v>
      </c>
      <c r="F169" s="4" t="s">
        <v>65</v>
      </c>
      <c r="G169" s="17" t="str">
        <f t="shared" si="28"/>
        <v>33172.333</v>
      </c>
      <c r="H169" s="41">
        <f t="shared" si="29"/>
        <v>-19720.5</v>
      </c>
      <c r="I169" s="50" t="s">
        <v>391</v>
      </c>
      <c r="J169" s="51" t="s">
        <v>392</v>
      </c>
      <c r="K169" s="50">
        <v>-19720.5</v>
      </c>
      <c r="L169" s="50" t="s">
        <v>393</v>
      </c>
      <c r="M169" s="51" t="s">
        <v>70</v>
      </c>
      <c r="N169" s="51"/>
      <c r="O169" s="52" t="s">
        <v>71</v>
      </c>
      <c r="P169" s="52" t="s">
        <v>72</v>
      </c>
    </row>
    <row r="170" spans="1:16" ht="12.75" customHeight="1" thickBot="1" x14ac:dyDescent="0.25">
      <c r="A170" s="41" t="str">
        <f t="shared" si="24"/>
        <v> VB 10.108 </v>
      </c>
      <c r="B170" s="4" t="str">
        <f t="shared" si="25"/>
        <v>II</v>
      </c>
      <c r="C170" s="41">
        <f t="shared" si="26"/>
        <v>33480.398999999998</v>
      </c>
      <c r="D170" s="17" t="str">
        <f t="shared" si="27"/>
        <v>vis</v>
      </c>
      <c r="E170" s="49">
        <f>VLOOKUP(C170,Active!C$21:E$972,3,FALSE)</f>
        <v>-9743.0363935657224</v>
      </c>
      <c r="F170" s="4" t="s">
        <v>65</v>
      </c>
      <c r="G170" s="17" t="str">
        <f t="shared" si="28"/>
        <v>33480.399</v>
      </c>
      <c r="H170" s="41">
        <f t="shared" si="29"/>
        <v>-19394.5</v>
      </c>
      <c r="I170" s="50" t="s">
        <v>394</v>
      </c>
      <c r="J170" s="51" t="s">
        <v>395</v>
      </c>
      <c r="K170" s="50">
        <v>-19394.5</v>
      </c>
      <c r="L170" s="50" t="s">
        <v>396</v>
      </c>
      <c r="M170" s="51" t="s">
        <v>70</v>
      </c>
      <c r="N170" s="51"/>
      <c r="O170" s="52" t="s">
        <v>71</v>
      </c>
      <c r="P170" s="52" t="s">
        <v>72</v>
      </c>
    </row>
    <row r="171" spans="1:16" ht="12.75" customHeight="1" thickBot="1" x14ac:dyDescent="0.25">
      <c r="A171" s="41" t="str">
        <f t="shared" ref="A171:A193" si="30">P171</f>
        <v> VB 10.108 </v>
      </c>
      <c r="B171" s="4" t="str">
        <f t="shared" ref="B171:B193" si="31">IF(H171=INT(H171),"I","II")</f>
        <v>II</v>
      </c>
      <c r="C171" s="41">
        <f t="shared" ref="C171:C193" si="32">1*G171</f>
        <v>33498.402000000002</v>
      </c>
      <c r="D171" s="17" t="str">
        <f t="shared" ref="D171:D193" si="33">VLOOKUP(F171,I$1:J$5,2,FALSE)</f>
        <v>vis</v>
      </c>
      <c r="E171" s="49">
        <f>VLOOKUP(C171,Active!C$21:E$972,3,FALSE)</f>
        <v>-9723.9858660175305</v>
      </c>
      <c r="F171" s="4" t="s">
        <v>65</v>
      </c>
      <c r="G171" s="17" t="str">
        <f t="shared" ref="G171:G193" si="34">MID(I171,3,LEN(I171)-3)</f>
        <v>33498.402</v>
      </c>
      <c r="H171" s="41">
        <f t="shared" ref="H171:H193" si="35">1*K171</f>
        <v>-19375.5</v>
      </c>
      <c r="I171" s="50" t="s">
        <v>397</v>
      </c>
      <c r="J171" s="51" t="s">
        <v>398</v>
      </c>
      <c r="K171" s="50">
        <v>-19375.5</v>
      </c>
      <c r="L171" s="50" t="s">
        <v>169</v>
      </c>
      <c r="M171" s="51" t="s">
        <v>70</v>
      </c>
      <c r="N171" s="51"/>
      <c r="O171" s="52" t="s">
        <v>71</v>
      </c>
      <c r="P171" s="52" t="s">
        <v>72</v>
      </c>
    </row>
    <row r="172" spans="1:16" ht="12.75" customHeight="1" thickBot="1" x14ac:dyDescent="0.25">
      <c r="A172" s="41" t="str">
        <f t="shared" si="30"/>
        <v> VB 10.108 </v>
      </c>
      <c r="B172" s="4" t="str">
        <f t="shared" si="31"/>
        <v>II</v>
      </c>
      <c r="C172" s="41">
        <f t="shared" si="32"/>
        <v>33835.764000000003</v>
      </c>
      <c r="D172" s="17" t="str">
        <f t="shared" si="33"/>
        <v>vis</v>
      </c>
      <c r="E172" s="49">
        <f>VLOOKUP(C172,Active!C$21:E$972,3,FALSE)</f>
        <v>-9366.994027173374</v>
      </c>
      <c r="F172" s="4" t="s">
        <v>65</v>
      </c>
      <c r="G172" s="17" t="str">
        <f t="shared" si="34"/>
        <v>33835.764</v>
      </c>
      <c r="H172" s="41">
        <f t="shared" si="35"/>
        <v>-19018.5</v>
      </c>
      <c r="I172" s="50" t="s">
        <v>399</v>
      </c>
      <c r="J172" s="51" t="s">
        <v>400</v>
      </c>
      <c r="K172" s="50">
        <v>-19018.5</v>
      </c>
      <c r="L172" s="50" t="s">
        <v>218</v>
      </c>
      <c r="M172" s="51" t="s">
        <v>70</v>
      </c>
      <c r="N172" s="51"/>
      <c r="O172" s="52" t="s">
        <v>71</v>
      </c>
      <c r="P172" s="52" t="s">
        <v>72</v>
      </c>
    </row>
    <row r="173" spans="1:16" ht="12.75" customHeight="1" thickBot="1" x14ac:dyDescent="0.25">
      <c r="A173" s="41" t="str">
        <f t="shared" si="30"/>
        <v> VB 10.108 </v>
      </c>
      <c r="B173" s="4" t="str">
        <f t="shared" si="31"/>
        <v>II</v>
      </c>
      <c r="C173" s="41">
        <f t="shared" si="32"/>
        <v>33838.629999999997</v>
      </c>
      <c r="D173" s="17" t="str">
        <f t="shared" si="33"/>
        <v>vis</v>
      </c>
      <c r="E173" s="49">
        <f>VLOOKUP(C173,Active!C$21:E$972,3,FALSE)</f>
        <v>-9363.9612653029635</v>
      </c>
      <c r="F173" s="4" t="s">
        <v>65</v>
      </c>
      <c r="G173" s="17" t="str">
        <f t="shared" si="34"/>
        <v>33838.630</v>
      </c>
      <c r="H173" s="41">
        <f t="shared" si="35"/>
        <v>-19015.5</v>
      </c>
      <c r="I173" s="50" t="s">
        <v>401</v>
      </c>
      <c r="J173" s="51" t="s">
        <v>402</v>
      </c>
      <c r="K173" s="50">
        <v>-19015.5</v>
      </c>
      <c r="L173" s="50" t="s">
        <v>110</v>
      </c>
      <c r="M173" s="51" t="s">
        <v>70</v>
      </c>
      <c r="N173" s="51"/>
      <c r="O173" s="52" t="s">
        <v>71</v>
      </c>
      <c r="P173" s="52" t="s">
        <v>72</v>
      </c>
    </row>
    <row r="174" spans="1:16" ht="12.75" customHeight="1" thickBot="1" x14ac:dyDescent="0.25">
      <c r="A174" s="41" t="str">
        <f t="shared" si="30"/>
        <v> VB 10.108 </v>
      </c>
      <c r="B174" s="4" t="str">
        <f t="shared" si="31"/>
        <v>II</v>
      </c>
      <c r="C174" s="41">
        <f t="shared" si="32"/>
        <v>33893.398000000001</v>
      </c>
      <c r="D174" s="17" t="str">
        <f t="shared" si="33"/>
        <v>vis</v>
      </c>
      <c r="E174" s="49">
        <f>VLOOKUP(C174,Active!C$21:E$972,3,FALSE)</f>
        <v>-9306.0065192740149</v>
      </c>
      <c r="F174" s="4" t="s">
        <v>65</v>
      </c>
      <c r="G174" s="17" t="str">
        <f t="shared" si="34"/>
        <v>33893.398</v>
      </c>
      <c r="H174" s="41">
        <f t="shared" si="35"/>
        <v>-18957.5</v>
      </c>
      <c r="I174" s="50" t="s">
        <v>403</v>
      </c>
      <c r="J174" s="51" t="s">
        <v>404</v>
      </c>
      <c r="K174" s="50">
        <v>-18957.5</v>
      </c>
      <c r="L174" s="50" t="s">
        <v>192</v>
      </c>
      <c r="M174" s="51" t="s">
        <v>70</v>
      </c>
      <c r="N174" s="51"/>
      <c r="O174" s="52" t="s">
        <v>71</v>
      </c>
      <c r="P174" s="52" t="s">
        <v>72</v>
      </c>
    </row>
    <row r="175" spans="1:16" ht="12.75" customHeight="1" thickBot="1" x14ac:dyDescent="0.25">
      <c r="A175" s="41" t="str">
        <f t="shared" si="30"/>
        <v> VB 10.108 </v>
      </c>
      <c r="B175" s="4" t="str">
        <f t="shared" si="31"/>
        <v>II</v>
      </c>
      <c r="C175" s="41">
        <f t="shared" si="32"/>
        <v>33894.336000000003</v>
      </c>
      <c r="D175" s="17" t="str">
        <f t="shared" si="33"/>
        <v>vis</v>
      </c>
      <c r="E175" s="49">
        <f>VLOOKUP(C175,Active!C$21:E$972,3,FALSE)</f>
        <v>-9305.0139405460122</v>
      </c>
      <c r="F175" s="4" t="s">
        <v>65</v>
      </c>
      <c r="G175" s="17" t="str">
        <f t="shared" si="34"/>
        <v>33894.336</v>
      </c>
      <c r="H175" s="41">
        <f t="shared" si="35"/>
        <v>-18956.5</v>
      </c>
      <c r="I175" s="50" t="s">
        <v>405</v>
      </c>
      <c r="J175" s="51" t="s">
        <v>406</v>
      </c>
      <c r="K175" s="50">
        <v>-18956.5</v>
      </c>
      <c r="L175" s="50" t="s">
        <v>69</v>
      </c>
      <c r="M175" s="51" t="s">
        <v>70</v>
      </c>
      <c r="N175" s="51"/>
      <c r="O175" s="52" t="s">
        <v>71</v>
      </c>
      <c r="P175" s="52" t="s">
        <v>72</v>
      </c>
    </row>
    <row r="176" spans="1:16" ht="12.75" customHeight="1" thickBot="1" x14ac:dyDescent="0.25">
      <c r="A176" s="41" t="str">
        <f t="shared" si="30"/>
        <v>IBVS 164 </v>
      </c>
      <c r="B176" s="4" t="str">
        <f t="shared" si="31"/>
        <v>II</v>
      </c>
      <c r="C176" s="41">
        <f t="shared" si="32"/>
        <v>37174.434999999998</v>
      </c>
      <c r="D176" s="17" t="str">
        <f t="shared" si="33"/>
        <v>vis</v>
      </c>
      <c r="E176" s="49">
        <f>VLOOKUP(C176,Active!C$21:E$972,3,FALSE)</f>
        <v>-5834.0581909332086</v>
      </c>
      <c r="F176" s="4" t="s">
        <v>65</v>
      </c>
      <c r="G176" s="17" t="str">
        <f t="shared" si="34"/>
        <v>37174.435</v>
      </c>
      <c r="H176" s="41">
        <f t="shared" si="35"/>
        <v>-15485.5</v>
      </c>
      <c r="I176" s="50" t="s">
        <v>415</v>
      </c>
      <c r="J176" s="51" t="s">
        <v>416</v>
      </c>
      <c r="K176" s="50">
        <v>-15485.5</v>
      </c>
      <c r="L176" s="50" t="s">
        <v>104</v>
      </c>
      <c r="M176" s="51" t="s">
        <v>70</v>
      </c>
      <c r="N176" s="51"/>
      <c r="O176" s="52" t="s">
        <v>409</v>
      </c>
      <c r="P176" s="53" t="s">
        <v>410</v>
      </c>
    </row>
    <row r="177" spans="1:16" ht="12.75" customHeight="1" thickBot="1" x14ac:dyDescent="0.25">
      <c r="A177" s="41" t="str">
        <f t="shared" si="30"/>
        <v>IBVS 164 </v>
      </c>
      <c r="B177" s="4" t="str">
        <f t="shared" si="31"/>
        <v>II</v>
      </c>
      <c r="C177" s="41">
        <f t="shared" si="32"/>
        <v>38618.444000000003</v>
      </c>
      <c r="D177" s="17" t="str">
        <f t="shared" si="33"/>
        <v>vis</v>
      </c>
      <c r="E177" s="49">
        <f>VLOOKUP(C177,Active!C$21:E$972,3,FALSE)</f>
        <v>-4306.0276829995573</v>
      </c>
      <c r="F177" s="4" t="s">
        <v>65</v>
      </c>
      <c r="G177" s="17" t="str">
        <f t="shared" si="34"/>
        <v>38618.444</v>
      </c>
      <c r="H177" s="41">
        <f t="shared" si="35"/>
        <v>-13957.5</v>
      </c>
      <c r="I177" s="50" t="s">
        <v>420</v>
      </c>
      <c r="J177" s="51" t="s">
        <v>421</v>
      </c>
      <c r="K177" s="50">
        <v>-13957.5</v>
      </c>
      <c r="L177" s="50" t="s">
        <v>69</v>
      </c>
      <c r="M177" s="51" t="s">
        <v>70</v>
      </c>
      <c r="N177" s="51"/>
      <c r="O177" s="52" t="s">
        <v>409</v>
      </c>
      <c r="P177" s="53" t="s">
        <v>410</v>
      </c>
    </row>
    <row r="178" spans="1:16" ht="12.75" customHeight="1" thickBot="1" x14ac:dyDescent="0.25">
      <c r="A178" s="41" t="str">
        <f t="shared" si="30"/>
        <v> VB 10.108 </v>
      </c>
      <c r="B178" s="4" t="str">
        <f t="shared" si="31"/>
        <v>II</v>
      </c>
      <c r="C178" s="41">
        <f t="shared" si="32"/>
        <v>39358.411999999997</v>
      </c>
      <c r="D178" s="17" t="str">
        <f t="shared" si="33"/>
        <v>vis</v>
      </c>
      <c r="E178" s="49">
        <f>VLOOKUP(C178,Active!C$21:E$972,3,FALSE)</f>
        <v>-3523.0036998425035</v>
      </c>
      <c r="F178" s="4" t="s">
        <v>65</v>
      </c>
      <c r="G178" s="17" t="str">
        <f t="shared" si="34"/>
        <v>39358.412</v>
      </c>
      <c r="H178" s="41">
        <f t="shared" si="35"/>
        <v>-13174.5</v>
      </c>
      <c r="I178" s="50" t="s">
        <v>437</v>
      </c>
      <c r="J178" s="51" t="s">
        <v>438</v>
      </c>
      <c r="K178" s="50">
        <v>-13174.5</v>
      </c>
      <c r="L178" s="50" t="s">
        <v>221</v>
      </c>
      <c r="M178" s="51" t="s">
        <v>70</v>
      </c>
      <c r="N178" s="51"/>
      <c r="O178" s="52" t="s">
        <v>71</v>
      </c>
      <c r="P178" s="52" t="s">
        <v>72</v>
      </c>
    </row>
    <row r="179" spans="1:16" ht="12.75" customHeight="1" thickBot="1" x14ac:dyDescent="0.25">
      <c r="A179" s="41" t="str">
        <f t="shared" si="30"/>
        <v> VB 10.108 </v>
      </c>
      <c r="B179" s="4" t="str">
        <f t="shared" si="31"/>
        <v>II</v>
      </c>
      <c r="C179" s="41">
        <f t="shared" si="32"/>
        <v>39376.374000000003</v>
      </c>
      <c r="D179" s="17" t="str">
        <f t="shared" si="33"/>
        <v>vis</v>
      </c>
      <c r="E179" s="49">
        <f>VLOOKUP(C179,Active!C$21:E$972,3,FALSE)</f>
        <v>-3503.996557931674</v>
      </c>
      <c r="F179" s="4" t="s">
        <v>65</v>
      </c>
      <c r="G179" s="17" t="str">
        <f t="shared" si="34"/>
        <v>39376.374</v>
      </c>
      <c r="H179" s="41">
        <f t="shared" si="35"/>
        <v>-13155.5</v>
      </c>
      <c r="I179" s="50" t="s">
        <v>439</v>
      </c>
      <c r="J179" s="51" t="s">
        <v>440</v>
      </c>
      <c r="K179" s="50">
        <v>-13155.5</v>
      </c>
      <c r="L179" s="50" t="s">
        <v>320</v>
      </c>
      <c r="M179" s="51" t="s">
        <v>70</v>
      </c>
      <c r="N179" s="51"/>
      <c r="O179" s="52" t="s">
        <v>71</v>
      </c>
      <c r="P179" s="52" t="s">
        <v>72</v>
      </c>
    </row>
    <row r="180" spans="1:16" ht="12.75" customHeight="1" thickBot="1" x14ac:dyDescent="0.25">
      <c r="A180" s="41" t="str">
        <f t="shared" si="30"/>
        <v> VB 10.108 </v>
      </c>
      <c r="B180" s="4" t="str">
        <f t="shared" si="31"/>
        <v>I</v>
      </c>
      <c r="C180" s="41">
        <f t="shared" si="32"/>
        <v>39385.334000000003</v>
      </c>
      <c r="D180" s="17" t="str">
        <f t="shared" si="33"/>
        <v>vis</v>
      </c>
      <c r="E180" s="49">
        <f>VLOOKUP(C180,Active!C$21:E$972,3,FALSE)</f>
        <v>-3494.515208888085</v>
      </c>
      <c r="F180" s="4" t="s">
        <v>65</v>
      </c>
      <c r="G180" s="17" t="str">
        <f t="shared" si="34"/>
        <v>39385.334</v>
      </c>
      <c r="H180" s="41">
        <f t="shared" si="35"/>
        <v>-13146</v>
      </c>
      <c r="I180" s="50" t="s">
        <v>441</v>
      </c>
      <c r="J180" s="51" t="s">
        <v>442</v>
      </c>
      <c r="K180" s="50">
        <v>-13146</v>
      </c>
      <c r="L180" s="50" t="s">
        <v>92</v>
      </c>
      <c r="M180" s="51" t="s">
        <v>70</v>
      </c>
      <c r="N180" s="51"/>
      <c r="O180" s="52" t="s">
        <v>71</v>
      </c>
      <c r="P180" s="52" t="s">
        <v>72</v>
      </c>
    </row>
    <row r="181" spans="1:16" ht="12.75" customHeight="1" thickBot="1" x14ac:dyDescent="0.25">
      <c r="A181" s="41" t="str">
        <f t="shared" si="30"/>
        <v> VB 10.108 </v>
      </c>
      <c r="B181" s="4" t="str">
        <f t="shared" si="31"/>
        <v>I</v>
      </c>
      <c r="C181" s="41">
        <f t="shared" si="32"/>
        <v>39404.292999999998</v>
      </c>
      <c r="D181" s="17" t="str">
        <f t="shared" si="33"/>
        <v>vis</v>
      </c>
      <c r="E181" s="49">
        <f>VLOOKUP(C181,Active!C$21:E$972,3,FALSE)</f>
        <v>-3474.4530552589131</v>
      </c>
      <c r="F181" s="4" t="s">
        <v>65</v>
      </c>
      <c r="G181" s="17" t="str">
        <f t="shared" si="34"/>
        <v>39404.293</v>
      </c>
      <c r="H181" s="41">
        <f t="shared" si="35"/>
        <v>-13126</v>
      </c>
      <c r="I181" s="50" t="s">
        <v>443</v>
      </c>
      <c r="J181" s="51" t="s">
        <v>444</v>
      </c>
      <c r="K181" s="50">
        <v>-13126</v>
      </c>
      <c r="L181" s="50" t="s">
        <v>445</v>
      </c>
      <c r="M181" s="51" t="s">
        <v>70</v>
      </c>
      <c r="N181" s="51"/>
      <c r="O181" s="52" t="s">
        <v>71</v>
      </c>
      <c r="P181" s="52" t="s">
        <v>72</v>
      </c>
    </row>
    <row r="182" spans="1:16" ht="12.75" customHeight="1" thickBot="1" x14ac:dyDescent="0.25">
      <c r="A182" s="41" t="str">
        <f t="shared" si="30"/>
        <v> VB 10.108 </v>
      </c>
      <c r="B182" s="4" t="str">
        <f t="shared" si="31"/>
        <v>II</v>
      </c>
      <c r="C182" s="41">
        <f t="shared" si="32"/>
        <v>39412.256999999998</v>
      </c>
      <c r="D182" s="17" t="str">
        <f t="shared" si="33"/>
        <v>vis</v>
      </c>
      <c r="E182" s="49">
        <f>VLOOKUP(C182,Active!C$21:E$972,3,FALSE)</f>
        <v>-3466.0256597474008</v>
      </c>
      <c r="F182" s="4" t="s">
        <v>65</v>
      </c>
      <c r="G182" s="17" t="str">
        <f t="shared" si="34"/>
        <v>39412.257</v>
      </c>
      <c r="H182" s="41">
        <f t="shared" si="35"/>
        <v>-13117.5</v>
      </c>
      <c r="I182" s="50" t="s">
        <v>446</v>
      </c>
      <c r="J182" s="51" t="s">
        <v>447</v>
      </c>
      <c r="K182" s="50">
        <v>-13117.5</v>
      </c>
      <c r="L182" s="50" t="s">
        <v>358</v>
      </c>
      <c r="M182" s="51" t="s">
        <v>70</v>
      </c>
      <c r="N182" s="51"/>
      <c r="O182" s="52" t="s">
        <v>71</v>
      </c>
      <c r="P182" s="52" t="s">
        <v>72</v>
      </c>
    </row>
    <row r="183" spans="1:16" ht="12.75" customHeight="1" thickBot="1" x14ac:dyDescent="0.25">
      <c r="A183" s="41" t="str">
        <f t="shared" si="30"/>
        <v> VB 10.108 </v>
      </c>
      <c r="B183" s="4" t="str">
        <f t="shared" si="31"/>
        <v>II</v>
      </c>
      <c r="C183" s="41">
        <f t="shared" si="32"/>
        <v>40452.665000000001</v>
      </c>
      <c r="D183" s="17" t="str">
        <f t="shared" si="33"/>
        <v>vis</v>
      </c>
      <c r="E183" s="49">
        <f>VLOOKUP(C183,Active!C$21:E$972,3,FALSE)</f>
        <v>-2365.080191472457</v>
      </c>
      <c r="F183" s="4" t="s">
        <v>65</v>
      </c>
      <c r="G183" s="17" t="str">
        <f t="shared" si="34"/>
        <v>40452.665</v>
      </c>
      <c r="H183" s="41">
        <f t="shared" si="35"/>
        <v>-12016.5</v>
      </c>
      <c r="I183" s="50" t="s">
        <v>448</v>
      </c>
      <c r="J183" s="51" t="s">
        <v>449</v>
      </c>
      <c r="K183" s="50">
        <v>-12016.5</v>
      </c>
      <c r="L183" s="50" t="s">
        <v>433</v>
      </c>
      <c r="M183" s="51" t="s">
        <v>70</v>
      </c>
      <c r="N183" s="51"/>
      <c r="O183" s="52" t="s">
        <v>71</v>
      </c>
      <c r="P183" s="52" t="s">
        <v>72</v>
      </c>
    </row>
    <row r="184" spans="1:16" ht="12.75" customHeight="1" thickBot="1" x14ac:dyDescent="0.25">
      <c r="A184" s="41" t="str">
        <f t="shared" si="30"/>
        <v> VB 10.108 </v>
      </c>
      <c r="B184" s="4" t="str">
        <f t="shared" si="31"/>
        <v>II</v>
      </c>
      <c r="C184" s="41">
        <f t="shared" si="32"/>
        <v>40453.675000000003</v>
      </c>
      <c r="D184" s="17" t="str">
        <f t="shared" si="33"/>
        <v>vis</v>
      </c>
      <c r="E184" s="49">
        <f>VLOOKUP(C184,Active!C$21:E$972,3,FALSE)</f>
        <v>-2364.0114233324966</v>
      </c>
      <c r="F184" s="4" t="s">
        <v>65</v>
      </c>
      <c r="G184" s="17" t="str">
        <f t="shared" si="34"/>
        <v>40453.675</v>
      </c>
      <c r="H184" s="41">
        <f t="shared" si="35"/>
        <v>-12015.5</v>
      </c>
      <c r="I184" s="50" t="s">
        <v>450</v>
      </c>
      <c r="J184" s="51" t="s">
        <v>451</v>
      </c>
      <c r="K184" s="50">
        <v>-12015.5</v>
      </c>
      <c r="L184" s="50" t="s">
        <v>130</v>
      </c>
      <c r="M184" s="51" t="s">
        <v>70</v>
      </c>
      <c r="N184" s="51"/>
      <c r="O184" s="52" t="s">
        <v>71</v>
      </c>
      <c r="P184" s="52" t="s">
        <v>72</v>
      </c>
    </row>
    <row r="185" spans="1:16" ht="12.75" customHeight="1" thickBot="1" x14ac:dyDescent="0.25">
      <c r="A185" s="41" t="str">
        <f t="shared" si="30"/>
        <v> VB 10.108 </v>
      </c>
      <c r="B185" s="4" t="str">
        <f t="shared" si="31"/>
        <v>II</v>
      </c>
      <c r="C185" s="41">
        <f t="shared" si="32"/>
        <v>40836.434000000001</v>
      </c>
      <c r="D185" s="17" t="str">
        <f t="shared" si="33"/>
        <v>vis</v>
      </c>
      <c r="E185" s="49">
        <f>VLOOKUP(C185,Active!C$21:E$972,3,FALSE)</f>
        <v>-1958.981102062912</v>
      </c>
      <c r="F185" s="4" t="s">
        <v>65</v>
      </c>
      <c r="G185" s="17" t="str">
        <f t="shared" si="34"/>
        <v>40836.434</v>
      </c>
      <c r="H185" s="41">
        <f t="shared" si="35"/>
        <v>-11610.5</v>
      </c>
      <c r="I185" s="50" t="s">
        <v>452</v>
      </c>
      <c r="J185" s="51" t="s">
        <v>453</v>
      </c>
      <c r="K185" s="50">
        <v>-11610.5</v>
      </c>
      <c r="L185" s="50" t="s">
        <v>454</v>
      </c>
      <c r="M185" s="51" t="s">
        <v>70</v>
      </c>
      <c r="N185" s="51"/>
      <c r="O185" s="52" t="s">
        <v>71</v>
      </c>
      <c r="P185" s="52" t="s">
        <v>72</v>
      </c>
    </row>
    <row r="186" spans="1:16" ht="12.75" customHeight="1" thickBot="1" x14ac:dyDescent="0.25">
      <c r="A186" s="41" t="str">
        <f t="shared" si="30"/>
        <v> VB 10.108 </v>
      </c>
      <c r="B186" s="4" t="str">
        <f t="shared" si="31"/>
        <v>II</v>
      </c>
      <c r="C186" s="41">
        <f t="shared" si="32"/>
        <v>41511.160000000003</v>
      </c>
      <c r="D186" s="17" t="str">
        <f t="shared" si="33"/>
        <v>vis</v>
      </c>
      <c r="E186" s="49">
        <f>VLOOKUP(C186,Active!C$21:E$972,3,FALSE)</f>
        <v>-1244.9953080020434</v>
      </c>
      <c r="F186" s="4" t="s">
        <v>65</v>
      </c>
      <c r="G186" s="17" t="str">
        <f t="shared" si="34"/>
        <v>41511.160</v>
      </c>
      <c r="H186" s="41">
        <f t="shared" si="35"/>
        <v>-10896.5</v>
      </c>
      <c r="I186" s="50" t="s">
        <v>455</v>
      </c>
      <c r="J186" s="51" t="s">
        <v>456</v>
      </c>
      <c r="K186" s="50">
        <v>-10896.5</v>
      </c>
      <c r="L186" s="50" t="s">
        <v>457</v>
      </c>
      <c r="M186" s="51" t="s">
        <v>70</v>
      </c>
      <c r="N186" s="51"/>
      <c r="O186" s="52" t="s">
        <v>71</v>
      </c>
      <c r="P186" s="52" t="s">
        <v>72</v>
      </c>
    </row>
    <row r="187" spans="1:16" ht="12.75" customHeight="1" thickBot="1" x14ac:dyDescent="0.25">
      <c r="A187" s="41" t="str">
        <f t="shared" si="30"/>
        <v> VB 10.108 </v>
      </c>
      <c r="B187" s="4" t="str">
        <f t="shared" si="31"/>
        <v>II</v>
      </c>
      <c r="C187" s="41">
        <f t="shared" si="32"/>
        <v>41600.879999999997</v>
      </c>
      <c r="D187" s="17" t="str">
        <f t="shared" si="33"/>
        <v>vis</v>
      </c>
      <c r="E187" s="49">
        <f>VLOOKUP(C187,Active!C$21:E$972,3,FALSE)</f>
        <v>-1150.0548352128867</v>
      </c>
      <c r="F187" s="4" t="s">
        <v>65</v>
      </c>
      <c r="G187" s="17" t="str">
        <f t="shared" si="34"/>
        <v>41600.880</v>
      </c>
      <c r="H187" s="41">
        <f t="shared" si="35"/>
        <v>-10801.5</v>
      </c>
      <c r="I187" s="50" t="s">
        <v>475</v>
      </c>
      <c r="J187" s="51" t="s">
        <v>476</v>
      </c>
      <c r="K187" s="50">
        <v>-10801.5</v>
      </c>
      <c r="L187" s="50" t="s">
        <v>477</v>
      </c>
      <c r="M187" s="51" t="s">
        <v>70</v>
      </c>
      <c r="N187" s="51"/>
      <c r="O187" s="52" t="s">
        <v>71</v>
      </c>
      <c r="P187" s="52" t="s">
        <v>72</v>
      </c>
    </row>
    <row r="188" spans="1:16" ht="12.75" customHeight="1" thickBot="1" x14ac:dyDescent="0.25">
      <c r="A188" s="41" t="str">
        <f t="shared" si="30"/>
        <v> VSSC 66.34 </v>
      </c>
      <c r="B188" s="4" t="str">
        <f t="shared" si="31"/>
        <v>I</v>
      </c>
      <c r="C188" s="41">
        <f t="shared" si="32"/>
        <v>46643.546000000002</v>
      </c>
      <c r="D188" s="17" t="str">
        <f t="shared" si="33"/>
        <v>vis</v>
      </c>
      <c r="E188" s="49">
        <f>VLOOKUP(C188,Active!C$21:E$972,3,FALSE)</f>
        <v>4186.0251264215167</v>
      </c>
      <c r="F188" s="4" t="s">
        <v>65</v>
      </c>
      <c r="G188" s="17" t="str">
        <f t="shared" si="34"/>
        <v>46643.546</v>
      </c>
      <c r="H188" s="41">
        <f t="shared" si="35"/>
        <v>-5465</v>
      </c>
      <c r="I188" s="50" t="s">
        <v>542</v>
      </c>
      <c r="J188" s="51" t="s">
        <v>543</v>
      </c>
      <c r="K188" s="50">
        <v>-5465</v>
      </c>
      <c r="L188" s="50" t="s">
        <v>544</v>
      </c>
      <c r="M188" s="51" t="s">
        <v>460</v>
      </c>
      <c r="N188" s="51"/>
      <c r="O188" s="52" t="s">
        <v>545</v>
      </c>
      <c r="P188" s="52" t="s">
        <v>546</v>
      </c>
    </row>
    <row r="189" spans="1:16" ht="13.5" thickBot="1" x14ac:dyDescent="0.25">
      <c r="A189" s="41" t="str">
        <f t="shared" si="30"/>
        <v>VSB 38 </v>
      </c>
      <c r="B189" s="4" t="str">
        <f t="shared" si="31"/>
        <v>I</v>
      </c>
      <c r="C189" s="41">
        <f t="shared" si="32"/>
        <v>51808.000099999997</v>
      </c>
      <c r="D189" s="17" t="str">
        <f t="shared" si="33"/>
        <v>vis</v>
      </c>
      <c r="E189" s="49">
        <f>VLOOKUP(C189,Active!C$21:E$972,3,FALSE)</f>
        <v>9650.9795842005151</v>
      </c>
      <c r="F189" s="4" t="s">
        <v>65</v>
      </c>
      <c r="G189" s="17" t="str">
        <f t="shared" si="34"/>
        <v>51808.0001</v>
      </c>
      <c r="H189" s="41">
        <f t="shared" si="35"/>
        <v>0</v>
      </c>
      <c r="I189" s="50" t="s">
        <v>547</v>
      </c>
      <c r="J189" s="51" t="s">
        <v>548</v>
      </c>
      <c r="K189" s="50">
        <v>0</v>
      </c>
      <c r="L189" s="50" t="s">
        <v>549</v>
      </c>
      <c r="M189" s="51" t="s">
        <v>513</v>
      </c>
      <c r="N189" s="51" t="s">
        <v>514</v>
      </c>
      <c r="O189" s="52" t="s">
        <v>550</v>
      </c>
      <c r="P189" s="53" t="s">
        <v>551</v>
      </c>
    </row>
    <row r="190" spans="1:16" ht="13.5" thickBot="1" x14ac:dyDescent="0.25">
      <c r="A190" s="41" t="str">
        <f t="shared" si="30"/>
        <v>VSB 48 </v>
      </c>
      <c r="B190" s="4" t="str">
        <f t="shared" si="31"/>
        <v>I</v>
      </c>
      <c r="C190" s="41">
        <f t="shared" si="32"/>
        <v>54712.007899999997</v>
      </c>
      <c r="D190" s="17" t="str">
        <f t="shared" si="33"/>
        <v>vis</v>
      </c>
      <c r="E190" s="49">
        <f>VLOOKUP(C190,Active!C$21:E$972,3,FALSE)</f>
        <v>12723.960787002759</v>
      </c>
      <c r="F190" s="4" t="s">
        <v>65</v>
      </c>
      <c r="G190" s="17" t="str">
        <f t="shared" si="34"/>
        <v>54712.0079</v>
      </c>
      <c r="H190" s="41">
        <f t="shared" si="35"/>
        <v>3073</v>
      </c>
      <c r="I190" s="50" t="s">
        <v>552</v>
      </c>
      <c r="J190" s="51" t="s">
        <v>553</v>
      </c>
      <c r="K190" s="50">
        <v>3073</v>
      </c>
      <c r="L190" s="50" t="s">
        <v>554</v>
      </c>
      <c r="M190" s="51" t="s">
        <v>555</v>
      </c>
      <c r="N190" s="51" t="s">
        <v>556</v>
      </c>
      <c r="O190" s="52" t="s">
        <v>550</v>
      </c>
      <c r="P190" s="53" t="s">
        <v>557</v>
      </c>
    </row>
    <row r="191" spans="1:16" ht="13.5" thickBot="1" x14ac:dyDescent="0.25">
      <c r="A191" s="41" t="str">
        <f t="shared" si="30"/>
        <v>OEJV 0137 </v>
      </c>
      <c r="B191" s="4" t="str">
        <f t="shared" si="31"/>
        <v>I</v>
      </c>
      <c r="C191" s="41">
        <f t="shared" si="32"/>
        <v>55064.504300000001</v>
      </c>
      <c r="D191" s="17" t="str">
        <f t="shared" si="33"/>
        <v>vis</v>
      </c>
      <c r="E191" s="49">
        <f>VLOOKUP(C191,Active!C$21:E$972,3,FALSE)</f>
        <v>13096.967640240369</v>
      </c>
      <c r="F191" s="4" t="s">
        <v>65</v>
      </c>
      <c r="G191" s="17" t="str">
        <f t="shared" si="34"/>
        <v>55064.5043</v>
      </c>
      <c r="H191" s="41">
        <f t="shared" si="35"/>
        <v>3446</v>
      </c>
      <c r="I191" s="50" t="s">
        <v>558</v>
      </c>
      <c r="J191" s="51" t="s">
        <v>559</v>
      </c>
      <c r="K191" s="50">
        <v>3446</v>
      </c>
      <c r="L191" s="50" t="s">
        <v>560</v>
      </c>
      <c r="M191" s="51" t="s">
        <v>555</v>
      </c>
      <c r="N191" s="51" t="s">
        <v>561</v>
      </c>
      <c r="O191" s="52" t="s">
        <v>562</v>
      </c>
      <c r="P191" s="53" t="s">
        <v>563</v>
      </c>
    </row>
    <row r="192" spans="1:16" ht="13.5" thickBot="1" x14ac:dyDescent="0.25">
      <c r="A192" s="41" t="str">
        <f t="shared" si="30"/>
        <v>VSB 50 </v>
      </c>
      <c r="B192" s="4" t="str">
        <f t="shared" si="31"/>
        <v>II</v>
      </c>
      <c r="C192" s="41">
        <f t="shared" si="32"/>
        <v>55080.083599999998</v>
      </c>
      <c r="D192" s="17" t="str">
        <f t="shared" si="33"/>
        <v>vis</v>
      </c>
      <c r="E192" s="49">
        <f>VLOOKUP(C192,Active!C$21:E$972,3,FALSE)</f>
        <v>13113.453441708538</v>
      </c>
      <c r="F192" s="4" t="s">
        <v>65</v>
      </c>
      <c r="G192" s="17" t="str">
        <f t="shared" si="34"/>
        <v>55080.0836</v>
      </c>
      <c r="H192" s="41">
        <f t="shared" si="35"/>
        <v>3462.5</v>
      </c>
      <c r="I192" s="50" t="s">
        <v>564</v>
      </c>
      <c r="J192" s="51" t="s">
        <v>565</v>
      </c>
      <c r="K192" s="50">
        <v>3462.5</v>
      </c>
      <c r="L192" s="50" t="s">
        <v>566</v>
      </c>
      <c r="M192" s="51" t="s">
        <v>555</v>
      </c>
      <c r="N192" s="51" t="s">
        <v>556</v>
      </c>
      <c r="O192" s="52" t="s">
        <v>550</v>
      </c>
      <c r="P192" s="53" t="s">
        <v>567</v>
      </c>
    </row>
    <row r="193" spans="1:16" ht="13.5" thickBot="1" x14ac:dyDescent="0.25">
      <c r="A193" s="41" t="str">
        <f t="shared" si="30"/>
        <v>VSB 59 </v>
      </c>
      <c r="B193" s="4" t="str">
        <f t="shared" si="31"/>
        <v>I</v>
      </c>
      <c r="C193" s="41">
        <f t="shared" si="32"/>
        <v>56929.012900000002</v>
      </c>
      <c r="D193" s="17" t="str">
        <f t="shared" si="33"/>
        <v>vis</v>
      </c>
      <c r="E193" s="49">
        <f>VLOOKUP(C193,Active!C$21:E$972,3,FALSE)</f>
        <v>15069.965054456383</v>
      </c>
      <c r="F193" s="4" t="s">
        <v>65</v>
      </c>
      <c r="G193" s="17" t="str">
        <f t="shared" si="34"/>
        <v>56929.0129</v>
      </c>
      <c r="H193" s="41">
        <f t="shared" si="35"/>
        <v>5419</v>
      </c>
      <c r="I193" s="50" t="s">
        <v>576</v>
      </c>
      <c r="J193" s="51" t="s">
        <v>577</v>
      </c>
      <c r="K193" s="50">
        <v>5419</v>
      </c>
      <c r="L193" s="50" t="s">
        <v>578</v>
      </c>
      <c r="M193" s="51" t="s">
        <v>555</v>
      </c>
      <c r="N193" s="51" t="s">
        <v>579</v>
      </c>
      <c r="O193" s="52" t="s">
        <v>550</v>
      </c>
      <c r="P193" s="53" t="s">
        <v>580</v>
      </c>
    </row>
    <row r="194" spans="1:16" x14ac:dyDescent="0.2">
      <c r="B194" s="4"/>
      <c r="E194" s="49"/>
      <c r="F194" s="4"/>
    </row>
    <row r="195" spans="1:16" x14ac:dyDescent="0.2">
      <c r="B195" s="4"/>
      <c r="E195" s="49"/>
      <c r="F195" s="4"/>
    </row>
    <row r="196" spans="1:16" x14ac:dyDescent="0.2">
      <c r="B196" s="4"/>
      <c r="E196" s="49"/>
      <c r="F196" s="4"/>
    </row>
    <row r="197" spans="1:16" x14ac:dyDescent="0.2">
      <c r="B197" s="4"/>
      <c r="E197" s="49"/>
      <c r="F197" s="4"/>
    </row>
    <row r="198" spans="1:16" x14ac:dyDescent="0.2">
      <c r="B198" s="4"/>
      <c r="E198" s="49"/>
      <c r="F198" s="4"/>
    </row>
    <row r="199" spans="1:16" x14ac:dyDescent="0.2">
      <c r="B199" s="4"/>
      <c r="E199" s="49"/>
      <c r="F199" s="4"/>
    </row>
    <row r="200" spans="1:16" x14ac:dyDescent="0.2">
      <c r="B200" s="4"/>
      <c r="E200" s="49"/>
      <c r="F200" s="4"/>
    </row>
    <row r="201" spans="1:16" x14ac:dyDescent="0.2">
      <c r="B201" s="4"/>
      <c r="E201" s="49"/>
      <c r="F201" s="4"/>
    </row>
    <row r="202" spans="1:16" x14ac:dyDescent="0.2">
      <c r="B202" s="4"/>
      <c r="E202" s="49"/>
      <c r="F202" s="4"/>
    </row>
    <row r="203" spans="1:16" x14ac:dyDescent="0.2">
      <c r="B203" s="4"/>
      <c r="E203" s="49"/>
      <c r="F203" s="4"/>
    </row>
    <row r="204" spans="1:16" x14ac:dyDescent="0.2">
      <c r="B204" s="4"/>
      <c r="E204" s="49"/>
      <c r="F204" s="4"/>
    </row>
    <row r="205" spans="1:16" x14ac:dyDescent="0.2">
      <c r="B205" s="4"/>
      <c r="E205" s="49"/>
      <c r="F205" s="4"/>
    </row>
    <row r="206" spans="1:16" x14ac:dyDescent="0.2">
      <c r="B206" s="4"/>
      <c r="E206" s="49"/>
      <c r="F206" s="4"/>
    </row>
    <row r="207" spans="1:16" x14ac:dyDescent="0.2">
      <c r="B207" s="4"/>
      <c r="E207" s="49"/>
      <c r="F207" s="4"/>
    </row>
    <row r="208" spans="1:16" x14ac:dyDescent="0.2">
      <c r="B208" s="4"/>
      <c r="E208" s="49"/>
      <c r="F208" s="4"/>
    </row>
    <row r="209" spans="2:6" x14ac:dyDescent="0.2">
      <c r="B209" s="4"/>
      <c r="E209" s="49"/>
      <c r="F209" s="4"/>
    </row>
    <row r="210" spans="2:6" x14ac:dyDescent="0.2">
      <c r="B210" s="4"/>
      <c r="E210" s="49"/>
      <c r="F210" s="4"/>
    </row>
    <row r="211" spans="2:6" x14ac:dyDescent="0.2">
      <c r="B211" s="4"/>
      <c r="E211" s="49"/>
      <c r="F211" s="4"/>
    </row>
    <row r="212" spans="2:6" x14ac:dyDescent="0.2">
      <c r="B212" s="4"/>
      <c r="E212" s="49"/>
      <c r="F212" s="4"/>
    </row>
    <row r="213" spans="2:6" x14ac:dyDescent="0.2">
      <c r="B213" s="4"/>
      <c r="E213" s="49"/>
      <c r="F213" s="4"/>
    </row>
    <row r="214" spans="2:6" x14ac:dyDescent="0.2">
      <c r="B214" s="4"/>
      <c r="E214" s="49"/>
      <c r="F214" s="4"/>
    </row>
    <row r="215" spans="2:6" x14ac:dyDescent="0.2">
      <c r="B215" s="4"/>
      <c r="E215" s="49"/>
      <c r="F215" s="4"/>
    </row>
    <row r="216" spans="2:6" x14ac:dyDescent="0.2">
      <c r="B216" s="4"/>
      <c r="E216" s="49"/>
      <c r="F216" s="4"/>
    </row>
    <row r="217" spans="2:6" x14ac:dyDescent="0.2">
      <c r="B217" s="4"/>
      <c r="E217" s="49"/>
      <c r="F217" s="4"/>
    </row>
    <row r="218" spans="2:6" x14ac:dyDescent="0.2">
      <c r="B218" s="4"/>
      <c r="E218" s="49"/>
      <c r="F218" s="4"/>
    </row>
    <row r="219" spans="2:6" x14ac:dyDescent="0.2">
      <c r="B219" s="4"/>
      <c r="E219" s="49"/>
      <c r="F219" s="4"/>
    </row>
    <row r="220" spans="2:6" x14ac:dyDescent="0.2">
      <c r="B220" s="4"/>
      <c r="E220" s="49"/>
      <c r="F220" s="4"/>
    </row>
    <row r="221" spans="2:6" x14ac:dyDescent="0.2">
      <c r="B221" s="4"/>
      <c r="E221" s="49"/>
      <c r="F221" s="4"/>
    </row>
    <row r="222" spans="2:6" x14ac:dyDescent="0.2">
      <c r="B222" s="4"/>
      <c r="E222" s="49"/>
      <c r="F222" s="4"/>
    </row>
    <row r="223" spans="2:6" x14ac:dyDescent="0.2">
      <c r="B223" s="4"/>
      <c r="E223" s="49"/>
      <c r="F223" s="4"/>
    </row>
    <row r="224" spans="2:6" x14ac:dyDescent="0.2">
      <c r="B224" s="4"/>
      <c r="E224" s="49"/>
      <c r="F224" s="4"/>
    </row>
    <row r="225" spans="2:6" x14ac:dyDescent="0.2">
      <c r="B225" s="4"/>
      <c r="E225" s="49"/>
      <c r="F225" s="4"/>
    </row>
    <row r="226" spans="2:6" x14ac:dyDescent="0.2">
      <c r="B226" s="4"/>
      <c r="E226" s="49"/>
      <c r="F226" s="4"/>
    </row>
    <row r="227" spans="2:6" x14ac:dyDescent="0.2">
      <c r="B227" s="4"/>
      <c r="E227" s="49"/>
      <c r="F227" s="4"/>
    </row>
    <row r="228" spans="2:6" x14ac:dyDescent="0.2">
      <c r="B228" s="4"/>
      <c r="E228" s="49"/>
      <c r="F228" s="4"/>
    </row>
    <row r="229" spans="2:6" x14ac:dyDescent="0.2">
      <c r="B229" s="4"/>
      <c r="E229" s="49"/>
      <c r="F229" s="4"/>
    </row>
    <row r="230" spans="2:6" x14ac:dyDescent="0.2">
      <c r="B230" s="4"/>
      <c r="E230" s="49"/>
      <c r="F230" s="4"/>
    </row>
    <row r="231" spans="2:6" x14ac:dyDescent="0.2">
      <c r="B231" s="4"/>
      <c r="E231" s="49"/>
      <c r="F231" s="4"/>
    </row>
    <row r="232" spans="2:6" x14ac:dyDescent="0.2">
      <c r="B232" s="4"/>
      <c r="E232" s="49"/>
      <c r="F232" s="4"/>
    </row>
    <row r="233" spans="2:6" x14ac:dyDescent="0.2">
      <c r="B233" s="4"/>
      <c r="E233" s="49"/>
      <c r="F233" s="4"/>
    </row>
    <row r="234" spans="2:6" x14ac:dyDescent="0.2">
      <c r="B234" s="4"/>
      <c r="E234" s="49"/>
      <c r="F234" s="4"/>
    </row>
    <row r="235" spans="2:6" x14ac:dyDescent="0.2">
      <c r="B235" s="4"/>
      <c r="E235" s="49"/>
      <c r="F235" s="4"/>
    </row>
    <row r="236" spans="2:6" x14ac:dyDescent="0.2">
      <c r="B236" s="4"/>
      <c r="E236" s="49"/>
      <c r="F236" s="4"/>
    </row>
    <row r="237" spans="2:6" x14ac:dyDescent="0.2">
      <c r="B237" s="4"/>
      <c r="E237" s="49"/>
      <c r="F237" s="4"/>
    </row>
    <row r="238" spans="2:6" x14ac:dyDescent="0.2">
      <c r="B238" s="4"/>
      <c r="E238" s="49"/>
      <c r="F238" s="4"/>
    </row>
    <row r="239" spans="2:6" x14ac:dyDescent="0.2">
      <c r="B239" s="4"/>
      <c r="E239" s="49"/>
      <c r="F239" s="4"/>
    </row>
    <row r="240" spans="2:6" x14ac:dyDescent="0.2">
      <c r="B240" s="4"/>
      <c r="E240" s="49"/>
      <c r="F240" s="4"/>
    </row>
    <row r="241" spans="2:6" x14ac:dyDescent="0.2">
      <c r="B241" s="4"/>
      <c r="E241" s="49"/>
      <c r="F241" s="4"/>
    </row>
    <row r="242" spans="2:6" x14ac:dyDescent="0.2">
      <c r="B242" s="4"/>
      <c r="E242" s="49"/>
      <c r="F242" s="4"/>
    </row>
    <row r="243" spans="2:6" x14ac:dyDescent="0.2">
      <c r="B243" s="4"/>
      <c r="E243" s="49"/>
      <c r="F243" s="4"/>
    </row>
    <row r="244" spans="2:6" x14ac:dyDescent="0.2">
      <c r="B244" s="4"/>
      <c r="E244" s="49"/>
      <c r="F244" s="4"/>
    </row>
    <row r="245" spans="2:6" x14ac:dyDescent="0.2">
      <c r="B245" s="4"/>
      <c r="E245" s="49"/>
      <c r="F245" s="4"/>
    </row>
    <row r="246" spans="2:6" x14ac:dyDescent="0.2">
      <c r="B246" s="4"/>
      <c r="E246" s="49"/>
      <c r="F246" s="4"/>
    </row>
    <row r="247" spans="2:6" x14ac:dyDescent="0.2">
      <c r="B247" s="4"/>
      <c r="E247" s="49"/>
      <c r="F247" s="4"/>
    </row>
    <row r="248" spans="2:6" x14ac:dyDescent="0.2">
      <c r="B248" s="4"/>
      <c r="E248" s="49"/>
      <c r="F248" s="4"/>
    </row>
    <row r="249" spans="2:6" x14ac:dyDescent="0.2">
      <c r="B249" s="4"/>
      <c r="E249" s="49"/>
      <c r="F249" s="4"/>
    </row>
    <row r="250" spans="2:6" x14ac:dyDescent="0.2">
      <c r="B250" s="4"/>
      <c r="E250" s="49"/>
      <c r="F250" s="4"/>
    </row>
    <row r="251" spans="2:6" x14ac:dyDescent="0.2">
      <c r="B251" s="4"/>
      <c r="E251" s="49"/>
      <c r="F251" s="4"/>
    </row>
    <row r="252" spans="2:6" x14ac:dyDescent="0.2">
      <c r="B252" s="4"/>
      <c r="E252" s="49"/>
      <c r="F252" s="4"/>
    </row>
    <row r="253" spans="2:6" x14ac:dyDescent="0.2">
      <c r="B253" s="4"/>
      <c r="E253" s="49"/>
      <c r="F253" s="4"/>
    </row>
    <row r="254" spans="2:6" x14ac:dyDescent="0.2">
      <c r="B254" s="4"/>
      <c r="E254" s="49"/>
      <c r="F254" s="4"/>
    </row>
    <row r="255" spans="2:6" x14ac:dyDescent="0.2">
      <c r="B255" s="4"/>
      <c r="E255" s="49"/>
      <c r="F255" s="4"/>
    </row>
    <row r="256" spans="2:6" x14ac:dyDescent="0.2">
      <c r="B256" s="4"/>
      <c r="E256" s="49"/>
      <c r="F256" s="4"/>
    </row>
    <row r="257" spans="2:6" x14ac:dyDescent="0.2">
      <c r="B257" s="4"/>
      <c r="E257" s="49"/>
      <c r="F257" s="4"/>
    </row>
    <row r="258" spans="2:6" x14ac:dyDescent="0.2">
      <c r="B258" s="4"/>
      <c r="E258" s="49"/>
      <c r="F258" s="4"/>
    </row>
    <row r="259" spans="2:6" x14ac:dyDescent="0.2">
      <c r="B259" s="4"/>
      <c r="E259" s="49"/>
      <c r="F259" s="4"/>
    </row>
    <row r="260" spans="2:6" x14ac:dyDescent="0.2">
      <c r="B260" s="4"/>
      <c r="E260" s="49"/>
      <c r="F260" s="4"/>
    </row>
    <row r="261" spans="2:6" x14ac:dyDescent="0.2">
      <c r="B261" s="4"/>
      <c r="E261" s="49"/>
      <c r="F261" s="4"/>
    </row>
    <row r="262" spans="2:6" x14ac:dyDescent="0.2">
      <c r="B262" s="4"/>
      <c r="E262" s="49"/>
      <c r="F262" s="4"/>
    </row>
    <row r="263" spans="2:6" x14ac:dyDescent="0.2">
      <c r="B263" s="4"/>
      <c r="E263" s="49"/>
      <c r="F263" s="4"/>
    </row>
    <row r="264" spans="2:6" x14ac:dyDescent="0.2">
      <c r="B264" s="4"/>
      <c r="E264" s="49"/>
      <c r="F264" s="4"/>
    </row>
    <row r="265" spans="2:6" x14ac:dyDescent="0.2">
      <c r="B265" s="4"/>
      <c r="E265" s="49"/>
      <c r="F265" s="4"/>
    </row>
    <row r="266" spans="2:6" x14ac:dyDescent="0.2">
      <c r="B266" s="4"/>
      <c r="E266" s="49"/>
      <c r="F266" s="4"/>
    </row>
    <row r="267" spans="2:6" x14ac:dyDescent="0.2">
      <c r="B267" s="4"/>
      <c r="E267" s="49"/>
      <c r="F267" s="4"/>
    </row>
    <row r="268" spans="2:6" x14ac:dyDescent="0.2">
      <c r="B268" s="4"/>
      <c r="E268" s="49"/>
      <c r="F268" s="4"/>
    </row>
    <row r="269" spans="2:6" x14ac:dyDescent="0.2">
      <c r="B269" s="4"/>
      <c r="E269" s="49"/>
      <c r="F269" s="4"/>
    </row>
    <row r="270" spans="2:6" x14ac:dyDescent="0.2">
      <c r="B270" s="4"/>
      <c r="E270" s="49"/>
      <c r="F270" s="4"/>
    </row>
    <row r="271" spans="2:6" x14ac:dyDescent="0.2">
      <c r="B271" s="4"/>
      <c r="E271" s="49"/>
      <c r="F271" s="4"/>
    </row>
    <row r="272" spans="2:6" x14ac:dyDescent="0.2">
      <c r="B272" s="4"/>
      <c r="E272" s="49"/>
      <c r="F272" s="4"/>
    </row>
    <row r="273" spans="2:6" x14ac:dyDescent="0.2">
      <c r="B273" s="4"/>
      <c r="E273" s="49"/>
      <c r="F273" s="4"/>
    </row>
    <row r="274" spans="2:6" x14ac:dyDescent="0.2">
      <c r="B274" s="4"/>
      <c r="E274" s="49"/>
      <c r="F274" s="4"/>
    </row>
    <row r="275" spans="2:6" x14ac:dyDescent="0.2">
      <c r="B275" s="4"/>
      <c r="E275" s="49"/>
      <c r="F275" s="4"/>
    </row>
    <row r="276" spans="2:6" x14ac:dyDescent="0.2">
      <c r="B276" s="4"/>
      <c r="E276" s="49"/>
      <c r="F276" s="4"/>
    </row>
    <row r="277" spans="2:6" x14ac:dyDescent="0.2">
      <c r="B277" s="4"/>
      <c r="E277" s="49"/>
      <c r="F277" s="4"/>
    </row>
    <row r="278" spans="2:6" x14ac:dyDescent="0.2">
      <c r="B278" s="4"/>
      <c r="E278" s="49"/>
      <c r="F278" s="4"/>
    </row>
    <row r="279" spans="2:6" x14ac:dyDescent="0.2">
      <c r="B279" s="4"/>
      <c r="E279" s="49"/>
      <c r="F279" s="4"/>
    </row>
    <row r="280" spans="2:6" x14ac:dyDescent="0.2">
      <c r="B280" s="4"/>
      <c r="E280" s="49"/>
      <c r="F280" s="4"/>
    </row>
    <row r="281" spans="2:6" x14ac:dyDescent="0.2">
      <c r="B281" s="4"/>
      <c r="E281" s="49"/>
      <c r="F281" s="4"/>
    </row>
    <row r="282" spans="2:6" x14ac:dyDescent="0.2">
      <c r="B282" s="4"/>
      <c r="E282" s="49"/>
      <c r="F282" s="4"/>
    </row>
    <row r="283" spans="2:6" x14ac:dyDescent="0.2">
      <c r="B283" s="4"/>
      <c r="E283" s="49"/>
      <c r="F283" s="4"/>
    </row>
    <row r="284" spans="2:6" x14ac:dyDescent="0.2">
      <c r="B284" s="4"/>
      <c r="E284" s="49"/>
      <c r="F284" s="4"/>
    </row>
    <row r="285" spans="2:6" x14ac:dyDescent="0.2">
      <c r="B285" s="4"/>
      <c r="E285" s="49"/>
      <c r="F285" s="4"/>
    </row>
    <row r="286" spans="2:6" x14ac:dyDescent="0.2">
      <c r="B286" s="4"/>
      <c r="E286" s="49"/>
      <c r="F286" s="4"/>
    </row>
    <row r="287" spans="2:6" x14ac:dyDescent="0.2">
      <c r="B287" s="4"/>
      <c r="E287" s="49"/>
      <c r="F287" s="4"/>
    </row>
    <row r="288" spans="2:6" x14ac:dyDescent="0.2">
      <c r="B288" s="4"/>
      <c r="E288" s="49"/>
      <c r="F288" s="4"/>
    </row>
    <row r="289" spans="2:6" x14ac:dyDescent="0.2">
      <c r="B289" s="4"/>
      <c r="E289" s="49"/>
      <c r="F289" s="4"/>
    </row>
    <row r="290" spans="2:6" x14ac:dyDescent="0.2">
      <c r="B290" s="4"/>
      <c r="E290" s="49"/>
      <c r="F290" s="4"/>
    </row>
    <row r="291" spans="2:6" x14ac:dyDescent="0.2">
      <c r="B291" s="4"/>
      <c r="E291" s="49"/>
      <c r="F291" s="4"/>
    </row>
    <row r="292" spans="2:6" x14ac:dyDescent="0.2">
      <c r="B292" s="4"/>
      <c r="E292" s="49"/>
      <c r="F292" s="4"/>
    </row>
    <row r="293" spans="2:6" x14ac:dyDescent="0.2">
      <c r="B293" s="4"/>
      <c r="E293" s="49"/>
      <c r="F293" s="4"/>
    </row>
    <row r="294" spans="2:6" x14ac:dyDescent="0.2">
      <c r="B294" s="4"/>
      <c r="E294" s="49"/>
      <c r="F294" s="4"/>
    </row>
    <row r="295" spans="2:6" x14ac:dyDescent="0.2">
      <c r="B295" s="4"/>
      <c r="E295" s="49"/>
      <c r="F295" s="4"/>
    </row>
    <row r="296" spans="2:6" x14ac:dyDescent="0.2">
      <c r="B296" s="4"/>
      <c r="E296" s="49"/>
      <c r="F296" s="4"/>
    </row>
    <row r="297" spans="2:6" x14ac:dyDescent="0.2">
      <c r="B297" s="4"/>
      <c r="E297" s="49"/>
      <c r="F297" s="4"/>
    </row>
    <row r="298" spans="2:6" x14ac:dyDescent="0.2">
      <c r="B298" s="4"/>
      <c r="E298" s="49"/>
      <c r="F298" s="4"/>
    </row>
    <row r="299" spans="2:6" x14ac:dyDescent="0.2">
      <c r="B299" s="4"/>
      <c r="E299" s="49"/>
      <c r="F299" s="4"/>
    </row>
    <row r="300" spans="2:6" x14ac:dyDescent="0.2">
      <c r="B300" s="4"/>
      <c r="E300" s="49"/>
      <c r="F300" s="4"/>
    </row>
    <row r="301" spans="2:6" x14ac:dyDescent="0.2">
      <c r="B301" s="4"/>
      <c r="E301" s="49"/>
      <c r="F301" s="4"/>
    </row>
    <row r="302" spans="2:6" x14ac:dyDescent="0.2">
      <c r="B302" s="4"/>
      <c r="E302" s="49"/>
      <c r="F302" s="4"/>
    </row>
    <row r="303" spans="2:6" x14ac:dyDescent="0.2">
      <c r="B303" s="4"/>
      <c r="E303" s="49"/>
      <c r="F303" s="4"/>
    </row>
    <row r="304" spans="2:6" x14ac:dyDescent="0.2">
      <c r="B304" s="4"/>
      <c r="E304" s="49"/>
      <c r="F304" s="4"/>
    </row>
    <row r="305" spans="2:6" x14ac:dyDescent="0.2">
      <c r="B305" s="4"/>
      <c r="E305" s="49"/>
      <c r="F305" s="4"/>
    </row>
    <row r="306" spans="2:6" x14ac:dyDescent="0.2">
      <c r="B306" s="4"/>
      <c r="E306" s="49"/>
      <c r="F306" s="4"/>
    </row>
    <row r="307" spans="2:6" x14ac:dyDescent="0.2">
      <c r="B307" s="4"/>
      <c r="E307" s="49"/>
      <c r="F307" s="4"/>
    </row>
    <row r="308" spans="2:6" x14ac:dyDescent="0.2">
      <c r="B308" s="4"/>
      <c r="E308" s="49"/>
      <c r="F308" s="4"/>
    </row>
    <row r="309" spans="2:6" x14ac:dyDescent="0.2">
      <c r="B309" s="4"/>
      <c r="E309" s="49"/>
      <c r="F309" s="4"/>
    </row>
    <row r="310" spans="2:6" x14ac:dyDescent="0.2">
      <c r="B310" s="4"/>
      <c r="E310" s="49"/>
      <c r="F310" s="4"/>
    </row>
    <row r="311" spans="2:6" x14ac:dyDescent="0.2">
      <c r="B311" s="4"/>
      <c r="E311" s="49"/>
      <c r="F311" s="4"/>
    </row>
    <row r="312" spans="2:6" x14ac:dyDescent="0.2">
      <c r="B312" s="4"/>
      <c r="E312" s="49"/>
      <c r="F312" s="4"/>
    </row>
    <row r="313" spans="2:6" x14ac:dyDescent="0.2">
      <c r="B313" s="4"/>
      <c r="E313" s="49"/>
      <c r="F313" s="4"/>
    </row>
    <row r="314" spans="2:6" x14ac:dyDescent="0.2">
      <c r="B314" s="4"/>
      <c r="E314" s="49"/>
      <c r="F314" s="4"/>
    </row>
    <row r="315" spans="2:6" x14ac:dyDescent="0.2">
      <c r="B315" s="4"/>
      <c r="E315" s="49"/>
      <c r="F315" s="4"/>
    </row>
    <row r="316" spans="2:6" x14ac:dyDescent="0.2">
      <c r="B316" s="4"/>
      <c r="E316" s="49"/>
      <c r="F316" s="4"/>
    </row>
    <row r="317" spans="2:6" x14ac:dyDescent="0.2">
      <c r="B317" s="4"/>
      <c r="E317" s="49"/>
      <c r="F317" s="4"/>
    </row>
    <row r="318" spans="2:6" x14ac:dyDescent="0.2">
      <c r="B318" s="4"/>
      <c r="E318" s="49"/>
      <c r="F318" s="4"/>
    </row>
    <row r="319" spans="2:6" x14ac:dyDescent="0.2">
      <c r="B319" s="4"/>
      <c r="E319" s="49"/>
      <c r="F319" s="4"/>
    </row>
    <row r="320" spans="2:6" x14ac:dyDescent="0.2">
      <c r="B320" s="4"/>
      <c r="E320" s="49"/>
      <c r="F320" s="4"/>
    </row>
    <row r="321" spans="2:6" x14ac:dyDescent="0.2">
      <c r="B321" s="4"/>
      <c r="E321" s="49"/>
      <c r="F321" s="4"/>
    </row>
    <row r="322" spans="2:6" x14ac:dyDescent="0.2">
      <c r="B322" s="4"/>
      <c r="E322" s="49"/>
      <c r="F322" s="4"/>
    </row>
    <row r="323" spans="2:6" x14ac:dyDescent="0.2">
      <c r="B323" s="4"/>
      <c r="E323" s="49"/>
      <c r="F323" s="4"/>
    </row>
    <row r="324" spans="2:6" x14ac:dyDescent="0.2">
      <c r="B324" s="4"/>
      <c r="E324" s="49"/>
      <c r="F324" s="4"/>
    </row>
    <row r="325" spans="2:6" x14ac:dyDescent="0.2">
      <c r="B325" s="4"/>
      <c r="E325" s="49"/>
      <c r="F325" s="4"/>
    </row>
    <row r="326" spans="2:6" x14ac:dyDescent="0.2">
      <c r="B326" s="4"/>
      <c r="E326" s="49"/>
      <c r="F326" s="4"/>
    </row>
    <row r="327" spans="2:6" x14ac:dyDescent="0.2">
      <c r="B327" s="4"/>
      <c r="E327" s="49"/>
      <c r="F327" s="4"/>
    </row>
    <row r="328" spans="2:6" x14ac:dyDescent="0.2">
      <c r="B328" s="4"/>
      <c r="E328" s="49"/>
      <c r="F328" s="4"/>
    </row>
    <row r="329" spans="2:6" x14ac:dyDescent="0.2">
      <c r="B329" s="4"/>
      <c r="E329" s="49"/>
      <c r="F329" s="4"/>
    </row>
    <row r="330" spans="2:6" x14ac:dyDescent="0.2">
      <c r="B330" s="4"/>
      <c r="E330" s="49"/>
      <c r="F330" s="4"/>
    </row>
    <row r="331" spans="2:6" x14ac:dyDescent="0.2">
      <c r="B331" s="4"/>
      <c r="E331" s="49"/>
      <c r="F331" s="4"/>
    </row>
    <row r="332" spans="2:6" x14ac:dyDescent="0.2">
      <c r="B332" s="4"/>
      <c r="E332" s="49"/>
      <c r="F332" s="4"/>
    </row>
    <row r="333" spans="2:6" x14ac:dyDescent="0.2">
      <c r="B333" s="4"/>
      <c r="E333" s="49"/>
      <c r="F333" s="4"/>
    </row>
    <row r="334" spans="2:6" x14ac:dyDescent="0.2">
      <c r="B334" s="4"/>
      <c r="E334" s="49"/>
      <c r="F334" s="4"/>
    </row>
    <row r="335" spans="2:6" x14ac:dyDescent="0.2">
      <c r="B335" s="4"/>
      <c r="E335" s="49"/>
      <c r="F335" s="4"/>
    </row>
    <row r="336" spans="2:6" x14ac:dyDescent="0.2">
      <c r="B336" s="4"/>
      <c r="E336" s="49"/>
      <c r="F336" s="4"/>
    </row>
    <row r="337" spans="2:6" x14ac:dyDescent="0.2">
      <c r="B337" s="4"/>
      <c r="E337" s="49"/>
      <c r="F337" s="4"/>
    </row>
    <row r="338" spans="2:6" x14ac:dyDescent="0.2">
      <c r="B338" s="4"/>
      <c r="E338" s="49"/>
      <c r="F338" s="4"/>
    </row>
    <row r="339" spans="2:6" x14ac:dyDescent="0.2">
      <c r="B339" s="4"/>
      <c r="E339" s="49"/>
      <c r="F339" s="4"/>
    </row>
    <row r="340" spans="2:6" x14ac:dyDescent="0.2">
      <c r="B340" s="4"/>
      <c r="E340" s="49"/>
      <c r="F340" s="4"/>
    </row>
    <row r="341" spans="2:6" x14ac:dyDescent="0.2">
      <c r="B341" s="4"/>
      <c r="E341" s="49"/>
      <c r="F341" s="4"/>
    </row>
    <row r="342" spans="2:6" x14ac:dyDescent="0.2">
      <c r="B342" s="4"/>
      <c r="E342" s="49"/>
      <c r="F342" s="4"/>
    </row>
    <row r="343" spans="2:6" x14ac:dyDescent="0.2">
      <c r="B343" s="4"/>
      <c r="E343" s="49"/>
      <c r="F343" s="4"/>
    </row>
    <row r="344" spans="2:6" x14ac:dyDescent="0.2">
      <c r="B344" s="4"/>
      <c r="E344" s="49"/>
      <c r="F344" s="4"/>
    </row>
    <row r="345" spans="2:6" x14ac:dyDescent="0.2">
      <c r="B345" s="4"/>
      <c r="E345" s="49"/>
      <c r="F345" s="4"/>
    </row>
    <row r="346" spans="2:6" x14ac:dyDescent="0.2">
      <c r="B346" s="4"/>
      <c r="E346" s="49"/>
      <c r="F346" s="4"/>
    </row>
    <row r="347" spans="2:6" x14ac:dyDescent="0.2">
      <c r="B347" s="4"/>
      <c r="E347" s="49"/>
      <c r="F347" s="4"/>
    </row>
    <row r="348" spans="2:6" x14ac:dyDescent="0.2">
      <c r="B348" s="4"/>
      <c r="E348" s="49"/>
      <c r="F348" s="4"/>
    </row>
    <row r="349" spans="2:6" x14ac:dyDescent="0.2">
      <c r="B349" s="4"/>
      <c r="E349" s="49"/>
      <c r="F349" s="4"/>
    </row>
    <row r="350" spans="2:6" x14ac:dyDescent="0.2">
      <c r="B350" s="4"/>
      <c r="E350" s="49"/>
      <c r="F350" s="4"/>
    </row>
    <row r="351" spans="2:6" x14ac:dyDescent="0.2">
      <c r="B351" s="4"/>
      <c r="E351" s="49"/>
      <c r="F351" s="4"/>
    </row>
    <row r="352" spans="2:6" x14ac:dyDescent="0.2">
      <c r="B352" s="4"/>
      <c r="F352" s="4"/>
    </row>
    <row r="353" spans="2:6" x14ac:dyDescent="0.2">
      <c r="B353" s="4"/>
      <c r="F353" s="4"/>
    </row>
    <row r="354" spans="2:6" x14ac:dyDescent="0.2">
      <c r="B354" s="4"/>
      <c r="F354" s="4"/>
    </row>
    <row r="355" spans="2:6" x14ac:dyDescent="0.2">
      <c r="B355" s="4"/>
      <c r="F355" s="4"/>
    </row>
    <row r="356" spans="2:6" x14ac:dyDescent="0.2">
      <c r="B356" s="4"/>
      <c r="F356" s="4"/>
    </row>
    <row r="357" spans="2:6" x14ac:dyDescent="0.2">
      <c r="B357" s="4"/>
      <c r="F357" s="4"/>
    </row>
    <row r="358" spans="2:6" x14ac:dyDescent="0.2">
      <c r="B358" s="4"/>
      <c r="F358" s="4"/>
    </row>
    <row r="359" spans="2:6" x14ac:dyDescent="0.2">
      <c r="B359" s="4"/>
      <c r="F359" s="4"/>
    </row>
    <row r="360" spans="2:6" x14ac:dyDescent="0.2">
      <c r="B360" s="4"/>
      <c r="F360" s="4"/>
    </row>
    <row r="361" spans="2:6" x14ac:dyDescent="0.2">
      <c r="B361" s="4"/>
      <c r="F361" s="4"/>
    </row>
    <row r="362" spans="2:6" x14ac:dyDescent="0.2">
      <c r="B362" s="4"/>
      <c r="F362" s="4"/>
    </row>
    <row r="363" spans="2:6" x14ac:dyDescent="0.2">
      <c r="B363" s="4"/>
      <c r="F363" s="4"/>
    </row>
    <row r="364" spans="2:6" x14ac:dyDescent="0.2">
      <c r="B364" s="4"/>
      <c r="F364" s="4"/>
    </row>
    <row r="365" spans="2:6" x14ac:dyDescent="0.2">
      <c r="B365" s="4"/>
      <c r="F365" s="4"/>
    </row>
    <row r="366" spans="2:6" x14ac:dyDescent="0.2">
      <c r="B366" s="4"/>
      <c r="F366" s="4"/>
    </row>
    <row r="367" spans="2:6" x14ac:dyDescent="0.2">
      <c r="B367" s="4"/>
      <c r="F367" s="4"/>
    </row>
    <row r="368" spans="2:6" x14ac:dyDescent="0.2">
      <c r="B368" s="4"/>
      <c r="F368" s="4"/>
    </row>
    <row r="369" spans="2:6" x14ac:dyDescent="0.2">
      <c r="B369" s="4"/>
      <c r="F369" s="4"/>
    </row>
    <row r="370" spans="2:6" x14ac:dyDescent="0.2">
      <c r="B370" s="4"/>
      <c r="F370" s="4"/>
    </row>
    <row r="371" spans="2:6" x14ac:dyDescent="0.2">
      <c r="B371" s="4"/>
      <c r="F371" s="4"/>
    </row>
    <row r="372" spans="2:6" x14ac:dyDescent="0.2">
      <c r="B372" s="4"/>
      <c r="F372" s="4"/>
    </row>
    <row r="373" spans="2:6" x14ac:dyDescent="0.2">
      <c r="B373" s="4"/>
      <c r="F373" s="4"/>
    </row>
    <row r="374" spans="2:6" x14ac:dyDescent="0.2">
      <c r="B374" s="4"/>
      <c r="F374" s="4"/>
    </row>
    <row r="375" spans="2:6" x14ac:dyDescent="0.2">
      <c r="B375" s="4"/>
      <c r="F375" s="4"/>
    </row>
    <row r="376" spans="2:6" x14ac:dyDescent="0.2">
      <c r="B376" s="4"/>
      <c r="F376" s="4"/>
    </row>
    <row r="377" spans="2:6" x14ac:dyDescent="0.2">
      <c r="B377" s="4"/>
      <c r="F377" s="4"/>
    </row>
    <row r="378" spans="2:6" x14ac:dyDescent="0.2">
      <c r="B378" s="4"/>
      <c r="F378" s="4"/>
    </row>
    <row r="379" spans="2:6" x14ac:dyDescent="0.2">
      <c r="B379" s="4"/>
      <c r="F379" s="4"/>
    </row>
    <row r="380" spans="2:6" x14ac:dyDescent="0.2">
      <c r="B380" s="4"/>
      <c r="F380" s="4"/>
    </row>
    <row r="381" spans="2:6" x14ac:dyDescent="0.2">
      <c r="B381" s="4"/>
      <c r="F381" s="4"/>
    </row>
    <row r="382" spans="2:6" x14ac:dyDescent="0.2">
      <c r="B382" s="4"/>
      <c r="F382" s="4"/>
    </row>
    <row r="383" spans="2:6" x14ac:dyDescent="0.2">
      <c r="B383" s="4"/>
      <c r="F383" s="4"/>
    </row>
    <row r="384" spans="2:6" x14ac:dyDescent="0.2">
      <c r="B384" s="4"/>
      <c r="F384" s="4"/>
    </row>
    <row r="385" spans="2:6" x14ac:dyDescent="0.2">
      <c r="B385" s="4"/>
      <c r="F385" s="4"/>
    </row>
    <row r="386" spans="2:6" x14ac:dyDescent="0.2">
      <c r="B386" s="4"/>
      <c r="F386" s="4"/>
    </row>
    <row r="387" spans="2:6" x14ac:dyDescent="0.2">
      <c r="B387" s="4"/>
      <c r="F387" s="4"/>
    </row>
    <row r="388" spans="2:6" x14ac:dyDescent="0.2">
      <c r="B388" s="4"/>
      <c r="F388" s="4"/>
    </row>
    <row r="389" spans="2:6" x14ac:dyDescent="0.2">
      <c r="B389" s="4"/>
      <c r="F389" s="4"/>
    </row>
    <row r="390" spans="2:6" x14ac:dyDescent="0.2">
      <c r="B390" s="4"/>
      <c r="F390" s="4"/>
    </row>
    <row r="391" spans="2:6" x14ac:dyDescent="0.2">
      <c r="B391" s="4"/>
      <c r="F391" s="4"/>
    </row>
    <row r="392" spans="2:6" x14ac:dyDescent="0.2">
      <c r="B392" s="4"/>
      <c r="F392" s="4"/>
    </row>
    <row r="393" spans="2:6" x14ac:dyDescent="0.2">
      <c r="B393" s="4"/>
      <c r="F393" s="4"/>
    </row>
    <row r="394" spans="2:6" x14ac:dyDescent="0.2">
      <c r="B394" s="4"/>
      <c r="F394" s="4"/>
    </row>
    <row r="395" spans="2:6" x14ac:dyDescent="0.2">
      <c r="B395" s="4"/>
      <c r="F395" s="4"/>
    </row>
    <row r="396" spans="2:6" x14ac:dyDescent="0.2">
      <c r="B396" s="4"/>
      <c r="F396" s="4"/>
    </row>
    <row r="397" spans="2:6" x14ac:dyDescent="0.2">
      <c r="B397" s="4"/>
      <c r="F397" s="4"/>
    </row>
    <row r="398" spans="2:6" x14ac:dyDescent="0.2">
      <c r="B398" s="4"/>
      <c r="F398" s="4"/>
    </row>
    <row r="399" spans="2:6" x14ac:dyDescent="0.2">
      <c r="B399" s="4"/>
      <c r="F399" s="4"/>
    </row>
    <row r="400" spans="2:6" x14ac:dyDescent="0.2">
      <c r="B400" s="4"/>
      <c r="F400" s="4"/>
    </row>
    <row r="401" spans="2:6" x14ac:dyDescent="0.2">
      <c r="B401" s="4"/>
      <c r="F401" s="4"/>
    </row>
    <row r="402" spans="2:6" x14ac:dyDescent="0.2">
      <c r="B402" s="4"/>
      <c r="F402" s="4"/>
    </row>
    <row r="403" spans="2:6" x14ac:dyDescent="0.2">
      <c r="B403" s="4"/>
      <c r="F403" s="4"/>
    </row>
    <row r="404" spans="2:6" x14ac:dyDescent="0.2">
      <c r="B404" s="4"/>
      <c r="F404" s="4"/>
    </row>
    <row r="405" spans="2:6" x14ac:dyDescent="0.2">
      <c r="B405" s="4"/>
      <c r="F405" s="4"/>
    </row>
    <row r="406" spans="2:6" x14ac:dyDescent="0.2">
      <c r="B406" s="4"/>
      <c r="F406" s="4"/>
    </row>
    <row r="407" spans="2:6" x14ac:dyDescent="0.2">
      <c r="B407" s="4"/>
      <c r="F407" s="4"/>
    </row>
    <row r="408" spans="2:6" x14ac:dyDescent="0.2">
      <c r="B408" s="4"/>
      <c r="F408" s="4"/>
    </row>
    <row r="409" spans="2:6" x14ac:dyDescent="0.2">
      <c r="B409" s="4"/>
      <c r="F409" s="4"/>
    </row>
    <row r="410" spans="2:6" x14ac:dyDescent="0.2">
      <c r="B410" s="4"/>
      <c r="F410" s="4"/>
    </row>
    <row r="411" spans="2:6" x14ac:dyDescent="0.2">
      <c r="B411" s="4"/>
      <c r="F411" s="4"/>
    </row>
    <row r="412" spans="2:6" x14ac:dyDescent="0.2">
      <c r="B412" s="4"/>
      <c r="F412" s="4"/>
    </row>
    <row r="413" spans="2:6" x14ac:dyDescent="0.2">
      <c r="B413" s="4"/>
      <c r="F413" s="4"/>
    </row>
    <row r="414" spans="2:6" x14ac:dyDescent="0.2">
      <c r="B414" s="4"/>
      <c r="F414" s="4"/>
    </row>
    <row r="415" spans="2:6" x14ac:dyDescent="0.2">
      <c r="B415" s="4"/>
      <c r="F415" s="4"/>
    </row>
    <row r="416" spans="2:6" x14ac:dyDescent="0.2">
      <c r="B416" s="4"/>
      <c r="F416" s="4"/>
    </row>
    <row r="417" spans="2:6" x14ac:dyDescent="0.2">
      <c r="B417" s="4"/>
      <c r="F417" s="4"/>
    </row>
    <row r="418" spans="2:6" x14ac:dyDescent="0.2">
      <c r="B418" s="4"/>
      <c r="F418" s="4"/>
    </row>
    <row r="419" spans="2:6" x14ac:dyDescent="0.2">
      <c r="B419" s="4"/>
      <c r="F419" s="4"/>
    </row>
    <row r="420" spans="2:6" x14ac:dyDescent="0.2">
      <c r="B420" s="4"/>
      <c r="F420" s="4"/>
    </row>
    <row r="421" spans="2:6" x14ac:dyDescent="0.2">
      <c r="B421" s="4"/>
      <c r="F421" s="4"/>
    </row>
    <row r="422" spans="2:6" x14ac:dyDescent="0.2">
      <c r="B422" s="4"/>
      <c r="F422" s="4"/>
    </row>
    <row r="423" spans="2:6" x14ac:dyDescent="0.2">
      <c r="B423" s="4"/>
      <c r="F423" s="4"/>
    </row>
    <row r="424" spans="2:6" x14ac:dyDescent="0.2">
      <c r="B424" s="4"/>
      <c r="F424" s="4"/>
    </row>
    <row r="425" spans="2:6" x14ac:dyDescent="0.2">
      <c r="B425" s="4"/>
      <c r="F425" s="4"/>
    </row>
    <row r="426" spans="2:6" x14ac:dyDescent="0.2">
      <c r="B426" s="4"/>
      <c r="F426" s="4"/>
    </row>
    <row r="427" spans="2:6" x14ac:dyDescent="0.2">
      <c r="B427" s="4"/>
      <c r="F427" s="4"/>
    </row>
    <row r="428" spans="2:6" x14ac:dyDescent="0.2">
      <c r="B428" s="4"/>
      <c r="F428" s="4"/>
    </row>
    <row r="429" spans="2:6" x14ac:dyDescent="0.2">
      <c r="B429" s="4"/>
      <c r="F429" s="4"/>
    </row>
    <row r="430" spans="2:6" x14ac:dyDescent="0.2">
      <c r="B430" s="4"/>
      <c r="F430" s="4"/>
    </row>
    <row r="431" spans="2:6" x14ac:dyDescent="0.2">
      <c r="B431" s="4"/>
      <c r="F431" s="4"/>
    </row>
    <row r="432" spans="2:6" x14ac:dyDescent="0.2">
      <c r="B432" s="4"/>
      <c r="F432" s="4"/>
    </row>
    <row r="433" spans="2:6" x14ac:dyDescent="0.2">
      <c r="B433" s="4"/>
      <c r="F433" s="4"/>
    </row>
    <row r="434" spans="2:6" x14ac:dyDescent="0.2">
      <c r="B434" s="4"/>
      <c r="F434" s="4"/>
    </row>
    <row r="435" spans="2:6" x14ac:dyDescent="0.2">
      <c r="B435" s="4"/>
      <c r="F435" s="4"/>
    </row>
    <row r="436" spans="2:6" x14ac:dyDescent="0.2">
      <c r="B436" s="4"/>
      <c r="F436" s="4"/>
    </row>
    <row r="437" spans="2:6" x14ac:dyDescent="0.2">
      <c r="B437" s="4"/>
      <c r="F437" s="4"/>
    </row>
    <row r="438" spans="2:6" x14ac:dyDescent="0.2">
      <c r="B438" s="4"/>
      <c r="F438" s="4"/>
    </row>
    <row r="439" spans="2:6" x14ac:dyDescent="0.2">
      <c r="B439" s="4"/>
      <c r="F439" s="4"/>
    </row>
    <row r="440" spans="2:6" x14ac:dyDescent="0.2">
      <c r="B440" s="4"/>
      <c r="F440" s="4"/>
    </row>
    <row r="441" spans="2:6" x14ac:dyDescent="0.2">
      <c r="B441" s="4"/>
      <c r="F441" s="4"/>
    </row>
    <row r="442" spans="2:6" x14ac:dyDescent="0.2">
      <c r="B442" s="4"/>
      <c r="F442" s="4"/>
    </row>
    <row r="443" spans="2:6" x14ac:dyDescent="0.2">
      <c r="B443" s="4"/>
      <c r="F443" s="4"/>
    </row>
    <row r="444" spans="2:6" x14ac:dyDescent="0.2">
      <c r="B444" s="4"/>
      <c r="F444" s="4"/>
    </row>
    <row r="445" spans="2:6" x14ac:dyDescent="0.2">
      <c r="B445" s="4"/>
      <c r="F445" s="4"/>
    </row>
    <row r="446" spans="2:6" x14ac:dyDescent="0.2">
      <c r="B446" s="4"/>
      <c r="F446" s="4"/>
    </row>
    <row r="447" spans="2:6" x14ac:dyDescent="0.2">
      <c r="B447" s="4"/>
      <c r="F447" s="4"/>
    </row>
    <row r="448" spans="2:6" x14ac:dyDescent="0.2">
      <c r="B448" s="4"/>
      <c r="F448" s="4"/>
    </row>
    <row r="449" spans="2:6" x14ac:dyDescent="0.2">
      <c r="B449" s="4"/>
      <c r="F449" s="4"/>
    </row>
    <row r="450" spans="2:6" x14ac:dyDescent="0.2">
      <c r="B450" s="4"/>
      <c r="F450" s="4"/>
    </row>
    <row r="451" spans="2:6" x14ac:dyDescent="0.2">
      <c r="B451" s="4"/>
      <c r="F451" s="4"/>
    </row>
    <row r="452" spans="2:6" x14ac:dyDescent="0.2">
      <c r="B452" s="4"/>
      <c r="F452" s="4"/>
    </row>
    <row r="453" spans="2:6" x14ac:dyDescent="0.2">
      <c r="B453" s="4"/>
      <c r="F453" s="4"/>
    </row>
    <row r="454" spans="2:6" x14ac:dyDescent="0.2">
      <c r="B454" s="4"/>
      <c r="F454" s="4"/>
    </row>
    <row r="455" spans="2:6" x14ac:dyDescent="0.2">
      <c r="B455" s="4"/>
      <c r="F455" s="4"/>
    </row>
    <row r="456" spans="2:6" x14ac:dyDescent="0.2">
      <c r="B456" s="4"/>
      <c r="F456" s="4"/>
    </row>
    <row r="457" spans="2:6" x14ac:dyDescent="0.2">
      <c r="B457" s="4"/>
      <c r="F457" s="4"/>
    </row>
    <row r="458" spans="2:6" x14ac:dyDescent="0.2">
      <c r="B458" s="4"/>
      <c r="F458" s="4"/>
    </row>
    <row r="459" spans="2:6" x14ac:dyDescent="0.2">
      <c r="B459" s="4"/>
      <c r="F459" s="4"/>
    </row>
    <row r="460" spans="2:6" x14ac:dyDescent="0.2">
      <c r="B460" s="4"/>
      <c r="F460" s="4"/>
    </row>
    <row r="461" spans="2:6" x14ac:dyDescent="0.2">
      <c r="B461" s="4"/>
      <c r="F461" s="4"/>
    </row>
    <row r="462" spans="2:6" x14ac:dyDescent="0.2">
      <c r="B462" s="4"/>
      <c r="F462" s="4"/>
    </row>
    <row r="463" spans="2:6" x14ac:dyDescent="0.2">
      <c r="B463" s="4"/>
      <c r="F463" s="4"/>
    </row>
    <row r="464" spans="2:6" x14ac:dyDescent="0.2">
      <c r="B464" s="4"/>
      <c r="F464" s="4"/>
    </row>
    <row r="465" spans="2:6" x14ac:dyDescent="0.2">
      <c r="B465" s="4"/>
      <c r="F465" s="4"/>
    </row>
    <row r="466" spans="2:6" x14ac:dyDescent="0.2">
      <c r="B466" s="4"/>
      <c r="F466" s="4"/>
    </row>
    <row r="467" spans="2:6" x14ac:dyDescent="0.2">
      <c r="B467" s="4"/>
      <c r="F467" s="4"/>
    </row>
    <row r="468" spans="2:6" x14ac:dyDescent="0.2">
      <c r="B468" s="4"/>
      <c r="F468" s="4"/>
    </row>
    <row r="469" spans="2:6" x14ac:dyDescent="0.2">
      <c r="B469" s="4"/>
      <c r="F469" s="4"/>
    </row>
    <row r="470" spans="2:6" x14ac:dyDescent="0.2">
      <c r="B470" s="4"/>
      <c r="F470" s="4"/>
    </row>
    <row r="471" spans="2:6" x14ac:dyDescent="0.2">
      <c r="B471" s="4"/>
      <c r="F471" s="4"/>
    </row>
    <row r="472" spans="2:6" x14ac:dyDescent="0.2">
      <c r="B472" s="4"/>
      <c r="F472" s="4"/>
    </row>
    <row r="473" spans="2:6" x14ac:dyDescent="0.2">
      <c r="B473" s="4"/>
      <c r="F473" s="4"/>
    </row>
    <row r="474" spans="2:6" x14ac:dyDescent="0.2">
      <c r="B474" s="4"/>
      <c r="F474" s="4"/>
    </row>
    <row r="475" spans="2:6" x14ac:dyDescent="0.2">
      <c r="B475" s="4"/>
      <c r="F475" s="4"/>
    </row>
    <row r="476" spans="2:6" x14ac:dyDescent="0.2">
      <c r="B476" s="4"/>
      <c r="F476" s="4"/>
    </row>
    <row r="477" spans="2:6" x14ac:dyDescent="0.2">
      <c r="B477" s="4"/>
      <c r="F477" s="4"/>
    </row>
    <row r="478" spans="2:6" x14ac:dyDescent="0.2">
      <c r="B478" s="4"/>
      <c r="F478" s="4"/>
    </row>
    <row r="479" spans="2:6" x14ac:dyDescent="0.2">
      <c r="B479" s="4"/>
      <c r="F479" s="4"/>
    </row>
    <row r="480" spans="2:6" x14ac:dyDescent="0.2">
      <c r="B480" s="4"/>
      <c r="F480" s="4"/>
    </row>
    <row r="481" spans="2:6" x14ac:dyDescent="0.2">
      <c r="B481" s="4"/>
      <c r="F481" s="4"/>
    </row>
    <row r="482" spans="2:6" x14ac:dyDescent="0.2">
      <c r="B482" s="4"/>
      <c r="F482" s="4"/>
    </row>
    <row r="483" spans="2:6" x14ac:dyDescent="0.2">
      <c r="B483" s="4"/>
      <c r="F483" s="4"/>
    </row>
    <row r="484" spans="2:6" x14ac:dyDescent="0.2">
      <c r="B484" s="4"/>
      <c r="F484" s="4"/>
    </row>
    <row r="485" spans="2:6" x14ac:dyDescent="0.2">
      <c r="B485" s="4"/>
      <c r="F485" s="4"/>
    </row>
    <row r="486" spans="2:6" x14ac:dyDescent="0.2">
      <c r="B486" s="4"/>
      <c r="F486" s="4"/>
    </row>
    <row r="487" spans="2:6" x14ac:dyDescent="0.2">
      <c r="B487" s="4"/>
      <c r="F487" s="4"/>
    </row>
    <row r="488" spans="2:6" x14ac:dyDescent="0.2">
      <c r="B488" s="4"/>
      <c r="F488" s="4"/>
    </row>
    <row r="489" spans="2:6" x14ac:dyDescent="0.2">
      <c r="B489" s="4"/>
      <c r="F489" s="4"/>
    </row>
    <row r="490" spans="2:6" x14ac:dyDescent="0.2">
      <c r="B490" s="4"/>
      <c r="F490" s="4"/>
    </row>
    <row r="491" spans="2:6" x14ac:dyDescent="0.2">
      <c r="B491" s="4"/>
      <c r="F491" s="4"/>
    </row>
    <row r="492" spans="2:6" x14ac:dyDescent="0.2">
      <c r="B492" s="4"/>
      <c r="F492" s="4"/>
    </row>
    <row r="493" spans="2:6" x14ac:dyDescent="0.2">
      <c r="B493" s="4"/>
      <c r="F493" s="4"/>
    </row>
    <row r="494" spans="2:6" x14ac:dyDescent="0.2">
      <c r="B494" s="4"/>
      <c r="F494" s="4"/>
    </row>
    <row r="495" spans="2:6" x14ac:dyDescent="0.2">
      <c r="B495" s="4"/>
      <c r="F495" s="4"/>
    </row>
    <row r="496" spans="2:6" x14ac:dyDescent="0.2">
      <c r="B496" s="4"/>
      <c r="F496" s="4"/>
    </row>
    <row r="497" spans="2:6" x14ac:dyDescent="0.2">
      <c r="B497" s="4"/>
      <c r="F497" s="4"/>
    </row>
    <row r="498" spans="2:6" x14ac:dyDescent="0.2">
      <c r="B498" s="4"/>
      <c r="F498" s="4"/>
    </row>
    <row r="499" spans="2:6" x14ac:dyDescent="0.2">
      <c r="B499" s="4"/>
      <c r="F499" s="4"/>
    </row>
    <row r="500" spans="2:6" x14ac:dyDescent="0.2">
      <c r="B500" s="4"/>
      <c r="F500" s="4"/>
    </row>
    <row r="501" spans="2:6" x14ac:dyDescent="0.2">
      <c r="B501" s="4"/>
      <c r="F501" s="4"/>
    </row>
    <row r="502" spans="2:6" x14ac:dyDescent="0.2">
      <c r="B502" s="4"/>
      <c r="F502" s="4"/>
    </row>
    <row r="503" spans="2:6" x14ac:dyDescent="0.2">
      <c r="B503" s="4"/>
      <c r="F503" s="4"/>
    </row>
    <row r="504" spans="2:6" x14ac:dyDescent="0.2">
      <c r="B504" s="4"/>
      <c r="F504" s="4"/>
    </row>
    <row r="505" spans="2:6" x14ac:dyDescent="0.2">
      <c r="B505" s="4"/>
      <c r="F505" s="4"/>
    </row>
    <row r="506" spans="2:6" x14ac:dyDescent="0.2">
      <c r="B506" s="4"/>
      <c r="F506" s="4"/>
    </row>
    <row r="507" spans="2:6" x14ac:dyDescent="0.2">
      <c r="B507" s="4"/>
      <c r="F507" s="4"/>
    </row>
    <row r="508" spans="2:6" x14ac:dyDescent="0.2">
      <c r="B508" s="4"/>
      <c r="F508" s="4"/>
    </row>
    <row r="509" spans="2:6" x14ac:dyDescent="0.2">
      <c r="B509" s="4"/>
      <c r="F509" s="4"/>
    </row>
    <row r="510" spans="2:6" x14ac:dyDescent="0.2">
      <c r="B510" s="4"/>
      <c r="F510" s="4"/>
    </row>
    <row r="511" spans="2:6" x14ac:dyDescent="0.2">
      <c r="B511" s="4"/>
      <c r="F511" s="4"/>
    </row>
    <row r="512" spans="2:6" x14ac:dyDescent="0.2">
      <c r="B512" s="4"/>
      <c r="F512" s="4"/>
    </row>
    <row r="513" spans="2:6" x14ac:dyDescent="0.2">
      <c r="B513" s="4"/>
      <c r="F513" s="4"/>
    </row>
    <row r="514" spans="2:6" x14ac:dyDescent="0.2">
      <c r="B514" s="4"/>
      <c r="F514" s="4"/>
    </row>
    <row r="515" spans="2:6" x14ac:dyDescent="0.2">
      <c r="B515" s="4"/>
      <c r="F515" s="4"/>
    </row>
    <row r="516" spans="2:6" x14ac:dyDescent="0.2">
      <c r="B516" s="4"/>
      <c r="F516" s="4"/>
    </row>
    <row r="517" spans="2:6" x14ac:dyDescent="0.2">
      <c r="B517" s="4"/>
      <c r="F517" s="4"/>
    </row>
    <row r="518" spans="2:6" x14ac:dyDescent="0.2">
      <c r="B518" s="4"/>
      <c r="F518" s="4"/>
    </row>
    <row r="519" spans="2:6" x14ac:dyDescent="0.2">
      <c r="B519" s="4"/>
      <c r="F519" s="4"/>
    </row>
    <row r="520" spans="2:6" x14ac:dyDescent="0.2">
      <c r="B520" s="4"/>
      <c r="F520" s="4"/>
    </row>
    <row r="521" spans="2:6" x14ac:dyDescent="0.2">
      <c r="B521" s="4"/>
      <c r="F521" s="4"/>
    </row>
    <row r="522" spans="2:6" x14ac:dyDescent="0.2">
      <c r="B522" s="4"/>
      <c r="F522" s="4"/>
    </row>
    <row r="523" spans="2:6" x14ac:dyDescent="0.2">
      <c r="B523" s="4"/>
      <c r="F523" s="4"/>
    </row>
    <row r="524" spans="2:6" x14ac:dyDescent="0.2">
      <c r="B524" s="4"/>
      <c r="F524" s="4"/>
    </row>
    <row r="525" spans="2:6" x14ac:dyDescent="0.2">
      <c r="B525" s="4"/>
      <c r="F525" s="4"/>
    </row>
    <row r="526" spans="2:6" x14ac:dyDescent="0.2">
      <c r="B526" s="4"/>
      <c r="F526" s="4"/>
    </row>
    <row r="527" spans="2:6" x14ac:dyDescent="0.2">
      <c r="B527" s="4"/>
      <c r="F527" s="4"/>
    </row>
    <row r="528" spans="2:6" x14ac:dyDescent="0.2">
      <c r="B528" s="4"/>
      <c r="F528" s="4"/>
    </row>
    <row r="529" spans="2:6" x14ac:dyDescent="0.2">
      <c r="B529" s="4"/>
      <c r="F529" s="4"/>
    </row>
    <row r="530" spans="2:6" x14ac:dyDescent="0.2">
      <c r="B530" s="4"/>
      <c r="F530" s="4"/>
    </row>
    <row r="531" spans="2:6" x14ac:dyDescent="0.2">
      <c r="B531" s="4"/>
      <c r="F531" s="4"/>
    </row>
    <row r="532" spans="2:6" x14ac:dyDescent="0.2">
      <c r="B532" s="4"/>
      <c r="F532" s="4"/>
    </row>
    <row r="533" spans="2:6" x14ac:dyDescent="0.2">
      <c r="B533" s="4"/>
      <c r="F533" s="4"/>
    </row>
    <row r="534" spans="2:6" x14ac:dyDescent="0.2">
      <c r="B534" s="4"/>
      <c r="F534" s="4"/>
    </row>
    <row r="535" spans="2:6" x14ac:dyDescent="0.2">
      <c r="B535" s="4"/>
      <c r="F535" s="4"/>
    </row>
    <row r="536" spans="2:6" x14ac:dyDescent="0.2">
      <c r="B536" s="4"/>
      <c r="F536" s="4"/>
    </row>
    <row r="537" spans="2:6" x14ac:dyDescent="0.2">
      <c r="B537" s="4"/>
      <c r="F537" s="4"/>
    </row>
    <row r="538" spans="2:6" x14ac:dyDescent="0.2">
      <c r="B538" s="4"/>
      <c r="F538" s="4"/>
    </row>
    <row r="539" spans="2:6" x14ac:dyDescent="0.2">
      <c r="B539" s="4"/>
      <c r="F539" s="4"/>
    </row>
    <row r="540" spans="2:6" x14ac:dyDescent="0.2">
      <c r="B540" s="4"/>
      <c r="F540" s="4"/>
    </row>
    <row r="541" spans="2:6" x14ac:dyDescent="0.2">
      <c r="B541" s="4"/>
      <c r="F541" s="4"/>
    </row>
    <row r="542" spans="2:6" x14ac:dyDescent="0.2">
      <c r="B542" s="4"/>
      <c r="F542" s="4"/>
    </row>
    <row r="543" spans="2:6" x14ac:dyDescent="0.2">
      <c r="B543" s="4"/>
      <c r="F543" s="4"/>
    </row>
    <row r="544" spans="2:6" x14ac:dyDescent="0.2">
      <c r="B544" s="4"/>
      <c r="F544" s="4"/>
    </row>
    <row r="545" spans="2:6" x14ac:dyDescent="0.2">
      <c r="B545" s="4"/>
      <c r="F545" s="4"/>
    </row>
    <row r="546" spans="2:6" x14ac:dyDescent="0.2">
      <c r="B546" s="4"/>
      <c r="F546" s="4"/>
    </row>
    <row r="547" spans="2:6" x14ac:dyDescent="0.2">
      <c r="B547" s="4"/>
      <c r="F547" s="4"/>
    </row>
    <row r="548" spans="2:6" x14ac:dyDescent="0.2">
      <c r="B548" s="4"/>
      <c r="F548" s="4"/>
    </row>
    <row r="549" spans="2:6" x14ac:dyDescent="0.2">
      <c r="B549" s="4"/>
      <c r="F549" s="4"/>
    </row>
    <row r="550" spans="2:6" x14ac:dyDescent="0.2">
      <c r="B550" s="4"/>
      <c r="F550" s="4"/>
    </row>
    <row r="551" spans="2:6" x14ac:dyDescent="0.2">
      <c r="B551" s="4"/>
      <c r="F551" s="4"/>
    </row>
    <row r="552" spans="2:6" x14ac:dyDescent="0.2">
      <c r="B552" s="4"/>
      <c r="F552" s="4"/>
    </row>
    <row r="553" spans="2:6" x14ac:dyDescent="0.2">
      <c r="B553" s="4"/>
      <c r="F553" s="4"/>
    </row>
    <row r="554" spans="2:6" x14ac:dyDescent="0.2">
      <c r="B554" s="4"/>
      <c r="F554" s="4"/>
    </row>
    <row r="555" spans="2:6" x14ac:dyDescent="0.2">
      <c r="B555" s="4"/>
      <c r="F555" s="4"/>
    </row>
    <row r="556" spans="2:6" x14ac:dyDescent="0.2">
      <c r="B556" s="4"/>
      <c r="F556" s="4"/>
    </row>
    <row r="557" spans="2:6" x14ac:dyDescent="0.2">
      <c r="B557" s="4"/>
      <c r="F557" s="4"/>
    </row>
    <row r="558" spans="2:6" x14ac:dyDescent="0.2">
      <c r="B558" s="4"/>
      <c r="F558" s="4"/>
    </row>
    <row r="559" spans="2:6" x14ac:dyDescent="0.2">
      <c r="B559" s="4"/>
      <c r="F559" s="4"/>
    </row>
    <row r="560" spans="2:6" x14ac:dyDescent="0.2">
      <c r="B560" s="4"/>
      <c r="F560" s="4"/>
    </row>
    <row r="561" spans="2:6" x14ac:dyDescent="0.2">
      <c r="B561" s="4"/>
      <c r="F561" s="4"/>
    </row>
    <row r="562" spans="2:6" x14ac:dyDescent="0.2">
      <c r="B562" s="4"/>
      <c r="F562" s="4"/>
    </row>
    <row r="563" spans="2:6" x14ac:dyDescent="0.2">
      <c r="B563" s="4"/>
      <c r="F563" s="4"/>
    </row>
    <row r="564" spans="2:6" x14ac:dyDescent="0.2">
      <c r="B564" s="4"/>
      <c r="F564" s="4"/>
    </row>
    <row r="565" spans="2:6" x14ac:dyDescent="0.2">
      <c r="B565" s="4"/>
      <c r="F565" s="4"/>
    </row>
    <row r="566" spans="2:6" x14ac:dyDescent="0.2">
      <c r="B566" s="4"/>
      <c r="F566" s="4"/>
    </row>
    <row r="567" spans="2:6" x14ac:dyDescent="0.2">
      <c r="B567" s="4"/>
      <c r="F567" s="4"/>
    </row>
    <row r="568" spans="2:6" x14ac:dyDescent="0.2">
      <c r="B568" s="4"/>
      <c r="F568" s="4"/>
    </row>
    <row r="569" spans="2:6" x14ac:dyDescent="0.2">
      <c r="B569" s="4"/>
      <c r="F569" s="4"/>
    </row>
    <row r="570" spans="2:6" x14ac:dyDescent="0.2">
      <c r="B570" s="4"/>
      <c r="F570" s="4"/>
    </row>
    <row r="571" spans="2:6" x14ac:dyDescent="0.2">
      <c r="B571" s="4"/>
      <c r="F571" s="4"/>
    </row>
    <row r="572" spans="2:6" x14ac:dyDescent="0.2">
      <c r="B572" s="4"/>
      <c r="F572" s="4"/>
    </row>
    <row r="573" spans="2:6" x14ac:dyDescent="0.2">
      <c r="B573" s="4"/>
      <c r="F573" s="4"/>
    </row>
    <row r="574" spans="2:6" x14ac:dyDescent="0.2">
      <c r="B574" s="4"/>
      <c r="F574" s="4"/>
    </row>
    <row r="575" spans="2:6" x14ac:dyDescent="0.2">
      <c r="B575" s="4"/>
      <c r="F575" s="4"/>
    </row>
    <row r="576" spans="2:6" x14ac:dyDescent="0.2">
      <c r="B576" s="4"/>
      <c r="F576" s="4"/>
    </row>
    <row r="577" spans="2:6" x14ac:dyDescent="0.2">
      <c r="B577" s="4"/>
      <c r="F577" s="4"/>
    </row>
    <row r="578" spans="2:6" x14ac:dyDescent="0.2">
      <c r="B578" s="4"/>
      <c r="F578" s="4"/>
    </row>
    <row r="579" spans="2:6" x14ac:dyDescent="0.2">
      <c r="B579" s="4"/>
      <c r="F579" s="4"/>
    </row>
    <row r="580" spans="2:6" x14ac:dyDescent="0.2">
      <c r="B580" s="4"/>
      <c r="F580" s="4"/>
    </row>
    <row r="581" spans="2:6" x14ac:dyDescent="0.2">
      <c r="B581" s="4"/>
      <c r="F581" s="4"/>
    </row>
    <row r="582" spans="2:6" x14ac:dyDescent="0.2">
      <c r="B582" s="4"/>
      <c r="F582" s="4"/>
    </row>
    <row r="583" spans="2:6" x14ac:dyDescent="0.2">
      <c r="B583" s="4"/>
      <c r="F583" s="4"/>
    </row>
    <row r="584" spans="2:6" x14ac:dyDescent="0.2">
      <c r="B584" s="4"/>
      <c r="F584" s="4"/>
    </row>
    <row r="585" spans="2:6" x14ac:dyDescent="0.2">
      <c r="B585" s="4"/>
      <c r="F585" s="4"/>
    </row>
    <row r="586" spans="2:6" x14ac:dyDescent="0.2">
      <c r="B586" s="4"/>
      <c r="F586" s="4"/>
    </row>
    <row r="587" spans="2:6" x14ac:dyDescent="0.2">
      <c r="B587" s="4"/>
      <c r="F587" s="4"/>
    </row>
    <row r="588" spans="2:6" x14ac:dyDescent="0.2">
      <c r="B588" s="4"/>
      <c r="F588" s="4"/>
    </row>
    <row r="589" spans="2:6" x14ac:dyDescent="0.2">
      <c r="B589" s="4"/>
      <c r="F589" s="4"/>
    </row>
    <row r="590" spans="2:6" x14ac:dyDescent="0.2">
      <c r="B590" s="4"/>
      <c r="F590" s="4"/>
    </row>
    <row r="591" spans="2:6" x14ac:dyDescent="0.2">
      <c r="B591" s="4"/>
      <c r="F591" s="4"/>
    </row>
    <row r="592" spans="2:6" x14ac:dyDescent="0.2">
      <c r="B592" s="4"/>
      <c r="F592" s="4"/>
    </row>
    <row r="593" spans="2:6" x14ac:dyDescent="0.2">
      <c r="B593" s="4"/>
      <c r="F593" s="4"/>
    </row>
    <row r="594" spans="2:6" x14ac:dyDescent="0.2">
      <c r="B594" s="4"/>
      <c r="F594" s="4"/>
    </row>
    <row r="595" spans="2:6" x14ac:dyDescent="0.2">
      <c r="B595" s="4"/>
      <c r="F595" s="4"/>
    </row>
    <row r="596" spans="2:6" x14ac:dyDescent="0.2">
      <c r="B596" s="4"/>
      <c r="F596" s="4"/>
    </row>
    <row r="597" spans="2:6" x14ac:dyDescent="0.2">
      <c r="B597" s="4"/>
      <c r="F597" s="4"/>
    </row>
    <row r="598" spans="2:6" x14ac:dyDescent="0.2">
      <c r="B598" s="4"/>
      <c r="F598" s="4"/>
    </row>
    <row r="599" spans="2:6" x14ac:dyDescent="0.2">
      <c r="B599" s="4"/>
      <c r="F599" s="4"/>
    </row>
    <row r="600" spans="2:6" x14ac:dyDescent="0.2">
      <c r="B600" s="4"/>
      <c r="F600" s="4"/>
    </row>
    <row r="601" spans="2:6" x14ac:dyDescent="0.2">
      <c r="B601" s="4"/>
      <c r="F601" s="4"/>
    </row>
    <row r="602" spans="2:6" x14ac:dyDescent="0.2">
      <c r="B602" s="4"/>
      <c r="F602" s="4"/>
    </row>
    <row r="603" spans="2:6" x14ac:dyDescent="0.2">
      <c r="B603" s="4"/>
      <c r="F603" s="4"/>
    </row>
    <row r="604" spans="2:6" x14ac:dyDescent="0.2">
      <c r="B604" s="4"/>
      <c r="F604" s="4"/>
    </row>
    <row r="605" spans="2:6" x14ac:dyDescent="0.2">
      <c r="B605" s="4"/>
      <c r="F605" s="4"/>
    </row>
    <row r="606" spans="2:6" x14ac:dyDescent="0.2">
      <c r="B606" s="4"/>
      <c r="F606" s="4"/>
    </row>
    <row r="607" spans="2:6" x14ac:dyDescent="0.2">
      <c r="B607" s="4"/>
      <c r="F607" s="4"/>
    </row>
    <row r="608" spans="2:6" x14ac:dyDescent="0.2">
      <c r="B608" s="4"/>
      <c r="F608" s="4"/>
    </row>
    <row r="609" spans="2:6" x14ac:dyDescent="0.2">
      <c r="B609" s="4"/>
      <c r="F609" s="4"/>
    </row>
    <row r="610" spans="2:6" x14ac:dyDescent="0.2">
      <c r="B610" s="4"/>
      <c r="F610" s="4"/>
    </row>
    <row r="611" spans="2:6" x14ac:dyDescent="0.2">
      <c r="B611" s="4"/>
      <c r="F611" s="4"/>
    </row>
    <row r="612" spans="2:6" x14ac:dyDescent="0.2">
      <c r="B612" s="4"/>
      <c r="F612" s="4"/>
    </row>
    <row r="613" spans="2:6" x14ac:dyDescent="0.2">
      <c r="B613" s="4"/>
      <c r="F613" s="4"/>
    </row>
    <row r="614" spans="2:6" x14ac:dyDescent="0.2">
      <c r="B614" s="4"/>
      <c r="F614" s="4"/>
    </row>
    <row r="615" spans="2:6" x14ac:dyDescent="0.2">
      <c r="B615" s="4"/>
      <c r="F615" s="4"/>
    </row>
    <row r="616" spans="2:6" x14ac:dyDescent="0.2">
      <c r="B616" s="4"/>
      <c r="F616" s="4"/>
    </row>
    <row r="617" spans="2:6" x14ac:dyDescent="0.2">
      <c r="B617" s="4"/>
      <c r="F617" s="4"/>
    </row>
    <row r="618" spans="2:6" x14ac:dyDescent="0.2">
      <c r="B618" s="4"/>
      <c r="F618" s="4"/>
    </row>
    <row r="619" spans="2:6" x14ac:dyDescent="0.2">
      <c r="B619" s="4"/>
      <c r="F619" s="4"/>
    </row>
    <row r="620" spans="2:6" x14ac:dyDescent="0.2">
      <c r="B620" s="4"/>
      <c r="F620" s="4"/>
    </row>
    <row r="621" spans="2:6" x14ac:dyDescent="0.2">
      <c r="B621" s="4"/>
      <c r="F621" s="4"/>
    </row>
    <row r="622" spans="2:6" x14ac:dyDescent="0.2">
      <c r="B622" s="4"/>
      <c r="F622" s="4"/>
    </row>
    <row r="623" spans="2:6" x14ac:dyDescent="0.2">
      <c r="B623" s="4"/>
      <c r="F623" s="4"/>
    </row>
    <row r="624" spans="2:6" x14ac:dyDescent="0.2">
      <c r="B624" s="4"/>
      <c r="F624" s="4"/>
    </row>
    <row r="625" spans="2:6" x14ac:dyDescent="0.2">
      <c r="B625" s="4"/>
      <c r="F625" s="4"/>
    </row>
    <row r="626" spans="2:6" x14ac:dyDescent="0.2">
      <c r="B626" s="4"/>
      <c r="F626" s="4"/>
    </row>
    <row r="627" spans="2:6" x14ac:dyDescent="0.2">
      <c r="B627" s="4"/>
      <c r="F627" s="4"/>
    </row>
    <row r="628" spans="2:6" x14ac:dyDescent="0.2">
      <c r="B628" s="4"/>
      <c r="F628" s="4"/>
    </row>
    <row r="629" spans="2:6" x14ac:dyDescent="0.2">
      <c r="B629" s="4"/>
      <c r="F629" s="4"/>
    </row>
    <row r="630" spans="2:6" x14ac:dyDescent="0.2">
      <c r="B630" s="4"/>
      <c r="F630" s="4"/>
    </row>
    <row r="631" spans="2:6" x14ac:dyDescent="0.2">
      <c r="B631" s="4"/>
      <c r="F631" s="4"/>
    </row>
    <row r="632" spans="2:6" x14ac:dyDescent="0.2">
      <c r="B632" s="4"/>
      <c r="F632" s="4"/>
    </row>
    <row r="633" spans="2:6" x14ac:dyDescent="0.2">
      <c r="B633" s="4"/>
      <c r="F633" s="4"/>
    </row>
    <row r="634" spans="2:6" x14ac:dyDescent="0.2">
      <c r="B634" s="4"/>
      <c r="F634" s="4"/>
    </row>
    <row r="635" spans="2:6" x14ac:dyDescent="0.2">
      <c r="B635" s="4"/>
      <c r="F635" s="4"/>
    </row>
    <row r="636" spans="2:6" x14ac:dyDescent="0.2">
      <c r="B636" s="4"/>
      <c r="F636" s="4"/>
    </row>
    <row r="637" spans="2:6" x14ac:dyDescent="0.2">
      <c r="B637" s="4"/>
      <c r="F637" s="4"/>
    </row>
    <row r="638" spans="2:6" x14ac:dyDescent="0.2">
      <c r="B638" s="4"/>
      <c r="F638" s="4"/>
    </row>
    <row r="639" spans="2:6" x14ac:dyDescent="0.2">
      <c r="B639" s="4"/>
      <c r="F639" s="4"/>
    </row>
    <row r="640" spans="2:6" x14ac:dyDescent="0.2">
      <c r="B640" s="4"/>
      <c r="F640" s="4"/>
    </row>
    <row r="641" spans="2:6" x14ac:dyDescent="0.2">
      <c r="B641" s="4"/>
      <c r="F641" s="4"/>
    </row>
    <row r="642" spans="2:6" x14ac:dyDescent="0.2">
      <c r="B642" s="4"/>
      <c r="F642" s="4"/>
    </row>
    <row r="643" spans="2:6" x14ac:dyDescent="0.2">
      <c r="B643" s="4"/>
      <c r="F643" s="4"/>
    </row>
    <row r="644" spans="2:6" x14ac:dyDescent="0.2">
      <c r="B644" s="4"/>
      <c r="F644" s="4"/>
    </row>
    <row r="645" spans="2:6" x14ac:dyDescent="0.2">
      <c r="B645" s="4"/>
      <c r="F645" s="4"/>
    </row>
    <row r="646" spans="2:6" x14ac:dyDescent="0.2">
      <c r="B646" s="4"/>
      <c r="F646" s="4"/>
    </row>
    <row r="647" spans="2:6" x14ac:dyDescent="0.2">
      <c r="B647" s="4"/>
      <c r="F647" s="4"/>
    </row>
    <row r="648" spans="2:6" x14ac:dyDescent="0.2">
      <c r="B648" s="4"/>
      <c r="F648" s="4"/>
    </row>
    <row r="649" spans="2:6" x14ac:dyDescent="0.2">
      <c r="B649" s="4"/>
      <c r="F649" s="4"/>
    </row>
    <row r="650" spans="2:6" x14ac:dyDescent="0.2">
      <c r="B650" s="4"/>
      <c r="F650" s="4"/>
    </row>
    <row r="651" spans="2:6" x14ac:dyDescent="0.2">
      <c r="B651" s="4"/>
      <c r="F651" s="4"/>
    </row>
    <row r="652" spans="2:6" x14ac:dyDescent="0.2">
      <c r="B652" s="4"/>
      <c r="F652" s="4"/>
    </row>
    <row r="653" spans="2:6" x14ac:dyDescent="0.2">
      <c r="B653" s="4"/>
      <c r="F653" s="4"/>
    </row>
    <row r="654" spans="2:6" x14ac:dyDescent="0.2">
      <c r="B654" s="4"/>
      <c r="F654" s="4"/>
    </row>
    <row r="655" spans="2:6" x14ac:dyDescent="0.2">
      <c r="B655" s="4"/>
      <c r="F655" s="4"/>
    </row>
    <row r="656" spans="2:6" x14ac:dyDescent="0.2">
      <c r="B656" s="4"/>
      <c r="F656" s="4"/>
    </row>
    <row r="657" spans="2:6" x14ac:dyDescent="0.2">
      <c r="B657" s="4"/>
      <c r="F657" s="4"/>
    </row>
    <row r="658" spans="2:6" x14ac:dyDescent="0.2">
      <c r="B658" s="4"/>
      <c r="F658" s="4"/>
    </row>
    <row r="659" spans="2:6" x14ac:dyDescent="0.2">
      <c r="B659" s="4"/>
      <c r="F659" s="4"/>
    </row>
    <row r="660" spans="2:6" x14ac:dyDescent="0.2">
      <c r="B660" s="4"/>
      <c r="F660" s="4"/>
    </row>
    <row r="661" spans="2:6" x14ac:dyDescent="0.2">
      <c r="B661" s="4"/>
      <c r="F661" s="4"/>
    </row>
    <row r="662" spans="2:6" x14ac:dyDescent="0.2">
      <c r="B662" s="4"/>
      <c r="F662" s="4"/>
    </row>
    <row r="663" spans="2:6" x14ac:dyDescent="0.2">
      <c r="B663" s="4"/>
      <c r="F663" s="4"/>
    </row>
    <row r="664" spans="2:6" x14ac:dyDescent="0.2">
      <c r="B664" s="4"/>
      <c r="F664" s="4"/>
    </row>
    <row r="665" spans="2:6" x14ac:dyDescent="0.2">
      <c r="B665" s="4"/>
      <c r="F665" s="4"/>
    </row>
    <row r="666" spans="2:6" x14ac:dyDescent="0.2">
      <c r="B666" s="4"/>
      <c r="F666" s="4"/>
    </row>
    <row r="667" spans="2:6" x14ac:dyDescent="0.2">
      <c r="B667" s="4"/>
      <c r="F667" s="4"/>
    </row>
    <row r="668" spans="2:6" x14ac:dyDescent="0.2">
      <c r="B668" s="4"/>
      <c r="F668" s="4"/>
    </row>
    <row r="669" spans="2:6" x14ac:dyDescent="0.2">
      <c r="B669" s="4"/>
      <c r="F669" s="4"/>
    </row>
    <row r="670" spans="2:6" x14ac:dyDescent="0.2">
      <c r="B670" s="4"/>
      <c r="F670" s="4"/>
    </row>
    <row r="671" spans="2:6" x14ac:dyDescent="0.2">
      <c r="B671" s="4"/>
      <c r="F671" s="4"/>
    </row>
    <row r="672" spans="2:6" x14ac:dyDescent="0.2">
      <c r="B672" s="4"/>
      <c r="F672" s="4"/>
    </row>
    <row r="673" spans="2:6" x14ac:dyDescent="0.2">
      <c r="B673" s="4"/>
      <c r="F673" s="4"/>
    </row>
    <row r="674" spans="2:6" x14ac:dyDescent="0.2">
      <c r="B674" s="4"/>
      <c r="F674" s="4"/>
    </row>
    <row r="675" spans="2:6" x14ac:dyDescent="0.2">
      <c r="B675" s="4"/>
      <c r="F675" s="4"/>
    </row>
    <row r="676" spans="2:6" x14ac:dyDescent="0.2">
      <c r="B676" s="4"/>
      <c r="F676" s="4"/>
    </row>
    <row r="677" spans="2:6" x14ac:dyDescent="0.2">
      <c r="B677" s="4"/>
      <c r="F677" s="4"/>
    </row>
    <row r="678" spans="2:6" x14ac:dyDescent="0.2">
      <c r="B678" s="4"/>
      <c r="F678" s="4"/>
    </row>
    <row r="679" spans="2:6" x14ac:dyDescent="0.2">
      <c r="B679" s="4"/>
      <c r="F679" s="4"/>
    </row>
    <row r="680" spans="2:6" x14ac:dyDescent="0.2">
      <c r="B680" s="4"/>
      <c r="F680" s="4"/>
    </row>
    <row r="681" spans="2:6" x14ac:dyDescent="0.2">
      <c r="B681" s="4"/>
      <c r="F681" s="4"/>
    </row>
    <row r="682" spans="2:6" x14ac:dyDescent="0.2">
      <c r="B682" s="4"/>
      <c r="F682" s="4"/>
    </row>
    <row r="683" spans="2:6" x14ac:dyDescent="0.2">
      <c r="B683" s="4"/>
      <c r="F683" s="4"/>
    </row>
    <row r="684" spans="2:6" x14ac:dyDescent="0.2">
      <c r="B684" s="4"/>
      <c r="F684" s="4"/>
    </row>
    <row r="685" spans="2:6" x14ac:dyDescent="0.2">
      <c r="B685" s="4"/>
      <c r="F685" s="4"/>
    </row>
    <row r="686" spans="2:6" x14ac:dyDescent="0.2">
      <c r="B686" s="4"/>
      <c r="F686" s="4"/>
    </row>
    <row r="687" spans="2:6" x14ac:dyDescent="0.2">
      <c r="B687" s="4"/>
      <c r="F687" s="4"/>
    </row>
    <row r="688" spans="2:6" x14ac:dyDescent="0.2">
      <c r="B688" s="4"/>
      <c r="F688" s="4"/>
    </row>
    <row r="689" spans="2:6" x14ac:dyDescent="0.2">
      <c r="B689" s="4"/>
      <c r="F689" s="4"/>
    </row>
    <row r="690" spans="2:6" x14ac:dyDescent="0.2">
      <c r="B690" s="4"/>
      <c r="F690" s="4"/>
    </row>
    <row r="691" spans="2:6" x14ac:dyDescent="0.2">
      <c r="B691" s="4"/>
      <c r="F691" s="4"/>
    </row>
    <row r="692" spans="2:6" x14ac:dyDescent="0.2">
      <c r="B692" s="4"/>
      <c r="F692" s="4"/>
    </row>
    <row r="693" spans="2:6" x14ac:dyDescent="0.2">
      <c r="B693" s="4"/>
      <c r="F693" s="4"/>
    </row>
    <row r="694" spans="2:6" x14ac:dyDescent="0.2">
      <c r="B694" s="4"/>
      <c r="F694" s="4"/>
    </row>
    <row r="695" spans="2:6" x14ac:dyDescent="0.2">
      <c r="B695" s="4"/>
      <c r="F695" s="4"/>
    </row>
    <row r="696" spans="2:6" x14ac:dyDescent="0.2">
      <c r="B696" s="4"/>
      <c r="F696" s="4"/>
    </row>
    <row r="697" spans="2:6" x14ac:dyDescent="0.2">
      <c r="B697" s="4"/>
      <c r="F697" s="4"/>
    </row>
    <row r="698" spans="2:6" x14ac:dyDescent="0.2">
      <c r="B698" s="4"/>
      <c r="F698" s="4"/>
    </row>
    <row r="699" spans="2:6" x14ac:dyDescent="0.2">
      <c r="B699" s="4"/>
      <c r="F699" s="4"/>
    </row>
    <row r="700" spans="2:6" x14ac:dyDescent="0.2">
      <c r="B700" s="4"/>
      <c r="F700" s="4"/>
    </row>
    <row r="701" spans="2:6" x14ac:dyDescent="0.2">
      <c r="B701" s="4"/>
      <c r="F701" s="4"/>
    </row>
    <row r="702" spans="2:6" x14ac:dyDescent="0.2">
      <c r="B702" s="4"/>
      <c r="F702" s="4"/>
    </row>
    <row r="703" spans="2:6" x14ac:dyDescent="0.2">
      <c r="B703" s="4"/>
      <c r="F703" s="4"/>
    </row>
    <row r="704" spans="2:6" x14ac:dyDescent="0.2">
      <c r="B704" s="4"/>
      <c r="F704" s="4"/>
    </row>
    <row r="705" spans="2:6" x14ac:dyDescent="0.2">
      <c r="B705" s="4"/>
      <c r="F705" s="4"/>
    </row>
    <row r="706" spans="2:6" x14ac:dyDescent="0.2">
      <c r="B706" s="4"/>
      <c r="F706" s="4"/>
    </row>
    <row r="707" spans="2:6" x14ac:dyDescent="0.2">
      <c r="B707" s="4"/>
      <c r="F707" s="4"/>
    </row>
    <row r="708" spans="2:6" x14ac:dyDescent="0.2">
      <c r="B708" s="4"/>
      <c r="F708" s="4"/>
    </row>
    <row r="709" spans="2:6" x14ac:dyDescent="0.2">
      <c r="B709" s="4"/>
      <c r="F709" s="4"/>
    </row>
    <row r="710" spans="2:6" x14ac:dyDescent="0.2">
      <c r="B710" s="4"/>
      <c r="F710" s="4"/>
    </row>
    <row r="711" spans="2:6" x14ac:dyDescent="0.2">
      <c r="B711" s="4"/>
      <c r="F711" s="4"/>
    </row>
    <row r="712" spans="2:6" x14ac:dyDescent="0.2">
      <c r="B712" s="4"/>
      <c r="F712" s="4"/>
    </row>
    <row r="713" spans="2:6" x14ac:dyDescent="0.2">
      <c r="B713" s="4"/>
      <c r="F713" s="4"/>
    </row>
    <row r="714" spans="2:6" x14ac:dyDescent="0.2">
      <c r="B714" s="4"/>
      <c r="F714" s="4"/>
    </row>
    <row r="715" spans="2:6" x14ac:dyDescent="0.2">
      <c r="B715" s="4"/>
      <c r="F715" s="4"/>
    </row>
    <row r="716" spans="2:6" x14ac:dyDescent="0.2">
      <c r="B716" s="4"/>
      <c r="F716" s="4"/>
    </row>
    <row r="717" spans="2:6" x14ac:dyDescent="0.2">
      <c r="B717" s="4"/>
      <c r="F717" s="4"/>
    </row>
    <row r="718" spans="2:6" x14ac:dyDescent="0.2">
      <c r="B718" s="4"/>
      <c r="F718" s="4"/>
    </row>
    <row r="719" spans="2:6" x14ac:dyDescent="0.2">
      <c r="B719" s="4"/>
      <c r="F719" s="4"/>
    </row>
    <row r="720" spans="2:6" x14ac:dyDescent="0.2">
      <c r="B720" s="4"/>
      <c r="F720" s="4"/>
    </row>
    <row r="721" spans="2:6" x14ac:dyDescent="0.2">
      <c r="B721" s="4"/>
      <c r="F721" s="4"/>
    </row>
    <row r="722" spans="2:6" x14ac:dyDescent="0.2">
      <c r="B722" s="4"/>
      <c r="F722" s="4"/>
    </row>
    <row r="723" spans="2:6" x14ac:dyDescent="0.2">
      <c r="B723" s="4"/>
      <c r="F723" s="4"/>
    </row>
    <row r="724" spans="2:6" x14ac:dyDescent="0.2">
      <c r="B724" s="4"/>
      <c r="F724" s="4"/>
    </row>
    <row r="725" spans="2:6" x14ac:dyDescent="0.2">
      <c r="B725" s="4"/>
      <c r="F725" s="4"/>
    </row>
    <row r="726" spans="2:6" x14ac:dyDescent="0.2">
      <c r="B726" s="4"/>
      <c r="F726" s="4"/>
    </row>
    <row r="727" spans="2:6" x14ac:dyDescent="0.2">
      <c r="B727" s="4"/>
      <c r="F727" s="4"/>
    </row>
    <row r="728" spans="2:6" x14ac:dyDescent="0.2">
      <c r="B728" s="4"/>
      <c r="F728" s="4"/>
    </row>
    <row r="729" spans="2:6" x14ac:dyDescent="0.2">
      <c r="B729" s="4"/>
      <c r="F729" s="4"/>
    </row>
    <row r="730" spans="2:6" x14ac:dyDescent="0.2">
      <c r="B730" s="4"/>
      <c r="F730" s="4"/>
    </row>
    <row r="731" spans="2:6" x14ac:dyDescent="0.2">
      <c r="B731" s="4"/>
      <c r="F731" s="4"/>
    </row>
    <row r="732" spans="2:6" x14ac:dyDescent="0.2">
      <c r="B732" s="4"/>
      <c r="F732" s="4"/>
    </row>
    <row r="733" spans="2:6" x14ac:dyDescent="0.2">
      <c r="B733" s="4"/>
      <c r="F733" s="4"/>
    </row>
    <row r="734" spans="2:6" x14ac:dyDescent="0.2">
      <c r="B734" s="4"/>
      <c r="F734" s="4"/>
    </row>
    <row r="735" spans="2:6" x14ac:dyDescent="0.2">
      <c r="B735" s="4"/>
      <c r="F735" s="4"/>
    </row>
    <row r="736" spans="2:6" x14ac:dyDescent="0.2">
      <c r="B736" s="4"/>
      <c r="F736" s="4"/>
    </row>
    <row r="737" spans="2:6" x14ac:dyDescent="0.2">
      <c r="B737" s="4"/>
      <c r="F737" s="4"/>
    </row>
    <row r="738" spans="2:6" x14ac:dyDescent="0.2">
      <c r="B738" s="4"/>
      <c r="F738" s="4"/>
    </row>
    <row r="739" spans="2:6" x14ac:dyDescent="0.2">
      <c r="B739" s="4"/>
      <c r="F739" s="4"/>
    </row>
    <row r="740" spans="2:6" x14ac:dyDescent="0.2">
      <c r="B740" s="4"/>
      <c r="F740" s="4"/>
    </row>
    <row r="741" spans="2:6" x14ac:dyDescent="0.2">
      <c r="B741" s="4"/>
      <c r="F741" s="4"/>
    </row>
    <row r="742" spans="2:6" x14ac:dyDescent="0.2">
      <c r="B742" s="4"/>
      <c r="F742" s="4"/>
    </row>
    <row r="743" spans="2:6" x14ac:dyDescent="0.2">
      <c r="B743" s="4"/>
      <c r="F743" s="4"/>
    </row>
    <row r="744" spans="2:6" x14ac:dyDescent="0.2">
      <c r="B744" s="4"/>
      <c r="F744" s="4"/>
    </row>
    <row r="745" spans="2:6" x14ac:dyDescent="0.2">
      <c r="B745" s="4"/>
      <c r="F745" s="4"/>
    </row>
    <row r="746" spans="2:6" x14ac:dyDescent="0.2">
      <c r="B746" s="4"/>
      <c r="F746" s="4"/>
    </row>
    <row r="747" spans="2:6" x14ac:dyDescent="0.2">
      <c r="B747" s="4"/>
      <c r="F747" s="4"/>
    </row>
    <row r="748" spans="2:6" x14ac:dyDescent="0.2">
      <c r="B748" s="4"/>
      <c r="F748" s="4"/>
    </row>
    <row r="749" spans="2:6" x14ac:dyDescent="0.2">
      <c r="B749" s="4"/>
      <c r="F749" s="4"/>
    </row>
    <row r="750" spans="2:6" x14ac:dyDescent="0.2">
      <c r="B750" s="4"/>
      <c r="F750" s="4"/>
    </row>
    <row r="751" spans="2:6" x14ac:dyDescent="0.2">
      <c r="B751" s="4"/>
      <c r="F751" s="4"/>
    </row>
    <row r="752" spans="2:6" x14ac:dyDescent="0.2">
      <c r="B752" s="4"/>
      <c r="F752" s="4"/>
    </row>
    <row r="753" spans="2:6" x14ac:dyDescent="0.2">
      <c r="B753" s="4"/>
      <c r="F753" s="4"/>
    </row>
    <row r="754" spans="2:6" x14ac:dyDescent="0.2">
      <c r="B754" s="4"/>
      <c r="F754" s="4"/>
    </row>
    <row r="755" spans="2:6" x14ac:dyDescent="0.2">
      <c r="B755" s="4"/>
      <c r="F755" s="4"/>
    </row>
    <row r="756" spans="2:6" x14ac:dyDescent="0.2">
      <c r="B756" s="4"/>
      <c r="F756" s="4"/>
    </row>
    <row r="757" spans="2:6" x14ac:dyDescent="0.2">
      <c r="B757" s="4"/>
      <c r="F757" s="4"/>
    </row>
    <row r="758" spans="2:6" x14ac:dyDescent="0.2">
      <c r="B758" s="4"/>
      <c r="F758" s="4"/>
    </row>
    <row r="759" spans="2:6" x14ac:dyDescent="0.2">
      <c r="B759" s="4"/>
      <c r="F759" s="4"/>
    </row>
    <row r="760" spans="2:6" x14ac:dyDescent="0.2">
      <c r="B760" s="4"/>
      <c r="F760" s="4"/>
    </row>
    <row r="761" spans="2:6" x14ac:dyDescent="0.2">
      <c r="B761" s="4"/>
      <c r="F761" s="4"/>
    </row>
    <row r="762" spans="2:6" x14ac:dyDescent="0.2">
      <c r="B762" s="4"/>
      <c r="F762" s="4"/>
    </row>
    <row r="763" spans="2:6" x14ac:dyDescent="0.2">
      <c r="B763" s="4"/>
      <c r="F763" s="4"/>
    </row>
    <row r="764" spans="2:6" x14ac:dyDescent="0.2">
      <c r="B764" s="4"/>
      <c r="F764" s="4"/>
    </row>
    <row r="765" spans="2:6" x14ac:dyDescent="0.2">
      <c r="B765" s="4"/>
      <c r="F765" s="4"/>
    </row>
    <row r="766" spans="2:6" x14ac:dyDescent="0.2">
      <c r="B766" s="4"/>
      <c r="F766" s="4"/>
    </row>
    <row r="767" spans="2:6" x14ac:dyDescent="0.2">
      <c r="B767" s="4"/>
      <c r="F767" s="4"/>
    </row>
    <row r="768" spans="2:6" x14ac:dyDescent="0.2">
      <c r="B768" s="4"/>
      <c r="F768" s="4"/>
    </row>
    <row r="769" spans="2:6" x14ac:dyDescent="0.2">
      <c r="B769" s="4"/>
      <c r="F769" s="4"/>
    </row>
    <row r="770" spans="2:6" x14ac:dyDescent="0.2">
      <c r="B770" s="4"/>
      <c r="F770" s="4"/>
    </row>
    <row r="771" spans="2:6" x14ac:dyDescent="0.2">
      <c r="B771" s="4"/>
      <c r="F771" s="4"/>
    </row>
    <row r="772" spans="2:6" x14ac:dyDescent="0.2">
      <c r="B772" s="4"/>
      <c r="F772" s="4"/>
    </row>
    <row r="773" spans="2:6" x14ac:dyDescent="0.2">
      <c r="B773" s="4"/>
      <c r="F773" s="4"/>
    </row>
    <row r="774" spans="2:6" x14ac:dyDescent="0.2">
      <c r="B774" s="4"/>
      <c r="F774" s="4"/>
    </row>
    <row r="775" spans="2:6" x14ac:dyDescent="0.2">
      <c r="B775" s="4"/>
      <c r="F775" s="4"/>
    </row>
    <row r="776" spans="2:6" x14ac:dyDescent="0.2">
      <c r="B776" s="4"/>
      <c r="F776" s="4"/>
    </row>
    <row r="777" spans="2:6" x14ac:dyDescent="0.2">
      <c r="B777" s="4"/>
      <c r="F777" s="4"/>
    </row>
    <row r="778" spans="2:6" x14ac:dyDescent="0.2">
      <c r="B778" s="4"/>
      <c r="F778" s="4"/>
    </row>
    <row r="779" spans="2:6" x14ac:dyDescent="0.2">
      <c r="B779" s="4"/>
      <c r="F779" s="4"/>
    </row>
    <row r="780" spans="2:6" x14ac:dyDescent="0.2">
      <c r="B780" s="4"/>
      <c r="F780" s="4"/>
    </row>
    <row r="781" spans="2:6" x14ac:dyDescent="0.2">
      <c r="B781" s="4"/>
      <c r="F781" s="4"/>
    </row>
    <row r="782" spans="2:6" x14ac:dyDescent="0.2">
      <c r="B782" s="4"/>
      <c r="F782" s="4"/>
    </row>
    <row r="783" spans="2:6" x14ac:dyDescent="0.2">
      <c r="B783" s="4"/>
      <c r="F783" s="4"/>
    </row>
    <row r="784" spans="2:6" x14ac:dyDescent="0.2">
      <c r="B784" s="4"/>
      <c r="F784" s="4"/>
    </row>
    <row r="785" spans="2:6" x14ac:dyDescent="0.2">
      <c r="B785" s="4"/>
      <c r="F785" s="4"/>
    </row>
    <row r="786" spans="2:6" x14ac:dyDescent="0.2">
      <c r="B786" s="4"/>
      <c r="F786" s="4"/>
    </row>
    <row r="787" spans="2:6" x14ac:dyDescent="0.2">
      <c r="B787" s="4"/>
      <c r="F787" s="4"/>
    </row>
    <row r="788" spans="2:6" x14ac:dyDescent="0.2">
      <c r="B788" s="4"/>
      <c r="F788" s="4"/>
    </row>
    <row r="789" spans="2:6" x14ac:dyDescent="0.2">
      <c r="B789" s="4"/>
      <c r="F789" s="4"/>
    </row>
    <row r="790" spans="2:6" x14ac:dyDescent="0.2">
      <c r="B790" s="4"/>
      <c r="F790" s="4"/>
    </row>
    <row r="791" spans="2:6" x14ac:dyDescent="0.2">
      <c r="B791" s="4"/>
      <c r="F791" s="4"/>
    </row>
    <row r="792" spans="2:6" x14ac:dyDescent="0.2">
      <c r="B792" s="4"/>
      <c r="F792" s="4"/>
    </row>
    <row r="793" spans="2:6" x14ac:dyDescent="0.2">
      <c r="B793" s="4"/>
      <c r="F793" s="4"/>
    </row>
    <row r="794" spans="2:6" x14ac:dyDescent="0.2">
      <c r="B794" s="4"/>
      <c r="F794" s="4"/>
    </row>
    <row r="795" spans="2:6" x14ac:dyDescent="0.2">
      <c r="B795" s="4"/>
      <c r="F795" s="4"/>
    </row>
    <row r="796" spans="2:6" x14ac:dyDescent="0.2">
      <c r="B796" s="4"/>
      <c r="F796" s="4"/>
    </row>
    <row r="797" spans="2:6" x14ac:dyDescent="0.2">
      <c r="B797" s="4"/>
      <c r="F797" s="4"/>
    </row>
    <row r="798" spans="2:6" x14ac:dyDescent="0.2">
      <c r="B798" s="4"/>
      <c r="F798" s="4"/>
    </row>
    <row r="799" spans="2:6" x14ac:dyDescent="0.2">
      <c r="B799" s="4"/>
      <c r="F799" s="4"/>
    </row>
    <row r="800" spans="2:6" x14ac:dyDescent="0.2">
      <c r="B800" s="4"/>
      <c r="F800" s="4"/>
    </row>
    <row r="801" spans="2:6" x14ac:dyDescent="0.2">
      <c r="B801" s="4"/>
      <c r="F801" s="4"/>
    </row>
    <row r="802" spans="2:6" x14ac:dyDescent="0.2">
      <c r="B802" s="4"/>
      <c r="F802" s="4"/>
    </row>
    <row r="803" spans="2:6" x14ac:dyDescent="0.2">
      <c r="B803" s="4"/>
      <c r="F803" s="4"/>
    </row>
    <row r="804" spans="2:6" x14ac:dyDescent="0.2">
      <c r="B804" s="4"/>
      <c r="F804" s="4"/>
    </row>
    <row r="805" spans="2:6" x14ac:dyDescent="0.2">
      <c r="B805" s="4"/>
      <c r="F805" s="4"/>
    </row>
    <row r="806" spans="2:6" x14ac:dyDescent="0.2">
      <c r="B806" s="4"/>
      <c r="F806" s="4"/>
    </row>
    <row r="807" spans="2:6" x14ac:dyDescent="0.2">
      <c r="B807" s="4"/>
      <c r="F807" s="4"/>
    </row>
    <row r="808" spans="2:6" x14ac:dyDescent="0.2">
      <c r="B808" s="4"/>
      <c r="F808" s="4"/>
    </row>
    <row r="809" spans="2:6" x14ac:dyDescent="0.2">
      <c r="B809" s="4"/>
      <c r="F809" s="4"/>
    </row>
    <row r="810" spans="2:6" x14ac:dyDescent="0.2">
      <c r="B810" s="4"/>
      <c r="F810" s="4"/>
    </row>
    <row r="811" spans="2:6" x14ac:dyDescent="0.2">
      <c r="B811" s="4"/>
      <c r="F811" s="4"/>
    </row>
    <row r="812" spans="2:6" x14ac:dyDescent="0.2">
      <c r="B812" s="4"/>
      <c r="F812" s="4"/>
    </row>
    <row r="813" spans="2:6" x14ac:dyDescent="0.2">
      <c r="B813" s="4"/>
      <c r="F813" s="4"/>
    </row>
    <row r="814" spans="2:6" x14ac:dyDescent="0.2">
      <c r="B814" s="4"/>
      <c r="F814" s="4"/>
    </row>
    <row r="815" spans="2:6" x14ac:dyDescent="0.2">
      <c r="B815" s="4"/>
      <c r="F815" s="4"/>
    </row>
    <row r="816" spans="2:6" x14ac:dyDescent="0.2">
      <c r="B816" s="4"/>
      <c r="F816" s="4"/>
    </row>
    <row r="817" spans="2:6" x14ac:dyDescent="0.2">
      <c r="B817" s="4"/>
      <c r="F817" s="4"/>
    </row>
    <row r="818" spans="2:6" x14ac:dyDescent="0.2">
      <c r="B818" s="4"/>
      <c r="F818" s="4"/>
    </row>
    <row r="819" spans="2:6" x14ac:dyDescent="0.2">
      <c r="B819" s="4"/>
      <c r="F819" s="4"/>
    </row>
    <row r="820" spans="2:6" x14ac:dyDescent="0.2">
      <c r="B820" s="4"/>
      <c r="F820" s="4"/>
    </row>
    <row r="821" spans="2:6" x14ac:dyDescent="0.2">
      <c r="B821" s="4"/>
      <c r="F821" s="4"/>
    </row>
    <row r="822" spans="2:6" x14ac:dyDescent="0.2">
      <c r="B822" s="4"/>
      <c r="F822" s="4"/>
    </row>
    <row r="823" spans="2:6" x14ac:dyDescent="0.2">
      <c r="B823" s="4"/>
      <c r="F823" s="4"/>
    </row>
    <row r="824" spans="2:6" x14ac:dyDescent="0.2">
      <c r="B824" s="4"/>
      <c r="F824" s="4"/>
    </row>
    <row r="825" spans="2:6" x14ac:dyDescent="0.2">
      <c r="B825" s="4"/>
      <c r="F825" s="4"/>
    </row>
    <row r="826" spans="2:6" x14ac:dyDescent="0.2">
      <c r="B826" s="4"/>
      <c r="F826" s="4"/>
    </row>
    <row r="827" spans="2:6" x14ac:dyDescent="0.2">
      <c r="B827" s="4"/>
      <c r="F827" s="4"/>
    </row>
    <row r="828" spans="2:6" x14ac:dyDescent="0.2">
      <c r="B828" s="4"/>
      <c r="F828" s="4"/>
    </row>
    <row r="829" spans="2:6" x14ac:dyDescent="0.2">
      <c r="B829" s="4"/>
      <c r="F829" s="4"/>
    </row>
    <row r="830" spans="2:6" x14ac:dyDescent="0.2">
      <c r="B830" s="4"/>
      <c r="F830" s="4"/>
    </row>
    <row r="831" spans="2:6" x14ac:dyDescent="0.2">
      <c r="B831" s="4"/>
      <c r="F831" s="4"/>
    </row>
    <row r="832" spans="2:6" x14ac:dyDescent="0.2">
      <c r="B832" s="4"/>
      <c r="F832" s="4"/>
    </row>
    <row r="833" spans="2:6" x14ac:dyDescent="0.2">
      <c r="B833" s="4"/>
      <c r="F833" s="4"/>
    </row>
    <row r="834" spans="2:6" x14ac:dyDescent="0.2">
      <c r="B834" s="4"/>
      <c r="F834" s="4"/>
    </row>
    <row r="835" spans="2:6" x14ac:dyDescent="0.2">
      <c r="B835" s="4"/>
      <c r="F835" s="4"/>
    </row>
    <row r="836" spans="2:6" x14ac:dyDescent="0.2">
      <c r="B836" s="4"/>
      <c r="F836" s="4"/>
    </row>
    <row r="837" spans="2:6" x14ac:dyDescent="0.2">
      <c r="B837" s="4"/>
      <c r="F837" s="4"/>
    </row>
    <row r="838" spans="2:6" x14ac:dyDescent="0.2">
      <c r="B838" s="4"/>
      <c r="F838" s="4"/>
    </row>
    <row r="839" spans="2:6" x14ac:dyDescent="0.2">
      <c r="B839" s="4"/>
      <c r="F839" s="4"/>
    </row>
    <row r="840" spans="2:6" x14ac:dyDescent="0.2">
      <c r="B840" s="4"/>
      <c r="F840" s="4"/>
    </row>
    <row r="841" spans="2:6" x14ac:dyDescent="0.2">
      <c r="B841" s="4"/>
      <c r="F841" s="4"/>
    </row>
    <row r="842" spans="2:6" x14ac:dyDescent="0.2">
      <c r="B842" s="4"/>
      <c r="F842" s="4"/>
    </row>
    <row r="843" spans="2:6" x14ac:dyDescent="0.2">
      <c r="B843" s="4"/>
      <c r="F843" s="4"/>
    </row>
    <row r="844" spans="2:6" x14ac:dyDescent="0.2">
      <c r="B844" s="4"/>
      <c r="F844" s="4"/>
    </row>
    <row r="845" spans="2:6" x14ac:dyDescent="0.2">
      <c r="B845" s="4"/>
      <c r="F845" s="4"/>
    </row>
    <row r="846" spans="2:6" x14ac:dyDescent="0.2">
      <c r="B846" s="4"/>
      <c r="F846" s="4"/>
    </row>
    <row r="847" spans="2:6" x14ac:dyDescent="0.2">
      <c r="B847" s="4"/>
      <c r="F847" s="4"/>
    </row>
    <row r="848" spans="2:6" x14ac:dyDescent="0.2">
      <c r="B848" s="4"/>
      <c r="F848" s="4"/>
    </row>
    <row r="849" spans="2:6" x14ac:dyDescent="0.2">
      <c r="B849" s="4"/>
      <c r="F849" s="4"/>
    </row>
    <row r="850" spans="2:6" x14ac:dyDescent="0.2">
      <c r="B850" s="4"/>
      <c r="F850" s="4"/>
    </row>
    <row r="851" spans="2:6" x14ac:dyDescent="0.2">
      <c r="B851" s="4"/>
      <c r="F851" s="4"/>
    </row>
    <row r="852" spans="2:6" x14ac:dyDescent="0.2">
      <c r="B852" s="4"/>
      <c r="F852" s="4"/>
    </row>
    <row r="853" spans="2:6" x14ac:dyDescent="0.2">
      <c r="B853" s="4"/>
      <c r="F853" s="4"/>
    </row>
    <row r="854" spans="2:6" x14ac:dyDescent="0.2">
      <c r="B854" s="4"/>
      <c r="F854" s="4"/>
    </row>
    <row r="855" spans="2:6" x14ac:dyDescent="0.2">
      <c r="B855" s="4"/>
      <c r="F855" s="4"/>
    </row>
    <row r="856" spans="2:6" x14ac:dyDescent="0.2">
      <c r="B856" s="4"/>
      <c r="F856" s="4"/>
    </row>
    <row r="857" spans="2:6" x14ac:dyDescent="0.2">
      <c r="B857" s="4"/>
      <c r="F857" s="4"/>
    </row>
    <row r="858" spans="2:6" x14ac:dyDescent="0.2">
      <c r="B858" s="4"/>
      <c r="F858" s="4"/>
    </row>
    <row r="859" spans="2:6" x14ac:dyDescent="0.2">
      <c r="B859" s="4"/>
      <c r="F859" s="4"/>
    </row>
    <row r="860" spans="2:6" x14ac:dyDescent="0.2">
      <c r="B860" s="4"/>
      <c r="F860" s="4"/>
    </row>
    <row r="861" spans="2:6" x14ac:dyDescent="0.2">
      <c r="B861" s="4"/>
      <c r="F861" s="4"/>
    </row>
    <row r="862" spans="2:6" x14ac:dyDescent="0.2">
      <c r="B862" s="4"/>
      <c r="F862" s="4"/>
    </row>
    <row r="863" spans="2:6" x14ac:dyDescent="0.2">
      <c r="B863" s="4"/>
      <c r="F863" s="4"/>
    </row>
    <row r="864" spans="2:6" x14ac:dyDescent="0.2">
      <c r="B864" s="4"/>
      <c r="F864" s="4"/>
    </row>
    <row r="865" spans="2:6" x14ac:dyDescent="0.2">
      <c r="B865" s="4"/>
      <c r="F865" s="4"/>
    </row>
    <row r="866" spans="2:6" x14ac:dyDescent="0.2">
      <c r="B866" s="4"/>
      <c r="F866" s="4"/>
    </row>
    <row r="867" spans="2:6" x14ac:dyDescent="0.2">
      <c r="B867" s="4"/>
      <c r="F867" s="4"/>
    </row>
    <row r="868" spans="2:6" x14ac:dyDescent="0.2">
      <c r="B868" s="4"/>
      <c r="F868" s="4"/>
    </row>
    <row r="869" spans="2:6" x14ac:dyDescent="0.2">
      <c r="B869" s="4"/>
      <c r="F869" s="4"/>
    </row>
    <row r="870" spans="2:6" x14ac:dyDescent="0.2">
      <c r="B870" s="4"/>
      <c r="F870" s="4"/>
    </row>
    <row r="871" spans="2:6" x14ac:dyDescent="0.2">
      <c r="B871" s="4"/>
      <c r="F871" s="4"/>
    </row>
    <row r="872" spans="2:6" x14ac:dyDescent="0.2">
      <c r="B872" s="4"/>
      <c r="F872" s="4"/>
    </row>
    <row r="873" spans="2:6" x14ac:dyDescent="0.2">
      <c r="B873" s="4"/>
      <c r="F873" s="4"/>
    </row>
    <row r="874" spans="2:6" x14ac:dyDescent="0.2">
      <c r="B874" s="4"/>
      <c r="F874" s="4"/>
    </row>
    <row r="875" spans="2:6" x14ac:dyDescent="0.2">
      <c r="B875" s="4"/>
      <c r="F875" s="4"/>
    </row>
    <row r="876" spans="2:6" x14ac:dyDescent="0.2">
      <c r="B876" s="4"/>
      <c r="F876" s="4"/>
    </row>
    <row r="877" spans="2:6" x14ac:dyDescent="0.2">
      <c r="B877" s="4"/>
      <c r="F877" s="4"/>
    </row>
    <row r="878" spans="2:6" x14ac:dyDescent="0.2">
      <c r="B878" s="4"/>
      <c r="F878" s="4"/>
    </row>
    <row r="879" spans="2:6" x14ac:dyDescent="0.2">
      <c r="B879" s="4"/>
      <c r="F879" s="4"/>
    </row>
    <row r="880" spans="2:6" x14ac:dyDescent="0.2">
      <c r="B880" s="4"/>
      <c r="F880" s="4"/>
    </row>
    <row r="881" spans="2:6" x14ac:dyDescent="0.2">
      <c r="B881" s="4"/>
      <c r="F881" s="4"/>
    </row>
    <row r="882" spans="2:6" x14ac:dyDescent="0.2">
      <c r="B882" s="4"/>
      <c r="F882" s="4"/>
    </row>
    <row r="883" spans="2:6" x14ac:dyDescent="0.2">
      <c r="B883" s="4"/>
      <c r="F883" s="4"/>
    </row>
    <row r="884" spans="2:6" x14ac:dyDescent="0.2">
      <c r="B884" s="4"/>
      <c r="F884" s="4"/>
    </row>
    <row r="885" spans="2:6" x14ac:dyDescent="0.2">
      <c r="B885" s="4"/>
      <c r="F885" s="4"/>
    </row>
    <row r="886" spans="2:6" x14ac:dyDescent="0.2">
      <c r="B886" s="4"/>
      <c r="F886" s="4"/>
    </row>
    <row r="887" spans="2:6" x14ac:dyDescent="0.2">
      <c r="B887" s="4"/>
      <c r="F887" s="4"/>
    </row>
    <row r="888" spans="2:6" x14ac:dyDescent="0.2">
      <c r="B888" s="4"/>
      <c r="F888" s="4"/>
    </row>
    <row r="889" spans="2:6" x14ac:dyDescent="0.2">
      <c r="B889" s="4"/>
      <c r="F889" s="4"/>
    </row>
    <row r="890" spans="2:6" x14ac:dyDescent="0.2">
      <c r="B890" s="4"/>
      <c r="F890" s="4"/>
    </row>
    <row r="891" spans="2:6" x14ac:dyDescent="0.2">
      <c r="B891" s="4"/>
      <c r="F891" s="4"/>
    </row>
    <row r="892" spans="2:6" x14ac:dyDescent="0.2">
      <c r="B892" s="4"/>
      <c r="F892" s="4"/>
    </row>
    <row r="893" spans="2:6" x14ac:dyDescent="0.2">
      <c r="B893" s="4"/>
      <c r="F893" s="4"/>
    </row>
    <row r="894" spans="2:6" x14ac:dyDescent="0.2">
      <c r="B894" s="4"/>
      <c r="F894" s="4"/>
    </row>
    <row r="895" spans="2:6" x14ac:dyDescent="0.2">
      <c r="B895" s="4"/>
      <c r="F895" s="4"/>
    </row>
    <row r="896" spans="2:6" x14ac:dyDescent="0.2">
      <c r="B896" s="4"/>
      <c r="F896" s="4"/>
    </row>
    <row r="897" spans="2:6" x14ac:dyDescent="0.2">
      <c r="B897" s="4"/>
      <c r="F897" s="4"/>
    </row>
    <row r="898" spans="2:6" x14ac:dyDescent="0.2">
      <c r="B898" s="4"/>
      <c r="F898" s="4"/>
    </row>
    <row r="899" spans="2:6" x14ac:dyDescent="0.2">
      <c r="B899" s="4"/>
      <c r="F899" s="4"/>
    </row>
    <row r="900" spans="2:6" x14ac:dyDescent="0.2">
      <c r="B900" s="4"/>
      <c r="F900" s="4"/>
    </row>
    <row r="901" spans="2:6" x14ac:dyDescent="0.2">
      <c r="B901" s="4"/>
      <c r="F901" s="4"/>
    </row>
    <row r="902" spans="2:6" x14ac:dyDescent="0.2">
      <c r="B902" s="4"/>
      <c r="F902" s="4"/>
    </row>
    <row r="903" spans="2:6" x14ac:dyDescent="0.2">
      <c r="B903" s="4"/>
      <c r="F903" s="4"/>
    </row>
    <row r="904" spans="2:6" x14ac:dyDescent="0.2">
      <c r="B904" s="4"/>
      <c r="F904" s="4"/>
    </row>
    <row r="905" spans="2:6" x14ac:dyDescent="0.2">
      <c r="B905" s="4"/>
      <c r="F905" s="4"/>
    </row>
    <row r="906" spans="2:6" x14ac:dyDescent="0.2">
      <c r="B906" s="4"/>
      <c r="F906" s="4"/>
    </row>
    <row r="907" spans="2:6" x14ac:dyDescent="0.2">
      <c r="B907" s="4"/>
      <c r="F907" s="4"/>
    </row>
    <row r="908" spans="2:6" x14ac:dyDescent="0.2">
      <c r="B908" s="4"/>
      <c r="F908" s="4"/>
    </row>
    <row r="909" spans="2:6" x14ac:dyDescent="0.2">
      <c r="B909" s="4"/>
      <c r="F909" s="4"/>
    </row>
    <row r="910" spans="2:6" x14ac:dyDescent="0.2">
      <c r="B910" s="4"/>
      <c r="F910" s="4"/>
    </row>
    <row r="911" spans="2:6" x14ac:dyDescent="0.2">
      <c r="B911" s="4"/>
      <c r="F911" s="4"/>
    </row>
    <row r="912" spans="2:6" x14ac:dyDescent="0.2">
      <c r="B912" s="4"/>
      <c r="F912" s="4"/>
    </row>
    <row r="913" spans="2:6" x14ac:dyDescent="0.2">
      <c r="B913" s="4"/>
      <c r="F913" s="4"/>
    </row>
    <row r="914" spans="2:6" x14ac:dyDescent="0.2">
      <c r="B914" s="4"/>
      <c r="F914" s="4"/>
    </row>
    <row r="915" spans="2:6" x14ac:dyDescent="0.2">
      <c r="B915" s="4"/>
      <c r="F915" s="4"/>
    </row>
    <row r="916" spans="2:6" x14ac:dyDescent="0.2">
      <c r="B916" s="4"/>
      <c r="F916" s="4"/>
    </row>
    <row r="917" spans="2:6" x14ac:dyDescent="0.2">
      <c r="B917" s="4"/>
      <c r="F917" s="4"/>
    </row>
    <row r="918" spans="2:6" x14ac:dyDescent="0.2">
      <c r="B918" s="4"/>
      <c r="F918" s="4"/>
    </row>
    <row r="919" spans="2:6" x14ac:dyDescent="0.2">
      <c r="B919" s="4"/>
      <c r="F919" s="4"/>
    </row>
    <row r="920" spans="2:6" x14ac:dyDescent="0.2">
      <c r="B920" s="4"/>
      <c r="F920" s="4"/>
    </row>
    <row r="921" spans="2:6" x14ac:dyDescent="0.2">
      <c r="B921" s="4"/>
      <c r="F921" s="4"/>
    </row>
    <row r="922" spans="2:6" x14ac:dyDescent="0.2">
      <c r="B922" s="4"/>
      <c r="F922" s="4"/>
    </row>
    <row r="923" spans="2:6" x14ac:dyDescent="0.2">
      <c r="B923" s="4"/>
      <c r="F923" s="4"/>
    </row>
    <row r="924" spans="2:6" x14ac:dyDescent="0.2">
      <c r="B924" s="4"/>
      <c r="F924" s="4"/>
    </row>
    <row r="925" spans="2:6" x14ac:dyDescent="0.2">
      <c r="B925" s="4"/>
      <c r="F925" s="4"/>
    </row>
    <row r="926" spans="2:6" x14ac:dyDescent="0.2">
      <c r="B926" s="4"/>
      <c r="F926" s="4"/>
    </row>
    <row r="927" spans="2:6" x14ac:dyDescent="0.2">
      <c r="B927" s="4"/>
      <c r="F927" s="4"/>
    </row>
    <row r="928" spans="2:6" x14ac:dyDescent="0.2">
      <c r="B928" s="4"/>
      <c r="F928" s="4"/>
    </row>
    <row r="929" spans="2:6" x14ac:dyDescent="0.2">
      <c r="B929" s="4"/>
      <c r="F929" s="4"/>
    </row>
    <row r="930" spans="2:6" x14ac:dyDescent="0.2">
      <c r="B930" s="4"/>
      <c r="F930" s="4"/>
    </row>
    <row r="931" spans="2:6" x14ac:dyDescent="0.2">
      <c r="B931" s="4"/>
      <c r="F931" s="4"/>
    </row>
    <row r="932" spans="2:6" x14ac:dyDescent="0.2">
      <c r="B932" s="4"/>
      <c r="F932" s="4"/>
    </row>
    <row r="933" spans="2:6" x14ac:dyDescent="0.2">
      <c r="B933" s="4"/>
      <c r="F933" s="4"/>
    </row>
    <row r="934" spans="2:6" x14ac:dyDescent="0.2">
      <c r="B934" s="4"/>
      <c r="F934" s="4"/>
    </row>
    <row r="935" spans="2:6" x14ac:dyDescent="0.2">
      <c r="B935" s="4"/>
      <c r="F935" s="4"/>
    </row>
    <row r="936" spans="2:6" x14ac:dyDescent="0.2">
      <c r="B936" s="4"/>
      <c r="F936" s="4"/>
    </row>
    <row r="937" spans="2:6" x14ac:dyDescent="0.2">
      <c r="B937" s="4"/>
      <c r="F937" s="4"/>
    </row>
    <row r="938" spans="2:6" x14ac:dyDescent="0.2">
      <c r="B938" s="4"/>
      <c r="F938" s="4"/>
    </row>
    <row r="939" spans="2:6" x14ac:dyDescent="0.2">
      <c r="B939" s="4"/>
      <c r="F939" s="4"/>
    </row>
    <row r="940" spans="2:6" x14ac:dyDescent="0.2">
      <c r="B940" s="4"/>
      <c r="F940" s="4"/>
    </row>
    <row r="941" spans="2:6" x14ac:dyDescent="0.2">
      <c r="B941" s="4"/>
      <c r="F941" s="4"/>
    </row>
    <row r="942" spans="2:6" x14ac:dyDescent="0.2">
      <c r="B942" s="4"/>
      <c r="F942" s="4"/>
    </row>
    <row r="943" spans="2:6" x14ac:dyDescent="0.2">
      <c r="B943" s="4"/>
      <c r="F943" s="4"/>
    </row>
    <row r="944" spans="2:6" x14ac:dyDescent="0.2">
      <c r="B944" s="4"/>
      <c r="F944" s="4"/>
    </row>
    <row r="945" spans="2:6" x14ac:dyDescent="0.2">
      <c r="B945" s="4"/>
      <c r="F945" s="4"/>
    </row>
    <row r="946" spans="2:6" x14ac:dyDescent="0.2">
      <c r="B946" s="4"/>
      <c r="F946" s="4"/>
    </row>
    <row r="947" spans="2:6" x14ac:dyDescent="0.2">
      <c r="B947" s="4"/>
      <c r="F947" s="4"/>
    </row>
    <row r="948" spans="2:6" x14ac:dyDescent="0.2">
      <c r="B948" s="4"/>
      <c r="F948" s="4"/>
    </row>
    <row r="949" spans="2:6" x14ac:dyDescent="0.2">
      <c r="B949" s="4"/>
      <c r="F949" s="4"/>
    </row>
    <row r="950" spans="2:6" x14ac:dyDescent="0.2">
      <c r="B950" s="4"/>
      <c r="F950" s="4"/>
    </row>
    <row r="951" spans="2:6" x14ac:dyDescent="0.2">
      <c r="B951" s="4"/>
      <c r="F951" s="4"/>
    </row>
    <row r="952" spans="2:6" x14ac:dyDescent="0.2">
      <c r="B952" s="4"/>
      <c r="F952" s="4"/>
    </row>
    <row r="953" spans="2:6" x14ac:dyDescent="0.2">
      <c r="B953" s="4"/>
      <c r="F953" s="4"/>
    </row>
    <row r="954" spans="2:6" x14ac:dyDescent="0.2">
      <c r="B954" s="4"/>
      <c r="F954" s="4"/>
    </row>
    <row r="955" spans="2:6" x14ac:dyDescent="0.2">
      <c r="B955" s="4"/>
      <c r="F955" s="4"/>
    </row>
    <row r="956" spans="2:6" x14ac:dyDescent="0.2">
      <c r="B956" s="4"/>
      <c r="F956" s="4"/>
    </row>
    <row r="957" spans="2:6" x14ac:dyDescent="0.2">
      <c r="B957" s="4"/>
      <c r="F957" s="4"/>
    </row>
    <row r="958" spans="2:6" x14ac:dyDescent="0.2">
      <c r="B958" s="4"/>
      <c r="F958" s="4"/>
    </row>
    <row r="959" spans="2:6" x14ac:dyDescent="0.2">
      <c r="B959" s="4"/>
      <c r="F959" s="4"/>
    </row>
    <row r="960" spans="2:6" x14ac:dyDescent="0.2">
      <c r="B960" s="4"/>
      <c r="F960" s="4"/>
    </row>
    <row r="961" spans="2:6" x14ac:dyDescent="0.2">
      <c r="B961" s="4"/>
      <c r="F961" s="4"/>
    </row>
    <row r="962" spans="2:6" x14ac:dyDescent="0.2">
      <c r="B962" s="4"/>
      <c r="F962" s="4"/>
    </row>
    <row r="963" spans="2:6" x14ac:dyDescent="0.2">
      <c r="B963" s="4"/>
      <c r="F963" s="4"/>
    </row>
    <row r="964" spans="2:6" x14ac:dyDescent="0.2">
      <c r="B964" s="4"/>
      <c r="F964" s="4"/>
    </row>
    <row r="965" spans="2:6" x14ac:dyDescent="0.2">
      <c r="B965" s="4"/>
      <c r="F965" s="4"/>
    </row>
    <row r="966" spans="2:6" x14ac:dyDescent="0.2">
      <c r="B966" s="4"/>
      <c r="F966" s="4"/>
    </row>
    <row r="967" spans="2:6" x14ac:dyDescent="0.2">
      <c r="B967" s="4"/>
      <c r="F967" s="4"/>
    </row>
    <row r="968" spans="2:6" x14ac:dyDescent="0.2">
      <c r="B968" s="4"/>
      <c r="F968" s="4"/>
    </row>
    <row r="969" spans="2:6" x14ac:dyDescent="0.2">
      <c r="B969" s="4"/>
      <c r="F969" s="4"/>
    </row>
    <row r="970" spans="2:6" x14ac:dyDescent="0.2">
      <c r="B970" s="4"/>
      <c r="F970" s="4"/>
    </row>
    <row r="971" spans="2:6" x14ac:dyDescent="0.2">
      <c r="B971" s="4"/>
      <c r="F971" s="4"/>
    </row>
    <row r="972" spans="2:6" x14ac:dyDescent="0.2">
      <c r="B972" s="4"/>
      <c r="F972" s="4"/>
    </row>
    <row r="973" spans="2:6" x14ac:dyDescent="0.2">
      <c r="B973" s="4"/>
      <c r="F973" s="4"/>
    </row>
    <row r="974" spans="2:6" x14ac:dyDescent="0.2">
      <c r="B974" s="4"/>
      <c r="F974" s="4"/>
    </row>
    <row r="975" spans="2:6" x14ac:dyDescent="0.2">
      <c r="B975" s="4"/>
      <c r="F975" s="4"/>
    </row>
    <row r="976" spans="2:6" x14ac:dyDescent="0.2">
      <c r="B976" s="4"/>
      <c r="F976" s="4"/>
    </row>
    <row r="977" spans="2:6" x14ac:dyDescent="0.2">
      <c r="B977" s="4"/>
      <c r="F977" s="4"/>
    </row>
    <row r="978" spans="2:6" x14ac:dyDescent="0.2">
      <c r="B978" s="4"/>
      <c r="F978" s="4"/>
    </row>
    <row r="979" spans="2:6" x14ac:dyDescent="0.2">
      <c r="B979" s="4"/>
      <c r="F979" s="4"/>
    </row>
    <row r="980" spans="2:6" x14ac:dyDescent="0.2">
      <c r="B980" s="4"/>
      <c r="F980" s="4"/>
    </row>
    <row r="981" spans="2:6" x14ac:dyDescent="0.2">
      <c r="B981" s="4"/>
      <c r="F981" s="4"/>
    </row>
    <row r="982" spans="2:6" x14ac:dyDescent="0.2">
      <c r="B982" s="4"/>
      <c r="F982" s="4"/>
    </row>
    <row r="983" spans="2:6" x14ac:dyDescent="0.2">
      <c r="B983" s="4"/>
      <c r="F983" s="4"/>
    </row>
    <row r="984" spans="2:6" x14ac:dyDescent="0.2">
      <c r="B984" s="4"/>
      <c r="F984" s="4"/>
    </row>
    <row r="985" spans="2:6" x14ac:dyDescent="0.2">
      <c r="B985" s="4"/>
      <c r="F985" s="4"/>
    </row>
    <row r="986" spans="2:6" x14ac:dyDescent="0.2">
      <c r="B986" s="4"/>
      <c r="F986" s="4"/>
    </row>
    <row r="987" spans="2:6" x14ac:dyDescent="0.2">
      <c r="B987" s="4"/>
      <c r="F987" s="4"/>
    </row>
    <row r="988" spans="2:6" x14ac:dyDescent="0.2">
      <c r="B988" s="4"/>
      <c r="F988" s="4"/>
    </row>
    <row r="989" spans="2:6" x14ac:dyDescent="0.2">
      <c r="B989" s="4"/>
      <c r="F989" s="4"/>
    </row>
    <row r="990" spans="2:6" x14ac:dyDescent="0.2">
      <c r="B990" s="4"/>
      <c r="F990" s="4"/>
    </row>
    <row r="991" spans="2:6" x14ac:dyDescent="0.2">
      <c r="B991" s="4"/>
      <c r="F991" s="4"/>
    </row>
    <row r="992" spans="2:6" x14ac:dyDescent="0.2">
      <c r="B992" s="4"/>
      <c r="F992" s="4"/>
    </row>
    <row r="993" spans="2:6" x14ac:dyDescent="0.2">
      <c r="B993" s="4"/>
      <c r="F993" s="4"/>
    </row>
    <row r="994" spans="2:6" x14ac:dyDescent="0.2">
      <c r="B994" s="4"/>
      <c r="F994" s="4"/>
    </row>
    <row r="995" spans="2:6" x14ac:dyDescent="0.2">
      <c r="B995" s="4"/>
      <c r="F995" s="4"/>
    </row>
    <row r="996" spans="2:6" x14ac:dyDescent="0.2">
      <c r="B996" s="4"/>
      <c r="F996" s="4"/>
    </row>
    <row r="997" spans="2:6" x14ac:dyDescent="0.2">
      <c r="B997" s="4"/>
      <c r="F997" s="4"/>
    </row>
    <row r="998" spans="2:6" x14ac:dyDescent="0.2">
      <c r="B998" s="4"/>
      <c r="F998" s="4"/>
    </row>
    <row r="999" spans="2:6" x14ac:dyDescent="0.2">
      <c r="B999" s="4"/>
      <c r="F999" s="4"/>
    </row>
    <row r="1000" spans="2:6" x14ac:dyDescent="0.2">
      <c r="B1000" s="4"/>
      <c r="F1000" s="4"/>
    </row>
    <row r="1001" spans="2:6" x14ac:dyDescent="0.2">
      <c r="B1001" s="4"/>
      <c r="F1001" s="4"/>
    </row>
    <row r="1002" spans="2:6" x14ac:dyDescent="0.2">
      <c r="B1002" s="4"/>
      <c r="F1002" s="4"/>
    </row>
    <row r="1003" spans="2:6" x14ac:dyDescent="0.2">
      <c r="B1003" s="4"/>
      <c r="F1003" s="4"/>
    </row>
    <row r="1004" spans="2:6" x14ac:dyDescent="0.2">
      <c r="B1004" s="4"/>
      <c r="F1004" s="4"/>
    </row>
    <row r="1005" spans="2:6" x14ac:dyDescent="0.2">
      <c r="B1005" s="4"/>
      <c r="F1005" s="4"/>
    </row>
    <row r="1006" spans="2:6" x14ac:dyDescent="0.2">
      <c r="B1006" s="4"/>
      <c r="F1006" s="4"/>
    </row>
    <row r="1007" spans="2:6" x14ac:dyDescent="0.2">
      <c r="B1007" s="4"/>
      <c r="F1007" s="4"/>
    </row>
    <row r="1008" spans="2:6" x14ac:dyDescent="0.2">
      <c r="B1008" s="4"/>
      <c r="F1008" s="4"/>
    </row>
    <row r="1009" spans="2:6" x14ac:dyDescent="0.2">
      <c r="B1009" s="4"/>
      <c r="F1009" s="4"/>
    </row>
    <row r="1010" spans="2:6" x14ac:dyDescent="0.2">
      <c r="B1010" s="4"/>
      <c r="F1010" s="4"/>
    </row>
    <row r="1011" spans="2:6" x14ac:dyDescent="0.2">
      <c r="B1011" s="4"/>
      <c r="F1011" s="4"/>
    </row>
    <row r="1012" spans="2:6" x14ac:dyDescent="0.2">
      <c r="B1012" s="4"/>
      <c r="F1012" s="4"/>
    </row>
    <row r="1013" spans="2:6" x14ac:dyDescent="0.2">
      <c r="B1013" s="4"/>
      <c r="F1013" s="4"/>
    </row>
    <row r="1014" spans="2:6" x14ac:dyDescent="0.2">
      <c r="B1014" s="4"/>
      <c r="F1014" s="4"/>
    </row>
    <row r="1015" spans="2:6" x14ac:dyDescent="0.2">
      <c r="B1015" s="4"/>
      <c r="F1015" s="4"/>
    </row>
    <row r="1016" spans="2:6" x14ac:dyDescent="0.2">
      <c r="B1016" s="4"/>
      <c r="F1016" s="4"/>
    </row>
    <row r="1017" spans="2:6" x14ac:dyDescent="0.2">
      <c r="B1017" s="4"/>
      <c r="F1017" s="4"/>
    </row>
    <row r="1018" spans="2:6" x14ac:dyDescent="0.2">
      <c r="B1018" s="4"/>
      <c r="F1018" s="4"/>
    </row>
    <row r="1019" spans="2:6" x14ac:dyDescent="0.2">
      <c r="B1019" s="4"/>
      <c r="F1019" s="4"/>
    </row>
    <row r="1020" spans="2:6" x14ac:dyDescent="0.2">
      <c r="B1020" s="4"/>
      <c r="F1020" s="4"/>
    </row>
    <row r="1021" spans="2:6" x14ac:dyDescent="0.2">
      <c r="B1021" s="4"/>
      <c r="F1021" s="4"/>
    </row>
    <row r="1022" spans="2:6" x14ac:dyDescent="0.2">
      <c r="B1022" s="4"/>
      <c r="F1022" s="4"/>
    </row>
    <row r="1023" spans="2:6" x14ac:dyDescent="0.2">
      <c r="B1023" s="4"/>
      <c r="F1023" s="4"/>
    </row>
    <row r="1024" spans="2:6" x14ac:dyDescent="0.2">
      <c r="B1024" s="4"/>
      <c r="F1024" s="4"/>
    </row>
    <row r="1025" spans="2:6" x14ac:dyDescent="0.2">
      <c r="B1025" s="4"/>
      <c r="F1025" s="4"/>
    </row>
    <row r="1026" spans="2:6" x14ac:dyDescent="0.2">
      <c r="B1026" s="4"/>
      <c r="F1026" s="4"/>
    </row>
    <row r="1027" spans="2:6" x14ac:dyDescent="0.2">
      <c r="B1027" s="4"/>
      <c r="F1027" s="4"/>
    </row>
    <row r="1028" spans="2:6" x14ac:dyDescent="0.2">
      <c r="B1028" s="4"/>
      <c r="F1028" s="4"/>
    </row>
    <row r="1029" spans="2:6" x14ac:dyDescent="0.2">
      <c r="B1029" s="4"/>
      <c r="F1029" s="4"/>
    </row>
    <row r="1030" spans="2:6" x14ac:dyDescent="0.2">
      <c r="B1030" s="4"/>
      <c r="F1030" s="4"/>
    </row>
    <row r="1031" spans="2:6" x14ac:dyDescent="0.2">
      <c r="B1031" s="4"/>
      <c r="F1031" s="4"/>
    </row>
    <row r="1032" spans="2:6" x14ac:dyDescent="0.2">
      <c r="B1032" s="4"/>
      <c r="F1032" s="4"/>
    </row>
    <row r="1033" spans="2:6" x14ac:dyDescent="0.2">
      <c r="B1033" s="4"/>
      <c r="F1033" s="4"/>
    </row>
    <row r="1034" spans="2:6" x14ac:dyDescent="0.2">
      <c r="B1034" s="4"/>
      <c r="F1034" s="4"/>
    </row>
    <row r="1035" spans="2:6" x14ac:dyDescent="0.2">
      <c r="B1035" s="4"/>
      <c r="F1035" s="4"/>
    </row>
    <row r="1036" spans="2:6" x14ac:dyDescent="0.2">
      <c r="B1036" s="4"/>
      <c r="F1036" s="4"/>
    </row>
    <row r="1037" spans="2:6" x14ac:dyDescent="0.2">
      <c r="B1037" s="4"/>
      <c r="F1037" s="4"/>
    </row>
    <row r="1038" spans="2:6" x14ac:dyDescent="0.2">
      <c r="B1038" s="4"/>
      <c r="F1038" s="4"/>
    </row>
    <row r="1039" spans="2:6" x14ac:dyDescent="0.2">
      <c r="B1039" s="4"/>
      <c r="F1039" s="4"/>
    </row>
    <row r="1040" spans="2:6" x14ac:dyDescent="0.2">
      <c r="B1040" s="4"/>
      <c r="F1040" s="4"/>
    </row>
    <row r="1041" spans="2:6" x14ac:dyDescent="0.2">
      <c r="B1041" s="4"/>
      <c r="F1041" s="4"/>
    </row>
    <row r="1042" spans="2:6" x14ac:dyDescent="0.2">
      <c r="B1042" s="4"/>
      <c r="F1042" s="4"/>
    </row>
    <row r="1043" spans="2:6" x14ac:dyDescent="0.2">
      <c r="B1043" s="4"/>
      <c r="F1043" s="4"/>
    </row>
    <row r="1044" spans="2:6" x14ac:dyDescent="0.2">
      <c r="B1044" s="4"/>
      <c r="F1044" s="4"/>
    </row>
    <row r="1045" spans="2:6" x14ac:dyDescent="0.2">
      <c r="B1045" s="4"/>
      <c r="F1045" s="4"/>
    </row>
    <row r="1046" spans="2:6" x14ac:dyDescent="0.2">
      <c r="B1046" s="4"/>
      <c r="F1046" s="4"/>
    </row>
    <row r="1047" spans="2:6" x14ac:dyDescent="0.2">
      <c r="B1047" s="4"/>
      <c r="F1047" s="4"/>
    </row>
    <row r="1048" spans="2:6" x14ac:dyDescent="0.2">
      <c r="B1048" s="4"/>
      <c r="F1048" s="4"/>
    </row>
    <row r="1049" spans="2:6" x14ac:dyDescent="0.2">
      <c r="B1049" s="4"/>
      <c r="F1049" s="4"/>
    </row>
    <row r="1050" spans="2:6" x14ac:dyDescent="0.2">
      <c r="B1050" s="4"/>
      <c r="F1050" s="4"/>
    </row>
    <row r="1051" spans="2:6" x14ac:dyDescent="0.2">
      <c r="B1051" s="4"/>
      <c r="F1051" s="4"/>
    </row>
    <row r="1052" spans="2:6" x14ac:dyDescent="0.2">
      <c r="B1052" s="4"/>
      <c r="F1052" s="4"/>
    </row>
    <row r="1053" spans="2:6" x14ac:dyDescent="0.2">
      <c r="B1053" s="4"/>
      <c r="F1053" s="4"/>
    </row>
    <row r="1054" spans="2:6" x14ac:dyDescent="0.2">
      <c r="B1054" s="4"/>
      <c r="F1054" s="4"/>
    </row>
    <row r="1055" spans="2:6" x14ac:dyDescent="0.2">
      <c r="B1055" s="4"/>
      <c r="F1055" s="4"/>
    </row>
    <row r="1056" spans="2:6" x14ac:dyDescent="0.2">
      <c r="B1056" s="4"/>
      <c r="F1056" s="4"/>
    </row>
    <row r="1057" spans="2:6" x14ac:dyDescent="0.2">
      <c r="B1057" s="4"/>
      <c r="F1057" s="4"/>
    </row>
    <row r="1058" spans="2:6" x14ac:dyDescent="0.2">
      <c r="B1058" s="4"/>
      <c r="F1058" s="4"/>
    </row>
    <row r="1059" spans="2:6" x14ac:dyDescent="0.2">
      <c r="B1059" s="4"/>
      <c r="F1059" s="4"/>
    </row>
    <row r="1060" spans="2:6" x14ac:dyDescent="0.2">
      <c r="B1060" s="4"/>
      <c r="F1060" s="4"/>
    </row>
    <row r="1061" spans="2:6" x14ac:dyDescent="0.2">
      <c r="B1061" s="4"/>
      <c r="F1061" s="4"/>
    </row>
    <row r="1062" spans="2:6" x14ac:dyDescent="0.2">
      <c r="B1062" s="4"/>
      <c r="F1062" s="4"/>
    </row>
    <row r="1063" spans="2:6" x14ac:dyDescent="0.2">
      <c r="B1063" s="4"/>
      <c r="F1063" s="4"/>
    </row>
    <row r="1064" spans="2:6" x14ac:dyDescent="0.2">
      <c r="B1064" s="4"/>
      <c r="F1064" s="4"/>
    </row>
    <row r="1065" spans="2:6" x14ac:dyDescent="0.2">
      <c r="B1065" s="4"/>
      <c r="F1065" s="4"/>
    </row>
    <row r="1066" spans="2:6" x14ac:dyDescent="0.2">
      <c r="B1066" s="4"/>
      <c r="F1066" s="4"/>
    </row>
    <row r="1067" spans="2:6" x14ac:dyDescent="0.2">
      <c r="B1067" s="4"/>
      <c r="F1067" s="4"/>
    </row>
    <row r="1068" spans="2:6" x14ac:dyDescent="0.2">
      <c r="B1068" s="4"/>
      <c r="F1068" s="4"/>
    </row>
    <row r="1069" spans="2:6" x14ac:dyDescent="0.2">
      <c r="B1069" s="4"/>
      <c r="F1069" s="4"/>
    </row>
    <row r="1070" spans="2:6" x14ac:dyDescent="0.2">
      <c r="B1070" s="4"/>
      <c r="F1070" s="4"/>
    </row>
    <row r="1071" spans="2:6" x14ac:dyDescent="0.2">
      <c r="B1071" s="4"/>
      <c r="F1071" s="4"/>
    </row>
    <row r="1072" spans="2:6" x14ac:dyDescent="0.2">
      <c r="B1072" s="4"/>
      <c r="F1072" s="4"/>
    </row>
    <row r="1073" spans="2:6" x14ac:dyDescent="0.2">
      <c r="B1073" s="4"/>
      <c r="F1073" s="4"/>
    </row>
    <row r="1074" spans="2:6" x14ac:dyDescent="0.2">
      <c r="B1074" s="4"/>
      <c r="F1074" s="4"/>
    </row>
    <row r="1075" spans="2:6" x14ac:dyDescent="0.2">
      <c r="B1075" s="4"/>
      <c r="F1075" s="4"/>
    </row>
    <row r="1076" spans="2:6" x14ac:dyDescent="0.2">
      <c r="B1076" s="4"/>
      <c r="F1076" s="4"/>
    </row>
    <row r="1077" spans="2:6" x14ac:dyDescent="0.2">
      <c r="B1077" s="4"/>
      <c r="F1077" s="4"/>
    </row>
    <row r="1078" spans="2:6" x14ac:dyDescent="0.2">
      <c r="B1078" s="4"/>
      <c r="F1078" s="4"/>
    </row>
    <row r="1079" spans="2:6" x14ac:dyDescent="0.2">
      <c r="B1079" s="4"/>
      <c r="F1079" s="4"/>
    </row>
    <row r="1080" spans="2:6" x14ac:dyDescent="0.2">
      <c r="B1080" s="4"/>
      <c r="F1080" s="4"/>
    </row>
    <row r="1081" spans="2:6" x14ac:dyDescent="0.2">
      <c r="B1081" s="4"/>
      <c r="F1081" s="4"/>
    </row>
    <row r="1082" spans="2:6" x14ac:dyDescent="0.2">
      <c r="B1082" s="4"/>
      <c r="F1082" s="4"/>
    </row>
    <row r="1083" spans="2:6" x14ac:dyDescent="0.2">
      <c r="B1083" s="4"/>
      <c r="F1083" s="4"/>
    </row>
    <row r="1084" spans="2:6" x14ac:dyDescent="0.2">
      <c r="B1084" s="4"/>
      <c r="F1084" s="4"/>
    </row>
    <row r="1085" spans="2:6" x14ac:dyDescent="0.2">
      <c r="B1085" s="4"/>
      <c r="F1085" s="4"/>
    </row>
    <row r="1086" spans="2:6" x14ac:dyDescent="0.2">
      <c r="B1086" s="4"/>
      <c r="F1086" s="4"/>
    </row>
    <row r="1087" spans="2:6" x14ac:dyDescent="0.2">
      <c r="B1087" s="4"/>
      <c r="F1087" s="4"/>
    </row>
    <row r="1088" spans="2:6" x14ac:dyDescent="0.2">
      <c r="B1088" s="4"/>
      <c r="F1088" s="4"/>
    </row>
    <row r="1089" spans="2:6" x14ac:dyDescent="0.2">
      <c r="B1089" s="4"/>
      <c r="F1089" s="4"/>
    </row>
    <row r="1090" spans="2:6" x14ac:dyDescent="0.2">
      <c r="B1090" s="4"/>
      <c r="F1090" s="4"/>
    </row>
    <row r="1091" spans="2:6" x14ac:dyDescent="0.2">
      <c r="B1091" s="4"/>
      <c r="F1091" s="4"/>
    </row>
    <row r="1092" spans="2:6" x14ac:dyDescent="0.2">
      <c r="B1092" s="4"/>
      <c r="F1092" s="4"/>
    </row>
    <row r="1093" spans="2:6" x14ac:dyDescent="0.2">
      <c r="B1093" s="4"/>
      <c r="F1093" s="4"/>
    </row>
    <row r="1094" spans="2:6" x14ac:dyDescent="0.2">
      <c r="B1094" s="4"/>
      <c r="F1094" s="4"/>
    </row>
    <row r="1095" spans="2:6" x14ac:dyDescent="0.2">
      <c r="B1095" s="4"/>
      <c r="F1095" s="4"/>
    </row>
    <row r="1096" spans="2:6" x14ac:dyDescent="0.2">
      <c r="B1096" s="4"/>
      <c r="F1096" s="4"/>
    </row>
    <row r="1097" spans="2:6" x14ac:dyDescent="0.2">
      <c r="B1097" s="4"/>
      <c r="F1097" s="4"/>
    </row>
    <row r="1098" spans="2:6" x14ac:dyDescent="0.2">
      <c r="B1098" s="4"/>
      <c r="F1098" s="4"/>
    </row>
    <row r="1099" spans="2:6" x14ac:dyDescent="0.2">
      <c r="B1099" s="4"/>
      <c r="F1099" s="4"/>
    </row>
    <row r="1100" spans="2:6" x14ac:dyDescent="0.2">
      <c r="B1100" s="4"/>
      <c r="F1100" s="4"/>
    </row>
    <row r="1101" spans="2:6" x14ac:dyDescent="0.2">
      <c r="B1101" s="4"/>
      <c r="F1101" s="4"/>
    </row>
    <row r="1102" spans="2:6" x14ac:dyDescent="0.2">
      <c r="B1102" s="4"/>
      <c r="F1102" s="4"/>
    </row>
    <row r="1103" spans="2:6" x14ac:dyDescent="0.2">
      <c r="B1103" s="4"/>
      <c r="F1103" s="4"/>
    </row>
    <row r="1104" spans="2:6" x14ac:dyDescent="0.2">
      <c r="B1104" s="4"/>
      <c r="F1104" s="4"/>
    </row>
    <row r="1105" spans="2:6" x14ac:dyDescent="0.2">
      <c r="B1105" s="4"/>
      <c r="F1105" s="4"/>
    </row>
    <row r="1106" spans="2:6" x14ac:dyDescent="0.2">
      <c r="B1106" s="4"/>
      <c r="F1106" s="4"/>
    </row>
    <row r="1107" spans="2:6" x14ac:dyDescent="0.2">
      <c r="B1107" s="4"/>
      <c r="F1107" s="4"/>
    </row>
    <row r="1108" spans="2:6" x14ac:dyDescent="0.2">
      <c r="B1108" s="4"/>
      <c r="F1108" s="4"/>
    </row>
    <row r="1109" spans="2:6" x14ac:dyDescent="0.2">
      <c r="B1109" s="4"/>
      <c r="F1109" s="4"/>
    </row>
    <row r="1110" spans="2:6" x14ac:dyDescent="0.2">
      <c r="B1110" s="4"/>
      <c r="F1110" s="4"/>
    </row>
    <row r="1111" spans="2:6" x14ac:dyDescent="0.2">
      <c r="B1111" s="4"/>
      <c r="F1111" s="4"/>
    </row>
    <row r="1112" spans="2:6" x14ac:dyDescent="0.2">
      <c r="B1112" s="4"/>
      <c r="F1112" s="4"/>
    </row>
    <row r="1113" spans="2:6" x14ac:dyDescent="0.2">
      <c r="B1113" s="4"/>
      <c r="F1113" s="4"/>
    </row>
    <row r="1114" spans="2:6" x14ac:dyDescent="0.2">
      <c r="B1114" s="4"/>
      <c r="F1114" s="4"/>
    </row>
    <row r="1115" spans="2:6" x14ac:dyDescent="0.2">
      <c r="B1115" s="4"/>
      <c r="F1115" s="4"/>
    </row>
    <row r="1116" spans="2:6" x14ac:dyDescent="0.2">
      <c r="B1116" s="4"/>
      <c r="F1116" s="4"/>
    </row>
    <row r="1117" spans="2:6" x14ac:dyDescent="0.2">
      <c r="B1117" s="4"/>
      <c r="F1117" s="4"/>
    </row>
    <row r="1118" spans="2:6" x14ac:dyDescent="0.2">
      <c r="B1118" s="4"/>
      <c r="F1118" s="4"/>
    </row>
    <row r="1119" spans="2:6" x14ac:dyDescent="0.2">
      <c r="B1119" s="4"/>
      <c r="F1119" s="4"/>
    </row>
    <row r="1120" spans="2:6" x14ac:dyDescent="0.2">
      <c r="B1120" s="4"/>
      <c r="F1120" s="4"/>
    </row>
    <row r="1121" spans="2:6" x14ac:dyDescent="0.2">
      <c r="B1121" s="4"/>
      <c r="F1121" s="4"/>
    </row>
    <row r="1122" spans="2:6" x14ac:dyDescent="0.2">
      <c r="B1122" s="4"/>
      <c r="F1122" s="4"/>
    </row>
    <row r="1123" spans="2:6" x14ac:dyDescent="0.2">
      <c r="B1123" s="4"/>
      <c r="F1123" s="4"/>
    </row>
    <row r="1124" spans="2:6" x14ac:dyDescent="0.2">
      <c r="B1124" s="4"/>
      <c r="F1124" s="4"/>
    </row>
    <row r="1125" spans="2:6" x14ac:dyDescent="0.2">
      <c r="B1125" s="4"/>
      <c r="F1125" s="4"/>
    </row>
    <row r="1126" spans="2:6" x14ac:dyDescent="0.2">
      <c r="B1126" s="4"/>
      <c r="F1126" s="4"/>
    </row>
    <row r="1127" spans="2:6" x14ac:dyDescent="0.2">
      <c r="B1127" s="4"/>
      <c r="F1127" s="4"/>
    </row>
    <row r="1128" spans="2:6" x14ac:dyDescent="0.2">
      <c r="B1128" s="4"/>
      <c r="F1128" s="4"/>
    </row>
    <row r="1129" spans="2:6" x14ac:dyDescent="0.2">
      <c r="B1129" s="4"/>
      <c r="F1129" s="4"/>
    </row>
    <row r="1130" spans="2:6" x14ac:dyDescent="0.2">
      <c r="B1130" s="4"/>
      <c r="F1130" s="4"/>
    </row>
    <row r="1131" spans="2:6" x14ac:dyDescent="0.2">
      <c r="B1131" s="4"/>
      <c r="F1131" s="4"/>
    </row>
    <row r="1132" spans="2:6" x14ac:dyDescent="0.2">
      <c r="B1132" s="4"/>
      <c r="F1132" s="4"/>
    </row>
    <row r="1133" spans="2:6" x14ac:dyDescent="0.2">
      <c r="B1133" s="4"/>
      <c r="F1133" s="4"/>
    </row>
    <row r="1134" spans="2:6" x14ac:dyDescent="0.2">
      <c r="B1134" s="4"/>
      <c r="F1134" s="4"/>
    </row>
    <row r="1135" spans="2:6" x14ac:dyDescent="0.2">
      <c r="B1135" s="4"/>
      <c r="F1135" s="4"/>
    </row>
    <row r="1136" spans="2:6" x14ac:dyDescent="0.2">
      <c r="B1136" s="4"/>
      <c r="F1136" s="4"/>
    </row>
    <row r="1137" spans="2:6" x14ac:dyDescent="0.2">
      <c r="B1137" s="4"/>
      <c r="F1137" s="4"/>
    </row>
    <row r="1138" spans="2:6" x14ac:dyDescent="0.2">
      <c r="B1138" s="4"/>
      <c r="F1138" s="4"/>
    </row>
    <row r="1139" spans="2:6" x14ac:dyDescent="0.2">
      <c r="B1139" s="4"/>
      <c r="F1139" s="4"/>
    </row>
  </sheetData>
  <phoneticPr fontId="8" type="noConversion"/>
  <hyperlinks>
    <hyperlink ref="A3" r:id="rId1" xr:uid="{00000000-0004-0000-0100-000000000000}"/>
    <hyperlink ref="P11" r:id="rId2" display="http://www.konkoly.hu/cgi-bin/IBVS?164" xr:uid="{00000000-0004-0000-0100-000001000000}"/>
    <hyperlink ref="P12" r:id="rId3" display="http://www.konkoly.hu/cgi-bin/IBVS?164" xr:uid="{00000000-0004-0000-0100-000002000000}"/>
    <hyperlink ref="P13" r:id="rId4" display="http://www.konkoly.hu/cgi-bin/IBVS?164" xr:uid="{00000000-0004-0000-0100-000003000000}"/>
    <hyperlink ref="P176" r:id="rId5" display="http://www.konkoly.hu/cgi-bin/IBVS?164" xr:uid="{00000000-0004-0000-0100-000004000000}"/>
    <hyperlink ref="P14" r:id="rId6" display="http://www.konkoly.hu/cgi-bin/IBVS?164" xr:uid="{00000000-0004-0000-0100-000005000000}"/>
    <hyperlink ref="P177" r:id="rId7" display="http://www.konkoly.hu/cgi-bin/IBVS?164" xr:uid="{00000000-0004-0000-0100-000006000000}"/>
    <hyperlink ref="P15" r:id="rId8" display="http://www.konkoly.hu/cgi-bin/IBVS?164" xr:uid="{00000000-0004-0000-0100-000007000000}"/>
    <hyperlink ref="P16" r:id="rId9" display="http://www.konkoly.hu/cgi-bin/IBVS?164" xr:uid="{00000000-0004-0000-0100-000008000000}"/>
    <hyperlink ref="P17" r:id="rId10" display="http://www.konkoly.hu/cgi-bin/IBVS?164" xr:uid="{00000000-0004-0000-0100-000009000000}"/>
    <hyperlink ref="P18" r:id="rId11" display="http://www.konkoly.hu/cgi-bin/IBVS?164" xr:uid="{00000000-0004-0000-0100-00000A000000}"/>
    <hyperlink ref="P19" r:id="rId12" display="http://www.konkoly.hu/cgi-bin/IBVS?164" xr:uid="{00000000-0004-0000-0100-00000B000000}"/>
    <hyperlink ref="P20" r:id="rId13" display="http://www.konkoly.hu/cgi-bin/IBVS?164" xr:uid="{00000000-0004-0000-0100-00000C000000}"/>
    <hyperlink ref="P36" r:id="rId14" display="http://www.konkoly.hu/cgi-bin/IBVS?1199" xr:uid="{00000000-0004-0000-0100-00000D000000}"/>
    <hyperlink ref="P189" r:id="rId15" display="http://vsolj.cetus-net.org/no38.pdf" xr:uid="{00000000-0004-0000-0100-00000E000000}"/>
    <hyperlink ref="P190" r:id="rId16" display="http://vsolj.cetus-net.org/no48.pdf" xr:uid="{00000000-0004-0000-0100-00000F000000}"/>
    <hyperlink ref="P191" r:id="rId17" display="http://var.astro.cz/oejv/issues/oejv0137.pdf" xr:uid="{00000000-0004-0000-0100-000010000000}"/>
    <hyperlink ref="P192" r:id="rId18" display="http://vsolj.cetus-net.org/vsoljno50.pdf" xr:uid="{00000000-0004-0000-0100-000011000000}"/>
    <hyperlink ref="P44" r:id="rId19" display="http://www.konkoly.hu/cgi-bin/IBVS?6114" xr:uid="{00000000-0004-0000-0100-000012000000}"/>
    <hyperlink ref="P45" r:id="rId20" display="http://www.konkoly.hu/cgi-bin/IBVS?6114" xr:uid="{00000000-0004-0000-0100-000013000000}"/>
    <hyperlink ref="P193" r:id="rId21" display="http://vsolj.cetus-net.org/vsoljno59.pdf" xr:uid="{00000000-0004-0000-0100-000014000000}"/>
  </hyperlink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Active</vt:lpstr>
      <vt:lpstr>BAV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&amp; Bonnie</dc:creator>
  <cp:lastModifiedBy>R &amp; B</cp:lastModifiedBy>
  <cp:lastPrinted>2000-12-22T07:04:52Z</cp:lastPrinted>
  <dcterms:created xsi:type="dcterms:W3CDTF">2000-12-22T06:48:39Z</dcterms:created>
  <dcterms:modified xsi:type="dcterms:W3CDTF">2024-01-16T03:47:36Z</dcterms:modified>
</cp:coreProperties>
</file>