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B4C7EBE-E018-408E-A8B6-C6E39E9E26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Q29" i="1" l="1"/>
  <c r="Q30" i="1"/>
  <c r="Q31" i="1"/>
  <c r="Q32" i="1"/>
  <c r="Q33" i="1"/>
  <c r="Q34" i="1"/>
  <c r="E35" i="1"/>
  <c r="F35" i="1" s="1"/>
  <c r="G35" i="1" s="1"/>
  <c r="K35" i="1" s="1"/>
  <c r="Q35" i="1"/>
  <c r="Q36" i="1"/>
  <c r="D9" i="1"/>
  <c r="C9" i="1"/>
  <c r="F16" i="1"/>
  <c r="F17" i="1" s="1"/>
  <c r="Q28" i="1"/>
  <c r="Q24" i="1"/>
  <c r="Q25" i="1"/>
  <c r="Q26" i="1"/>
  <c r="Q27" i="1"/>
  <c r="Q22" i="1"/>
  <c r="Q23" i="1"/>
  <c r="E29" i="1"/>
  <c r="F29" i="1" s="1"/>
  <c r="G29" i="1" s="1"/>
  <c r="L29" i="1" s="1"/>
  <c r="E28" i="1"/>
  <c r="F28" i="1" s="1"/>
  <c r="G28" i="1" s="1"/>
  <c r="K28" i="1" s="1"/>
  <c r="E23" i="1"/>
  <c r="F23" i="1" s="1"/>
  <c r="G23" i="1" s="1"/>
  <c r="K23" i="1" s="1"/>
  <c r="C17" i="1"/>
  <c r="Q21" i="1"/>
  <c r="E22" i="1"/>
  <c r="F22" i="1" s="1"/>
  <c r="G22" i="1" s="1"/>
  <c r="K22" i="1" s="1"/>
  <c r="E27" i="1"/>
  <c r="F27" i="1" s="1"/>
  <c r="G27" i="1" s="1"/>
  <c r="K27" i="1" s="1"/>
  <c r="E31" i="1" l="1"/>
  <c r="F31" i="1" s="1"/>
  <c r="G31" i="1" s="1"/>
  <c r="L31" i="1" s="1"/>
  <c r="E34" i="1"/>
  <c r="F34" i="1" s="1"/>
  <c r="G34" i="1" s="1"/>
  <c r="L34" i="1" s="1"/>
  <c r="E33" i="1"/>
  <c r="F33" i="1" s="1"/>
  <c r="G33" i="1" s="1"/>
  <c r="L33" i="1" s="1"/>
  <c r="E30" i="1"/>
  <c r="F30" i="1" s="1"/>
  <c r="G30" i="1" s="1"/>
  <c r="L30" i="1" s="1"/>
  <c r="E25" i="1"/>
  <c r="F25" i="1" s="1"/>
  <c r="G25" i="1" s="1"/>
  <c r="K25" i="1" s="1"/>
  <c r="E26" i="1"/>
  <c r="F26" i="1" s="1"/>
  <c r="G26" i="1" s="1"/>
  <c r="K26" i="1" s="1"/>
  <c r="E21" i="1"/>
  <c r="F21" i="1" s="1"/>
  <c r="G21" i="1" s="1"/>
  <c r="I21" i="1" s="1"/>
  <c r="E24" i="1"/>
  <c r="F24" i="1" s="1"/>
  <c r="G24" i="1" s="1"/>
  <c r="E36" i="1"/>
  <c r="F36" i="1" s="1"/>
  <c r="G36" i="1" s="1"/>
  <c r="K36" i="1" s="1"/>
  <c r="E32" i="1"/>
  <c r="F32" i="1" s="1"/>
  <c r="G32" i="1" s="1"/>
  <c r="L32" i="1" s="1"/>
  <c r="C12" i="1"/>
  <c r="C11" i="1"/>
  <c r="O32" i="1" l="1"/>
  <c r="O26" i="1"/>
  <c r="O22" i="1"/>
  <c r="O30" i="1"/>
  <c r="O24" i="1"/>
  <c r="O34" i="1"/>
  <c r="O21" i="1"/>
  <c r="O36" i="1"/>
  <c r="O23" i="1"/>
  <c r="O35" i="1"/>
  <c r="O28" i="1"/>
  <c r="O31" i="1"/>
  <c r="O25" i="1"/>
  <c r="O27" i="1"/>
  <c r="O29" i="1"/>
  <c r="C15" i="1"/>
  <c r="C18" i="1" s="1"/>
  <c r="O33" i="1"/>
  <c r="C16" i="1"/>
  <c r="D18" i="1" s="1"/>
  <c r="K24" i="1"/>
  <c r="F18" i="1" l="1"/>
  <c r="F19" i="1" s="1"/>
</calcChain>
</file>

<file path=xl/sharedStrings.xml><?xml version="1.0" encoding="utf-8"?>
<sst xmlns="http://schemas.openxmlformats.org/spreadsheetml/2006/main" count="78" uniqueCount="51">
  <si>
    <t>OEJV 0198</t>
  </si>
  <si>
    <t>Add cycle</t>
  </si>
  <si>
    <t>Old Cycle</t>
  </si>
  <si>
    <t>OEJV 0182</t>
  </si>
  <si>
    <t>I</t>
  </si>
  <si>
    <t>II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</si>
  <si>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</si>
  <si>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</si>
  <si>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</si>
  <si>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</si>
  <si>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</si>
  <si>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</si>
  <si>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</si>
  <si>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</si>
  <si>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</si>
  <si>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</si>
  <si>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</si>
  <si>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</si>
  <si>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</si>
  <si>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</si>
  <si>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</si>
  <si>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</si>
  <si>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</si>
  <si>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</si>
  <si>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</si>
  <si>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</si>
  <si>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</si>
  <si>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</si>
  <si>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</si>
  <si>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</si>
  <si>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</si>
  <si>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</si>
  <si>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</si>
  <si>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</si>
  <si>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</si>
  <si>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</si>
  <si>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</si>
  <si>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</si>
  <si>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</si>
  <si>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V0878 Ara / GSC 8330-2155</t>
  </si>
  <si>
    <t>EW/KE</t>
  </si>
  <si>
    <t>IBVS 5480 Eph.</t>
  </si>
  <si>
    <t>OEJV 0177</t>
  </si>
  <si>
    <t>pg</t>
  </si>
  <si>
    <t>vis</t>
  </si>
  <si>
    <t>PE</t>
  </si>
  <si>
    <t>CCD</t>
  </si>
  <si>
    <t>JAVSO, 48, 250</t>
  </si>
  <si>
    <t>BAJ/RAA/PNC</t>
  </si>
  <si>
    <t>VSS SEB Group</t>
  </si>
  <si>
    <t>TESS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</si>
</sst>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00000000000"/>
    <numFmt numFmtId="167" formatCode="0.00000000"/>
  </numFmts>
  <fonts count="3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0" fontId="17" fillId="0" borderId="0"/>
    <xf numFmtId="0" fontId="17" fillId="23" borderId="5" applyNumberFormat="0" applyFont="0" applyAlignment="0" applyProtection="0"/>
    <xf numFmtId="0" fontId="24" fillId="20" borderId="6" applyNumberFormat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ont="0" applyFill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/>
    <xf numFmtId="0" fontId="3" fillId="0" borderId="0" xfId="0" applyFont="1" applyAlignment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9" fillId="0" borderId="0" xfId="0" applyFont="1">
      <alignment vertical="top"/>
    </xf>
    <xf numFmtId="22" fontId="8" fillId="0" borderId="0" xfId="0" applyNumberFormat="1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1" fillId="0" borderId="0" xfId="0" applyFont="1" applyAlignment="1">
      <alignment horizontal="left"/>
    </xf>
    <xf numFmtId="0" fontId="10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27" fillId="0" borderId="0" xfId="42" applyFont="1" applyAlignment="1">
      <alignment horizontal="left"/>
    </xf>
    <xf numFmtId="0" fontId="27" fillId="0" borderId="0" xfId="42" applyFont="1" applyAlignment="1">
      <alignment horizont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/>
    <xf numFmtId="0" fontId="3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>
      <alignment vertical="top"/>
    </xf>
    <xf numFmtId="0" fontId="4" fillId="0" borderId="0" xfId="0" applyFont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>
      <alignment vertical="top"/>
    </xf>
    <xf numFmtId="0" fontId="6" fillId="0" borderId="10" xfId="0" applyFont="1" applyBorder="1">
      <alignment vertical="top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/>
    <xf numFmtId="166" fontId="30" fillId="0" borderId="0" xfId="0" applyNumberFormat="1" applyFont="1" applyAlignment="1" applyProtection="1">
      <alignment horizontal="left" vertical="center" wrapText="1"/>
      <protection locked="0"/>
    </xf>
    <xf numFmtId="167" fontId="30" fillId="0" borderId="0" xfId="0" applyNumberFormat="1" applyFont="1" applyAlignment="1">
      <alignment horizontal="left"/>
    </xf>
    <xf numFmtId="165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0" xfId="0" applyBorder="1" applyAlignment="1"/>
    <xf numFmtId="0" fontId="6" fillId="0" borderId="0" xfId="0" applyFont="1" applyBorder="1" applyAlignment="1"/>
    <xf numFmtId="0" fontId="30" fillId="0" borderId="0" xfId="0" applyFont="1" applyBorder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V0878 Ara - O-C Diagr.</a:t>
            </a:r>
          </a:p>
        </c:rich>
      </c:tx>
      <c:layout>
        <c:manualLayout>
          <c:xMode val="edge"/>
          <c:yMode val="edge"/>
          <c:x val="0.3866481223922114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467315716272"/>
          <c:y val="0.14035127795846455"/>
          <c:w val="0.8344923504867871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2-458E-A62D-10C3617FB25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B2-458E-A62D-10C3617FB25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B2-458E-A62D-10C3617FB25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-8.5197000058542471E-2</c:v>
                </c:pt>
                <c:pt idx="2">
                  <c:v>-9.1392000133055262E-2</c:v>
                </c:pt>
                <c:pt idx="3">
                  <c:v>-9.2969000004814006E-2</c:v>
                </c:pt>
                <c:pt idx="4">
                  <c:v>-9.5786999998381361E-2</c:v>
                </c:pt>
                <c:pt idx="5">
                  <c:v>-9.9429000001691747E-2</c:v>
                </c:pt>
                <c:pt idx="6">
                  <c:v>-9.6052000000781845E-2</c:v>
                </c:pt>
                <c:pt idx="7">
                  <c:v>-0.11446799999976065</c:v>
                </c:pt>
                <c:pt idx="14">
                  <c:v>-0.11515099993266631</c:v>
                </c:pt>
                <c:pt idx="15">
                  <c:v>-0.11435800015169661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B2-458E-A62D-10C3617FB25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  <c:pt idx="8">
                  <c:v>-0.1129158686453593</c:v>
                </c:pt>
                <c:pt idx="9">
                  <c:v>-0.11346544446132611</c:v>
                </c:pt>
                <c:pt idx="10">
                  <c:v>-0.11364269078330835</c:v>
                </c:pt>
                <c:pt idx="11">
                  <c:v>-0.11243333911988884</c:v>
                </c:pt>
                <c:pt idx="12">
                  <c:v>-0.11368537124508293</c:v>
                </c:pt>
                <c:pt idx="13">
                  <c:v>-0.1131110795904533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B2-458E-A62D-10C3617FB25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B2-458E-A62D-10C3617FB25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4.0000000000000001E-3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4.0000000000000001E-3</c:v>
                  </c:pt>
                  <c:pt idx="6">
                    <c:v>5.0000000000000001E-3</c:v>
                  </c:pt>
                  <c:pt idx="7">
                    <c:v>4.1000000000000003E-3</c:v>
                  </c:pt>
                  <c:pt idx="8">
                    <c:v>1.9419999999999999E-3</c:v>
                  </c:pt>
                  <c:pt idx="9">
                    <c:v>2.0769999999999999E-3</c:v>
                  </c:pt>
                  <c:pt idx="10">
                    <c:v>2.8890000000000001E-3</c:v>
                  </c:pt>
                  <c:pt idx="11">
                    <c:v>2.0699999999999998E-3</c:v>
                  </c:pt>
                  <c:pt idx="12">
                    <c:v>1.4369999999999999E-3</c:v>
                  </c:pt>
                  <c:pt idx="13">
                    <c:v>1.2520000000000001E-3</c:v>
                  </c:pt>
                  <c:pt idx="14">
                    <c:v>3.8E-3</c:v>
                  </c:pt>
                  <c:pt idx="15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B2-458E-A62D-10C3617FB25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6661.5</c:v>
                </c:pt>
                <c:pt idx="2">
                  <c:v>6664</c:v>
                </c:pt>
                <c:pt idx="3">
                  <c:v>7035.5</c:v>
                </c:pt>
                <c:pt idx="4">
                  <c:v>7066.5</c:v>
                </c:pt>
                <c:pt idx="5">
                  <c:v>7105.5</c:v>
                </c:pt>
                <c:pt idx="6">
                  <c:v>7134</c:v>
                </c:pt>
                <c:pt idx="7">
                  <c:v>8106</c:v>
                </c:pt>
                <c:pt idx="8">
                  <c:v>8470.5</c:v>
                </c:pt>
                <c:pt idx="9">
                  <c:v>8471</c:v>
                </c:pt>
                <c:pt idx="10">
                  <c:v>8482</c:v>
                </c:pt>
                <c:pt idx="11">
                  <c:v>8482.5</c:v>
                </c:pt>
                <c:pt idx="12">
                  <c:v>8500</c:v>
                </c:pt>
                <c:pt idx="13">
                  <c:v>8500.5</c:v>
                </c:pt>
                <c:pt idx="14">
                  <c:v>8504.5</c:v>
                </c:pt>
                <c:pt idx="15">
                  <c:v>8511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-6.8701086234623787E-4</c:v>
                </c:pt>
                <c:pt idx="1">
                  <c:v>-8.9760858444511565E-2</c:v>
                </c:pt>
                <c:pt idx="2">
                  <c:v>-8.9794287044519874E-2</c:v>
                </c:pt>
                <c:pt idx="3">
                  <c:v>-9.4761777005755998E-2</c:v>
                </c:pt>
                <c:pt idx="4">
                  <c:v>-9.5176291645859154E-2</c:v>
                </c:pt>
                <c:pt idx="5">
                  <c:v>-9.5697777805988912E-2</c:v>
                </c:pt>
                <c:pt idx="6">
                  <c:v>-9.6078863846083745E-2</c:v>
                </c:pt>
                <c:pt idx="7">
                  <c:v>-0.10907590352931795</c:v>
                </c:pt>
                <c:pt idx="8">
                  <c:v>-0.11394979341053078</c:v>
                </c:pt>
                <c:pt idx="9">
                  <c:v>-0.11395647913053245</c:v>
                </c:pt>
                <c:pt idx="10">
                  <c:v>-0.11410356497056905</c:v>
                </c:pt>
                <c:pt idx="11">
                  <c:v>-0.11411025069057072</c:v>
                </c:pt>
                <c:pt idx="12">
                  <c:v>-0.11434425089062894</c:v>
                </c:pt>
                <c:pt idx="13">
                  <c:v>-0.11435093661063062</c:v>
                </c:pt>
                <c:pt idx="14">
                  <c:v>-0.11440442237064392</c:v>
                </c:pt>
                <c:pt idx="15">
                  <c:v>-0.11449133673066554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B2-458E-A62D-10C3617FB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967592"/>
        <c:axId val="1"/>
      </c:scatterChart>
      <c:valAx>
        <c:axId val="853967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12100139082063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967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538247566063978"/>
          <c:y val="0.92397937099967764"/>
          <c:w val="0.5813630041724617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638175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1618712A-C6AE-826C-EE26-1111D3B2B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s://www.aavso.org/ejaavso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40"/>
  <sheetViews>
    <sheetView tabSelected="1" workbookViewId="0">
      <pane xSplit="13" ySplit="21" topLeftCell="N22" activePane="bottomRight" state="frozen"/>
      <selection pane="topRight" activeCell="N1" sqref="N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6.5703125" customWidth="1"/>
    <col min="2" max="2" width="3.85546875" customWidth="1"/>
    <col min="3" max="3" width="17.85546875" customWidth="1"/>
    <col min="4" max="4" width="11.8554687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22" max="22" width="14.5703125" customWidth="1"/>
  </cols>
  <sheetData>
    <row r="1" spans="1:23" ht="20.25" x14ac:dyDescent="0.3">
      <c r="A1" s="1" t="s">
        <v>39</v>
      </c>
      <c r="U1" s="40"/>
      <c r="V1" s="40"/>
      <c r="W1" s="40"/>
    </row>
    <row r="2" spans="1:23" s="25" customFormat="1" ht="12.95" customHeight="1" x14ac:dyDescent="0.2">
      <c r="A2" s="25" t="s">
        <v>29</v>
      </c>
      <c r="B2" s="25" t="s">
        <v>40</v>
      </c>
      <c r="C2" s="26"/>
      <c r="D2" s="26"/>
      <c r="U2" s="41"/>
      <c r="V2" s="42"/>
      <c r="W2" s="41"/>
    </row>
    <row r="3" spans="1:23" s="25" customFormat="1" ht="12.95" customHeight="1" thickBot="1" x14ac:dyDescent="0.25">
      <c r="U3" s="41"/>
      <c r="V3" s="41"/>
      <c r="W3" s="41"/>
    </row>
    <row r="4" spans="1:23" s="25" customFormat="1" ht="12.95" customHeight="1" thickTop="1" thickBot="1" x14ac:dyDescent="0.25">
      <c r="A4" s="14" t="s">
        <v>41</v>
      </c>
      <c r="C4" s="27">
        <v>52102.557000000001</v>
      </c>
      <c r="D4" s="28">
        <v>0.770478</v>
      </c>
      <c r="U4" s="41"/>
      <c r="V4" s="41"/>
      <c r="W4" s="41"/>
    </row>
    <row r="5" spans="1:23" s="25" customFormat="1" ht="12.95" customHeight="1" thickTop="1" x14ac:dyDescent="0.2">
      <c r="A5" s="4" t="s">
        <v>33</v>
      </c>
      <c r="B5" s="29"/>
      <c r="C5" s="5">
        <v>-9.5</v>
      </c>
      <c r="D5" s="29" t="s">
        <v>34</v>
      </c>
      <c r="U5" s="41"/>
      <c r="V5" s="41"/>
      <c r="W5" s="41"/>
    </row>
    <row r="6" spans="1:23" s="25" customFormat="1" ht="12.95" customHeight="1" x14ac:dyDescent="0.2">
      <c r="A6" s="30" t="s">
        <v>6</v>
      </c>
      <c r="U6" s="41"/>
      <c r="V6" s="41"/>
      <c r="W6" s="41"/>
    </row>
    <row r="7" spans="1:23" s="25" customFormat="1" ht="12.95" customHeight="1" x14ac:dyDescent="0.2">
      <c r="A7" s="25" t="s">
        <v>7</v>
      </c>
      <c r="C7" s="25">
        <v>52102.557000000001</v>
      </c>
      <c r="U7" s="41"/>
      <c r="V7" s="41"/>
      <c r="W7" s="41"/>
    </row>
    <row r="8" spans="1:23" s="25" customFormat="1" ht="12.95" customHeight="1" x14ac:dyDescent="0.2">
      <c r="A8" s="25" t="s">
        <v>8</v>
      </c>
      <c r="C8" s="25">
        <v>0.770478</v>
      </c>
      <c r="U8" s="41"/>
      <c r="V8" s="41"/>
      <c r="W8" s="41"/>
    </row>
    <row r="9" spans="1:23" s="25" customFormat="1" ht="12.95" customHeight="1" x14ac:dyDescent="0.2">
      <c r="A9" s="8" t="s">
        <v>38</v>
      </c>
      <c r="B9" s="13">
        <v>22</v>
      </c>
      <c r="C9" s="11" t="str">
        <f>"F"&amp;B9</f>
        <v>F22</v>
      </c>
      <c r="D9" s="12" t="str">
        <f>"G"&amp;B9</f>
        <v>G22</v>
      </c>
      <c r="U9" s="41"/>
      <c r="V9" s="41"/>
      <c r="W9" s="41"/>
    </row>
    <row r="10" spans="1:23" s="25" customFormat="1" ht="12.95" customHeight="1" thickBot="1" x14ac:dyDescent="0.25">
      <c r="A10" s="29"/>
      <c r="B10" s="29"/>
      <c r="C10" s="31" t="s">
        <v>25</v>
      </c>
      <c r="D10" s="31" t="s">
        <v>26</v>
      </c>
      <c r="E10" s="29"/>
      <c r="U10" s="41"/>
      <c r="V10" s="41"/>
      <c r="W10" s="41"/>
    </row>
    <row r="11" spans="1:23" s="25" customFormat="1" ht="12.95" customHeight="1" x14ac:dyDescent="0.2">
      <c r="A11" s="29" t="s">
        <v>21</v>
      </c>
      <c r="B11" s="29"/>
      <c r="C11" s="10">
        <f ca="1">INTERCEPT(INDIRECT($D$9):G992,INDIRECT($C$9):F992)</f>
        <v>-6.8701086234623787E-4</v>
      </c>
      <c r="D11" s="26"/>
      <c r="E11" s="29"/>
      <c r="U11" s="41"/>
      <c r="V11" s="41"/>
      <c r="W11" s="41"/>
    </row>
    <row r="12" spans="1:23" s="25" customFormat="1" ht="12.95" customHeight="1" x14ac:dyDescent="0.2">
      <c r="A12" s="29" t="s">
        <v>22</v>
      </c>
      <c r="B12" s="29"/>
      <c r="C12" s="10">
        <f ca="1">SLOPE(INDIRECT($D$9):G992,INDIRECT($C$9):F992)</f>
        <v>-1.3371440003327377E-5</v>
      </c>
      <c r="D12" s="26"/>
      <c r="E12" s="29"/>
      <c r="U12" s="41"/>
      <c r="V12" s="41"/>
      <c r="W12" s="41"/>
    </row>
    <row r="13" spans="1:23" s="25" customFormat="1" ht="12.95" customHeight="1" x14ac:dyDescent="0.2">
      <c r="A13" s="29" t="s">
        <v>24</v>
      </c>
      <c r="B13" s="29"/>
      <c r="C13" s="26" t="s">
        <v>19</v>
      </c>
      <c r="U13" s="41"/>
      <c r="V13" s="41"/>
      <c r="W13" s="41"/>
    </row>
    <row r="14" spans="1:23" s="25" customFormat="1" ht="12.95" customHeight="1" x14ac:dyDescent="0.2">
      <c r="A14" s="29"/>
      <c r="B14" s="29"/>
      <c r="C14" s="29"/>
      <c r="U14" s="41"/>
      <c r="V14" s="41"/>
      <c r="W14" s="41"/>
    </row>
    <row r="15" spans="1:23" s="25" customFormat="1" ht="12.95" customHeight="1" x14ac:dyDescent="0.2">
      <c r="A15" s="6" t="s">
        <v>23</v>
      </c>
      <c r="B15" s="29"/>
      <c r="C15" s="7">
        <f ca="1">(C7+C11)+(C8+C12)*INT(MAX(F21:F3533))</f>
        <v>58659.98076666327</v>
      </c>
      <c r="E15" s="8" t="s">
        <v>1</v>
      </c>
      <c r="F15" s="5">
        <v>1</v>
      </c>
      <c r="U15" s="41"/>
      <c r="V15" s="41"/>
      <c r="W15" s="41"/>
    </row>
    <row r="16" spans="1:23" s="25" customFormat="1" ht="12.95" customHeight="1" x14ac:dyDescent="0.2">
      <c r="A16" s="6" t="s">
        <v>9</v>
      </c>
      <c r="B16" s="29"/>
      <c r="C16" s="7">
        <f ca="1">+C8+C12</f>
        <v>0.77046462855999664</v>
      </c>
      <c r="E16" s="8" t="s">
        <v>35</v>
      </c>
      <c r="F16" s="10">
        <f ca="1">NOW()+15018.5+$C$5/24</f>
        <v>60322.741180092591</v>
      </c>
      <c r="U16" s="41"/>
      <c r="V16" s="41"/>
      <c r="W16" s="41"/>
    </row>
    <row r="17" spans="1:23" s="25" customFormat="1" ht="12.95" customHeight="1" thickBot="1" x14ac:dyDescent="0.25">
      <c r="A17" s="8" t="s">
        <v>32</v>
      </c>
      <c r="B17" s="29"/>
      <c r="C17" s="29">
        <f>COUNT(C21:C2191)</f>
        <v>16</v>
      </c>
      <c r="E17" s="8" t="s">
        <v>2</v>
      </c>
      <c r="F17" s="10">
        <f ca="1">ROUND(2*(F16-$C$7)/$C$8,0)/2+F15</f>
        <v>10670</v>
      </c>
      <c r="U17" s="41"/>
      <c r="V17" s="41"/>
      <c r="W17" s="41"/>
    </row>
    <row r="18" spans="1:23" s="25" customFormat="1" ht="12.95" customHeight="1" thickTop="1" thickBot="1" x14ac:dyDescent="0.25">
      <c r="A18" s="6" t="s">
        <v>10</v>
      </c>
      <c r="B18" s="29"/>
      <c r="C18" s="32">
        <f ca="1">+C15</f>
        <v>58659.98076666327</v>
      </c>
      <c r="D18" s="33">
        <f ca="1">+C16</f>
        <v>0.77046462855999664</v>
      </c>
      <c r="E18" s="8" t="s">
        <v>36</v>
      </c>
      <c r="F18" s="12">
        <f ca="1">ROUND(2*(F16-$C$15)/$C$16,0)/2+F15</f>
        <v>2159</v>
      </c>
      <c r="U18" s="41"/>
      <c r="V18" s="41"/>
      <c r="W18" s="41"/>
    </row>
    <row r="19" spans="1:23" s="25" customFormat="1" ht="12.95" customHeight="1" thickTop="1" x14ac:dyDescent="0.2">
      <c r="E19" s="8" t="s">
        <v>37</v>
      </c>
      <c r="F19" s="9">
        <f ca="1">+$C$15+$C$16*F18-15018.5-$C$5/24</f>
        <v>45305.309733057635</v>
      </c>
      <c r="U19" s="41"/>
      <c r="V19" s="41"/>
      <c r="W19" s="41"/>
    </row>
    <row r="20" spans="1:23" s="25" customFormat="1" ht="12.95" customHeight="1" thickBot="1" x14ac:dyDescent="0.25">
      <c r="A20" s="31" t="s">
        <v>11</v>
      </c>
      <c r="B20" s="31" t="s">
        <v>12</v>
      </c>
      <c r="C20" s="31" t="s">
        <v>13</v>
      </c>
      <c r="D20" s="31" t="s">
        <v>18</v>
      </c>
      <c r="E20" s="31" t="s">
        <v>14</v>
      </c>
      <c r="F20" s="31" t="s">
        <v>15</v>
      </c>
      <c r="G20" s="31" t="s">
        <v>16</v>
      </c>
      <c r="H20" s="2" t="s">
        <v>43</v>
      </c>
      <c r="I20" s="2" t="s">
        <v>44</v>
      </c>
      <c r="J20" s="2" t="s">
        <v>45</v>
      </c>
      <c r="K20" s="2" t="s">
        <v>46</v>
      </c>
      <c r="L20" s="2" t="s">
        <v>50</v>
      </c>
      <c r="M20" s="2" t="s">
        <v>30</v>
      </c>
      <c r="N20" s="2" t="s">
        <v>31</v>
      </c>
      <c r="O20" s="2" t="s">
        <v>28</v>
      </c>
      <c r="P20" s="2" t="s">
        <v>27</v>
      </c>
      <c r="Q20" s="31" t="s">
        <v>20</v>
      </c>
      <c r="U20" s="41"/>
      <c r="V20" s="41"/>
      <c r="W20" s="41"/>
    </row>
    <row r="21" spans="1:23" s="25" customFormat="1" ht="12.95" customHeight="1" x14ac:dyDescent="0.2">
      <c r="A21" s="25" t="s">
        <v>17</v>
      </c>
      <c r="C21" s="34">
        <v>52102.557000000001</v>
      </c>
      <c r="D21" s="34" t="s">
        <v>19</v>
      </c>
      <c r="E21" s="25">
        <f t="shared" ref="E21:E36" si="0">+(C21-C$7)/C$8</f>
        <v>0</v>
      </c>
      <c r="F21" s="25">
        <f t="shared" ref="F21:F36" si="1">ROUND(2*E21,0)/2</f>
        <v>0</v>
      </c>
      <c r="G21" s="25">
        <f t="shared" ref="G21:G36" si="2">+C21-(C$7+F21*C$8)</f>
        <v>0</v>
      </c>
      <c r="I21" s="25">
        <f>+G21</f>
        <v>0</v>
      </c>
      <c r="O21" s="25">
        <f t="shared" ref="O21:O36" ca="1" si="3">+C$11+C$12*$F21</f>
        <v>-6.8701086234623787E-4</v>
      </c>
      <c r="Q21" s="35">
        <f t="shared" ref="Q21:Q36" si="4">+C21-15018.5</f>
        <v>37084.057000000001</v>
      </c>
      <c r="U21" s="41"/>
      <c r="V21" s="41"/>
      <c r="W21" s="41"/>
    </row>
    <row r="22" spans="1:23" s="25" customFormat="1" ht="12.95" customHeight="1" x14ac:dyDescent="0.2">
      <c r="A22" s="15" t="s">
        <v>42</v>
      </c>
      <c r="B22" s="16"/>
      <c r="C22" s="15">
        <v>57235.01099999994</v>
      </c>
      <c r="D22" s="15">
        <v>5.0000000000000001E-3</v>
      </c>
      <c r="E22" s="25">
        <f t="shared" si="0"/>
        <v>6661.3894231891627</v>
      </c>
      <c r="F22" s="25">
        <f t="shared" si="1"/>
        <v>6661.5</v>
      </c>
      <c r="G22" s="25">
        <f t="shared" si="2"/>
        <v>-8.5197000058542471E-2</v>
      </c>
      <c r="K22" s="25">
        <f t="shared" ref="K22:K36" si="5">+G22</f>
        <v>-8.5197000058542471E-2</v>
      </c>
      <c r="O22" s="25">
        <f t="shared" ca="1" si="3"/>
        <v>-8.9760858444511565E-2</v>
      </c>
      <c r="Q22" s="35">
        <f t="shared" si="4"/>
        <v>42216.51099999994</v>
      </c>
      <c r="U22" s="41"/>
      <c r="V22" s="41"/>
      <c r="W22" s="41"/>
    </row>
    <row r="23" spans="1:23" s="25" customFormat="1" ht="12.95" customHeight="1" x14ac:dyDescent="0.2">
      <c r="A23" s="15" t="s">
        <v>42</v>
      </c>
      <c r="B23" s="16"/>
      <c r="C23" s="15">
        <v>57236.930999999866</v>
      </c>
      <c r="D23" s="15">
        <v>4.0000000000000001E-3</v>
      </c>
      <c r="E23" s="25">
        <f t="shared" si="0"/>
        <v>6663.8813827258728</v>
      </c>
      <c r="F23" s="25">
        <f t="shared" si="1"/>
        <v>6664</v>
      </c>
      <c r="G23" s="25">
        <f t="shared" si="2"/>
        <v>-9.1392000133055262E-2</v>
      </c>
      <c r="K23" s="25">
        <f t="shared" si="5"/>
        <v>-9.1392000133055262E-2</v>
      </c>
      <c r="O23" s="25">
        <f t="shared" ca="1" si="3"/>
        <v>-8.9794287044519874E-2</v>
      </c>
      <c r="Q23" s="35">
        <f t="shared" si="4"/>
        <v>42218.430999999866</v>
      </c>
      <c r="U23" s="41"/>
      <c r="V23" s="41"/>
      <c r="W23" s="41"/>
    </row>
    <row r="24" spans="1:23" s="25" customFormat="1" ht="12.95" customHeight="1" x14ac:dyDescent="0.2">
      <c r="A24" s="17" t="s">
        <v>3</v>
      </c>
      <c r="B24" s="18" t="s">
        <v>5</v>
      </c>
      <c r="C24" s="17">
        <v>57523.161999999997</v>
      </c>
      <c r="D24" s="17">
        <v>5.0000000000000001E-3</v>
      </c>
      <c r="E24" s="25">
        <f t="shared" si="0"/>
        <v>7035.3793359446936</v>
      </c>
      <c r="F24" s="25">
        <f t="shared" si="1"/>
        <v>7035.5</v>
      </c>
      <c r="G24" s="25">
        <f t="shared" si="2"/>
        <v>-9.2969000004814006E-2</v>
      </c>
      <c r="K24" s="25">
        <f t="shared" si="5"/>
        <v>-9.2969000004814006E-2</v>
      </c>
      <c r="O24" s="25">
        <f t="shared" ca="1" si="3"/>
        <v>-9.4761777005755998E-2</v>
      </c>
      <c r="Q24" s="35">
        <f t="shared" si="4"/>
        <v>42504.661999999997</v>
      </c>
      <c r="U24" s="41"/>
      <c r="V24" s="41"/>
      <c r="W24" s="41"/>
    </row>
    <row r="25" spans="1:23" s="25" customFormat="1" ht="12.95" customHeight="1" x14ac:dyDescent="0.2">
      <c r="A25" s="17" t="s">
        <v>3</v>
      </c>
      <c r="B25" s="18" t="s">
        <v>5</v>
      </c>
      <c r="C25" s="17">
        <v>57547.044000000002</v>
      </c>
      <c r="D25" s="17">
        <v>5.0000000000000001E-3</v>
      </c>
      <c r="E25" s="25">
        <f t="shared" si="0"/>
        <v>7066.3756784749221</v>
      </c>
      <c r="F25" s="25">
        <f t="shared" si="1"/>
        <v>7066.5</v>
      </c>
      <c r="G25" s="25">
        <f t="shared" si="2"/>
        <v>-9.5786999998381361E-2</v>
      </c>
      <c r="K25" s="25">
        <f t="shared" si="5"/>
        <v>-9.5786999998381361E-2</v>
      </c>
      <c r="O25" s="25">
        <f t="shared" ca="1" si="3"/>
        <v>-9.5176291645859154E-2</v>
      </c>
      <c r="Q25" s="35">
        <f t="shared" si="4"/>
        <v>42528.544000000002</v>
      </c>
      <c r="U25" s="41"/>
      <c r="V25" s="41"/>
      <c r="W25" s="41"/>
    </row>
    <row r="26" spans="1:23" s="25" customFormat="1" ht="12.95" customHeight="1" x14ac:dyDescent="0.2">
      <c r="A26" s="17" t="s">
        <v>3</v>
      </c>
      <c r="B26" s="18" t="s">
        <v>5</v>
      </c>
      <c r="C26" s="17">
        <v>57577.089</v>
      </c>
      <c r="D26" s="17">
        <v>4.0000000000000001E-3</v>
      </c>
      <c r="E26" s="25">
        <f t="shared" si="0"/>
        <v>7105.3709515391738</v>
      </c>
      <c r="F26" s="25">
        <f t="shared" si="1"/>
        <v>7105.5</v>
      </c>
      <c r="G26" s="25">
        <f t="shared" si="2"/>
        <v>-9.9429000001691747E-2</v>
      </c>
      <c r="K26" s="25">
        <f t="shared" si="5"/>
        <v>-9.9429000001691747E-2</v>
      </c>
      <c r="O26" s="25">
        <f t="shared" ca="1" si="3"/>
        <v>-9.5697777805988912E-2</v>
      </c>
      <c r="Q26" s="35">
        <f t="shared" si="4"/>
        <v>42558.589</v>
      </c>
      <c r="U26" s="41"/>
      <c r="V26" s="41"/>
      <c r="W26" s="41"/>
    </row>
    <row r="27" spans="1:23" s="25" customFormat="1" ht="12.95" customHeight="1" x14ac:dyDescent="0.2">
      <c r="A27" s="17" t="s">
        <v>3</v>
      </c>
      <c r="B27" s="18" t="s">
        <v>4</v>
      </c>
      <c r="C27" s="17">
        <v>57599.050999999999</v>
      </c>
      <c r="D27" s="17">
        <v>5.0000000000000001E-3</v>
      </c>
      <c r="E27" s="25">
        <f t="shared" si="0"/>
        <v>7133.8753345325877</v>
      </c>
      <c r="F27" s="25">
        <f t="shared" si="1"/>
        <v>7134</v>
      </c>
      <c r="G27" s="25">
        <f t="shared" si="2"/>
        <v>-9.6052000000781845E-2</v>
      </c>
      <c r="K27" s="25">
        <f t="shared" si="5"/>
        <v>-9.6052000000781845E-2</v>
      </c>
      <c r="O27" s="25">
        <f t="shared" ca="1" si="3"/>
        <v>-9.6078863846083745E-2</v>
      </c>
      <c r="Q27" s="35">
        <f t="shared" si="4"/>
        <v>42580.550999999999</v>
      </c>
      <c r="U27" s="41"/>
      <c r="V27" s="41"/>
      <c r="W27" s="41"/>
    </row>
    <row r="28" spans="1:23" s="25" customFormat="1" ht="12.95" customHeight="1" x14ac:dyDescent="0.2">
      <c r="A28" s="19" t="s">
        <v>0</v>
      </c>
      <c r="B28" s="20" t="s">
        <v>4</v>
      </c>
      <c r="C28" s="19">
        <v>58347.9372</v>
      </c>
      <c r="D28" s="19">
        <v>4.1000000000000003E-3</v>
      </c>
      <c r="E28" s="25">
        <f t="shared" si="0"/>
        <v>8105.8514324873649</v>
      </c>
      <c r="F28" s="25">
        <f t="shared" si="1"/>
        <v>8106</v>
      </c>
      <c r="G28" s="25">
        <f t="shared" si="2"/>
        <v>-0.11446799999976065</v>
      </c>
      <c r="K28" s="25">
        <f t="shared" si="5"/>
        <v>-0.11446799999976065</v>
      </c>
      <c r="O28" s="25">
        <f t="shared" ca="1" si="3"/>
        <v>-0.10907590352931795</v>
      </c>
      <c r="Q28" s="35">
        <f t="shared" si="4"/>
        <v>43329.4372</v>
      </c>
      <c r="U28" s="41"/>
      <c r="V28" s="41"/>
      <c r="W28" s="41"/>
    </row>
    <row r="29" spans="1:23" s="25" customFormat="1" ht="12.95" customHeight="1" x14ac:dyDescent="0.2">
      <c r="A29" s="23" t="s">
        <v>48</v>
      </c>
      <c r="B29" s="24" t="s">
        <v>4</v>
      </c>
      <c r="C29" s="36">
        <v>58628.777983131353</v>
      </c>
      <c r="D29" s="37">
        <v>1.9419999999999999E-3</v>
      </c>
      <c r="E29" s="25">
        <f t="shared" si="0"/>
        <v>8470.353446991805</v>
      </c>
      <c r="F29" s="25">
        <f t="shared" si="1"/>
        <v>8470.5</v>
      </c>
      <c r="G29" s="25">
        <f t="shared" si="2"/>
        <v>-0.1129158686453593</v>
      </c>
      <c r="L29" s="25">
        <f>+G29</f>
        <v>-0.1129158686453593</v>
      </c>
      <c r="O29" s="25">
        <f t="shared" ca="1" si="3"/>
        <v>-0.11394979341053078</v>
      </c>
      <c r="Q29" s="35">
        <f t="shared" si="4"/>
        <v>43610.277983131353</v>
      </c>
      <c r="U29" s="41"/>
      <c r="V29" s="41" t="s">
        <v>49</v>
      </c>
      <c r="W29" s="41"/>
    </row>
    <row r="30" spans="1:23" s="25" customFormat="1" ht="12.95" customHeight="1" x14ac:dyDescent="0.2">
      <c r="A30" s="23" t="s">
        <v>48</v>
      </c>
      <c r="B30" s="24" t="s">
        <v>5</v>
      </c>
      <c r="C30" s="36">
        <v>58629.16267255554</v>
      </c>
      <c r="D30" s="37">
        <v>2.0769999999999999E-3</v>
      </c>
      <c r="E30" s="25">
        <f t="shared" si="0"/>
        <v>8470.8527336997795</v>
      </c>
      <c r="F30" s="25">
        <f t="shared" si="1"/>
        <v>8471</v>
      </c>
      <c r="G30" s="25">
        <f t="shared" si="2"/>
        <v>-0.11346544446132611</v>
      </c>
      <c r="L30" s="25">
        <f>+G30</f>
        <v>-0.11346544446132611</v>
      </c>
      <c r="O30" s="25">
        <f t="shared" ca="1" si="3"/>
        <v>-0.11395647913053245</v>
      </c>
      <c r="Q30" s="35">
        <f t="shared" si="4"/>
        <v>43610.66267255554</v>
      </c>
      <c r="U30" s="41"/>
      <c r="V30" s="41" t="s">
        <v>49</v>
      </c>
      <c r="W30" s="41"/>
    </row>
    <row r="31" spans="1:23" s="25" customFormat="1" ht="12.95" customHeight="1" x14ac:dyDescent="0.2">
      <c r="A31" s="23" t="s">
        <v>48</v>
      </c>
      <c r="B31" s="24" t="s">
        <v>4</v>
      </c>
      <c r="C31" s="36">
        <v>58637.637753309216</v>
      </c>
      <c r="D31" s="37">
        <v>2.8890000000000001E-3</v>
      </c>
      <c r="E31" s="25">
        <f t="shared" si="0"/>
        <v>8481.8525036525589</v>
      </c>
      <c r="F31" s="25">
        <f t="shared" si="1"/>
        <v>8482</v>
      </c>
      <c r="G31" s="25">
        <f t="shared" si="2"/>
        <v>-0.11364269078330835</v>
      </c>
      <c r="L31" s="25">
        <f>+G31</f>
        <v>-0.11364269078330835</v>
      </c>
      <c r="O31" s="25">
        <f t="shared" ca="1" si="3"/>
        <v>-0.11410356497056905</v>
      </c>
      <c r="Q31" s="35">
        <f t="shared" si="4"/>
        <v>43619.137753309216</v>
      </c>
      <c r="U31" s="41"/>
      <c r="V31" s="41" t="s">
        <v>49</v>
      </c>
      <c r="W31" s="41"/>
    </row>
    <row r="32" spans="1:23" s="25" customFormat="1" ht="12.95" customHeight="1" x14ac:dyDescent="0.2">
      <c r="A32" s="23" t="s">
        <v>48</v>
      </c>
      <c r="B32" s="24" t="s">
        <v>5</v>
      </c>
      <c r="C32" s="36">
        <v>58638.024201660883</v>
      </c>
      <c r="D32" s="37">
        <v>2.0699999999999998E-3</v>
      </c>
      <c r="E32" s="25">
        <f t="shared" si="0"/>
        <v>8482.3540732647543</v>
      </c>
      <c r="F32" s="25">
        <f t="shared" si="1"/>
        <v>8482.5</v>
      </c>
      <c r="G32" s="25">
        <f t="shared" si="2"/>
        <v>-0.11243333911988884</v>
      </c>
      <c r="L32" s="25">
        <f>+G32</f>
        <v>-0.11243333911988884</v>
      </c>
      <c r="O32" s="25">
        <f t="shared" ca="1" si="3"/>
        <v>-0.11411025069057072</v>
      </c>
      <c r="Q32" s="35">
        <f t="shared" si="4"/>
        <v>43619.524201660883</v>
      </c>
      <c r="U32" s="41"/>
      <c r="V32" s="41" t="s">
        <v>49</v>
      </c>
      <c r="W32" s="41"/>
    </row>
    <row r="33" spans="1:23" s="25" customFormat="1" ht="12.95" customHeight="1" x14ac:dyDescent="0.2">
      <c r="A33" s="23" t="s">
        <v>48</v>
      </c>
      <c r="B33" s="24" t="s">
        <v>4</v>
      </c>
      <c r="C33" s="36">
        <v>58651.506314628758</v>
      </c>
      <c r="D33" s="37">
        <v>1.4369999999999999E-3</v>
      </c>
      <c r="E33" s="25">
        <f t="shared" si="0"/>
        <v>8499.8524482577795</v>
      </c>
      <c r="F33" s="25">
        <f t="shared" si="1"/>
        <v>8500</v>
      </c>
      <c r="G33" s="25">
        <f t="shared" si="2"/>
        <v>-0.11368537124508293</v>
      </c>
      <c r="L33" s="25">
        <f>+G33</f>
        <v>-0.11368537124508293</v>
      </c>
      <c r="O33" s="25">
        <f t="shared" ca="1" si="3"/>
        <v>-0.11434425089062894</v>
      </c>
      <c r="Q33" s="35">
        <f t="shared" si="4"/>
        <v>43633.006314628758</v>
      </c>
      <c r="U33" s="41"/>
      <c r="V33" s="41" t="s">
        <v>49</v>
      </c>
      <c r="W33" s="41"/>
    </row>
    <row r="34" spans="1:23" s="25" customFormat="1" ht="12.95" customHeight="1" x14ac:dyDescent="0.2">
      <c r="A34" s="23" t="s">
        <v>48</v>
      </c>
      <c r="B34" s="24" t="s">
        <v>5</v>
      </c>
      <c r="C34" s="36">
        <v>58651.892127920408</v>
      </c>
      <c r="D34" s="37">
        <v>1.2520000000000001E-3</v>
      </c>
      <c r="E34" s="25">
        <f t="shared" si="0"/>
        <v>8500.3531936283798</v>
      </c>
      <c r="F34" s="25">
        <f t="shared" si="1"/>
        <v>8500.5</v>
      </c>
      <c r="G34" s="25">
        <f t="shared" si="2"/>
        <v>-0.1131110795904533</v>
      </c>
      <c r="L34" s="25">
        <f>+G34</f>
        <v>-0.1131110795904533</v>
      </c>
      <c r="O34" s="25">
        <f t="shared" ca="1" si="3"/>
        <v>-0.11435093661063062</v>
      </c>
      <c r="Q34" s="35">
        <f t="shared" si="4"/>
        <v>43633.392127920408</v>
      </c>
      <c r="U34" s="41"/>
      <c r="V34" s="41" t="s">
        <v>49</v>
      </c>
      <c r="W34" s="41"/>
    </row>
    <row r="35" spans="1:23" s="25" customFormat="1" ht="12.95" customHeight="1" x14ac:dyDescent="0.2">
      <c r="A35" s="21" t="s">
        <v>47</v>
      </c>
      <c r="B35" s="22" t="s">
        <v>5</v>
      </c>
      <c r="C35" s="38">
        <v>58654.972000000067</v>
      </c>
      <c r="D35" s="39">
        <v>3.8E-3</v>
      </c>
      <c r="E35" s="25">
        <f t="shared" si="0"/>
        <v>8504.3505460247616</v>
      </c>
      <c r="F35" s="25">
        <f t="shared" si="1"/>
        <v>8504.5</v>
      </c>
      <c r="G35" s="25">
        <f t="shared" si="2"/>
        <v>-0.11515099993266631</v>
      </c>
      <c r="K35" s="25">
        <f t="shared" si="5"/>
        <v>-0.11515099993266631</v>
      </c>
      <c r="O35" s="25">
        <f t="shared" ca="1" si="3"/>
        <v>-0.11440442237064392</v>
      </c>
      <c r="Q35" s="35">
        <f t="shared" si="4"/>
        <v>43636.472000000067</v>
      </c>
      <c r="U35" s="41"/>
      <c r="V35" s="41"/>
      <c r="W35" s="41"/>
    </row>
    <row r="36" spans="1:23" s="25" customFormat="1" ht="12.95" customHeight="1" x14ac:dyDescent="0.2">
      <c r="A36" s="21" t="s">
        <v>47</v>
      </c>
      <c r="B36" s="22" t="s">
        <v>4</v>
      </c>
      <c r="C36" s="38">
        <v>58659.980899999849</v>
      </c>
      <c r="D36" s="39">
        <v>1.2999999999999999E-3</v>
      </c>
      <c r="E36" s="25">
        <f t="shared" si="0"/>
        <v>8510.8515752556832</v>
      </c>
      <c r="F36" s="25">
        <f t="shared" si="1"/>
        <v>8511</v>
      </c>
      <c r="G36" s="25">
        <f t="shared" si="2"/>
        <v>-0.11435800015169661</v>
      </c>
      <c r="K36" s="25">
        <f t="shared" si="5"/>
        <v>-0.11435800015169661</v>
      </c>
      <c r="O36" s="25">
        <f t="shared" ca="1" si="3"/>
        <v>-0.11449133673066554</v>
      </c>
      <c r="Q36" s="35">
        <f t="shared" si="4"/>
        <v>43641.480899999849</v>
      </c>
      <c r="U36" s="41"/>
      <c r="V36" s="41"/>
      <c r="W36" s="41"/>
    </row>
    <row r="37" spans="1:23" s="25" customFormat="1" ht="12.95" customHeight="1" x14ac:dyDescent="0.2">
      <c r="C37" s="34"/>
      <c r="D37" s="34"/>
      <c r="U37" s="41"/>
      <c r="V37" s="41"/>
      <c r="W37" s="41"/>
    </row>
    <row r="38" spans="1:23" s="25" customFormat="1" ht="12.95" customHeight="1" x14ac:dyDescent="0.2">
      <c r="C38" s="34"/>
      <c r="D38" s="34"/>
      <c r="U38" s="41"/>
      <c r="V38" s="41"/>
      <c r="W38" s="41"/>
    </row>
    <row r="39" spans="1:23" s="25" customFormat="1" ht="12.95" customHeight="1" x14ac:dyDescent="0.2">
      <c r="C39" s="34"/>
      <c r="D39" s="34"/>
      <c r="U39" s="41"/>
      <c r="V39" s="41"/>
      <c r="W39" s="41"/>
    </row>
    <row r="40" spans="1:23" s="25" customFormat="1" ht="12.95" customHeight="1" x14ac:dyDescent="0.2">
      <c r="C40" s="34"/>
      <c r="D40" s="34"/>
      <c r="U40" s="41"/>
      <c r="V40" s="41"/>
      <c r="W40" s="41"/>
    </row>
    <row r="41" spans="1:23" s="25" customFormat="1" ht="12.95" customHeight="1" x14ac:dyDescent="0.2">
      <c r="C41" s="34"/>
      <c r="D41" s="34"/>
      <c r="U41" s="41"/>
      <c r="V41" s="41"/>
      <c r="W41" s="41"/>
    </row>
    <row r="42" spans="1:23" s="25" customFormat="1" ht="12.95" customHeight="1" x14ac:dyDescent="0.2">
      <c r="C42" s="34"/>
      <c r="D42" s="34"/>
    </row>
    <row r="43" spans="1:23" s="25" customFormat="1" ht="12.95" customHeight="1" x14ac:dyDescent="0.2">
      <c r="C43" s="34"/>
      <c r="D43" s="34"/>
    </row>
    <row r="44" spans="1:23" s="25" customFormat="1" ht="12.95" customHeight="1" x14ac:dyDescent="0.2">
      <c r="C44" s="34"/>
      <c r="D44" s="34"/>
    </row>
    <row r="45" spans="1:23" s="25" customFormat="1" ht="12.95" customHeight="1" x14ac:dyDescent="0.2">
      <c r="C45" s="34"/>
      <c r="D45" s="34"/>
    </row>
    <row r="46" spans="1:23" s="25" customFormat="1" ht="12.95" customHeight="1" x14ac:dyDescent="0.2">
      <c r="C46" s="34"/>
      <c r="D46" s="34"/>
    </row>
    <row r="47" spans="1:23" s="25" customFormat="1" ht="12.95" customHeight="1" x14ac:dyDescent="0.2">
      <c r="C47" s="34"/>
      <c r="D47" s="34"/>
    </row>
    <row r="48" spans="1:23" s="25" customFormat="1" ht="12.95" customHeight="1" x14ac:dyDescent="0.2">
      <c r="C48" s="34"/>
      <c r="D48" s="34"/>
    </row>
    <row r="49" spans="3:4" s="25" customFormat="1" ht="12.95" customHeight="1" x14ac:dyDescent="0.2">
      <c r="C49" s="34"/>
      <c r="D49" s="34"/>
    </row>
    <row r="50" spans="3:4" s="25" customFormat="1" ht="12.95" customHeight="1" x14ac:dyDescent="0.2">
      <c r="C50" s="34"/>
      <c r="D50" s="34"/>
    </row>
    <row r="51" spans="3:4" s="25" customFormat="1" ht="12.95" customHeight="1" x14ac:dyDescent="0.2">
      <c r="C51" s="34"/>
      <c r="D51" s="34"/>
    </row>
    <row r="52" spans="3:4" s="25" customFormat="1" ht="12.95" customHeight="1" x14ac:dyDescent="0.2">
      <c r="C52" s="34"/>
      <c r="D52" s="34"/>
    </row>
    <row r="53" spans="3:4" s="25" customFormat="1" ht="12.95" customHeight="1" x14ac:dyDescent="0.2">
      <c r="C53" s="34"/>
      <c r="D53" s="34"/>
    </row>
    <row r="54" spans="3:4" s="25" customFormat="1" ht="12.95" customHeight="1" x14ac:dyDescent="0.2">
      <c r="C54" s="34"/>
      <c r="D54" s="34"/>
    </row>
    <row r="55" spans="3:4" s="25" customFormat="1" ht="12.95" customHeight="1" x14ac:dyDescent="0.2">
      <c r="C55" s="34"/>
      <c r="D55" s="34"/>
    </row>
    <row r="56" spans="3:4" s="25" customFormat="1" ht="12.95" customHeight="1" x14ac:dyDescent="0.2">
      <c r="C56" s="34"/>
      <c r="D56" s="34"/>
    </row>
    <row r="57" spans="3:4" s="25" customFormat="1" ht="12.95" customHeight="1" x14ac:dyDescent="0.2">
      <c r="C57" s="34"/>
      <c r="D57" s="34"/>
    </row>
    <row r="58" spans="3:4" s="25" customFormat="1" ht="12.95" customHeight="1" x14ac:dyDescent="0.2">
      <c r="C58" s="34"/>
      <c r="D58" s="34"/>
    </row>
    <row r="59" spans="3:4" s="25" customFormat="1" ht="12.95" customHeight="1" x14ac:dyDescent="0.2">
      <c r="C59" s="34"/>
      <c r="D59" s="34"/>
    </row>
    <row r="60" spans="3:4" s="25" customFormat="1" ht="12.95" customHeight="1" x14ac:dyDescent="0.2">
      <c r="C60" s="34"/>
      <c r="D60" s="34"/>
    </row>
    <row r="61" spans="3:4" s="25" customFormat="1" ht="12.95" customHeight="1" x14ac:dyDescent="0.2">
      <c r="C61" s="34"/>
      <c r="D61" s="34"/>
    </row>
    <row r="62" spans="3:4" s="25" customFormat="1" ht="12.95" customHeight="1" x14ac:dyDescent="0.2">
      <c r="C62" s="34"/>
      <c r="D62" s="34"/>
    </row>
    <row r="63" spans="3:4" s="25" customFormat="1" ht="12.95" customHeight="1" x14ac:dyDescent="0.2">
      <c r="C63" s="34"/>
      <c r="D63" s="34"/>
    </row>
    <row r="64" spans="3:4" s="25" customFormat="1" ht="12.95" customHeight="1" x14ac:dyDescent="0.2">
      <c r="C64" s="34"/>
      <c r="D64" s="34"/>
    </row>
    <row r="65" spans="3:4" s="25" customFormat="1" ht="12.95" customHeight="1" x14ac:dyDescent="0.2">
      <c r="C65" s="34"/>
      <c r="D65" s="34"/>
    </row>
    <row r="66" spans="3:4" s="25" customFormat="1" ht="12.95" customHeight="1" x14ac:dyDescent="0.2">
      <c r="C66" s="34"/>
      <c r="D66" s="34"/>
    </row>
    <row r="67" spans="3:4" s="25" customFormat="1" ht="12.95" customHeight="1" x14ac:dyDescent="0.2">
      <c r="C67" s="34"/>
      <c r="D67" s="34"/>
    </row>
    <row r="68" spans="3:4" s="25" customFormat="1" ht="12.95" customHeight="1" x14ac:dyDescent="0.2">
      <c r="C68" s="34"/>
      <c r="D68" s="34"/>
    </row>
    <row r="69" spans="3:4" s="25" customFormat="1" ht="12.95" customHeight="1" x14ac:dyDescent="0.2">
      <c r="C69" s="34"/>
      <c r="D69" s="34"/>
    </row>
    <row r="70" spans="3:4" s="25" customFormat="1" ht="12.95" customHeight="1" x14ac:dyDescent="0.2">
      <c r="C70" s="34"/>
      <c r="D70" s="34"/>
    </row>
    <row r="71" spans="3:4" s="25" customFormat="1" ht="12.95" customHeight="1" x14ac:dyDescent="0.2">
      <c r="C71" s="34"/>
      <c r="D71" s="34"/>
    </row>
    <row r="72" spans="3:4" s="25" customFormat="1" ht="12.95" customHeight="1" x14ac:dyDescent="0.2">
      <c r="C72" s="34"/>
      <c r="D72" s="34"/>
    </row>
    <row r="73" spans="3:4" s="25" customFormat="1" ht="12.95" customHeight="1" x14ac:dyDescent="0.2">
      <c r="C73" s="34"/>
      <c r="D73" s="34"/>
    </row>
    <row r="74" spans="3:4" s="25" customFormat="1" ht="12.95" customHeight="1" x14ac:dyDescent="0.2">
      <c r="C74" s="34"/>
      <c r="D74" s="34"/>
    </row>
    <row r="75" spans="3:4" s="25" customFormat="1" ht="12.95" customHeight="1" x14ac:dyDescent="0.2">
      <c r="C75" s="34"/>
      <c r="D75" s="34"/>
    </row>
    <row r="76" spans="3:4" s="25" customFormat="1" ht="12.95" customHeight="1" x14ac:dyDescent="0.2">
      <c r="C76" s="34"/>
      <c r="D76" s="34"/>
    </row>
    <row r="77" spans="3:4" s="25" customFormat="1" ht="12.95" customHeight="1" x14ac:dyDescent="0.2">
      <c r="C77" s="34"/>
      <c r="D77" s="34"/>
    </row>
    <row r="78" spans="3:4" s="25" customFormat="1" ht="12.95" customHeight="1" x14ac:dyDescent="0.2">
      <c r="C78" s="34"/>
      <c r="D78" s="34"/>
    </row>
    <row r="79" spans="3:4" s="25" customFormat="1" ht="12.95" customHeight="1" x14ac:dyDescent="0.2">
      <c r="C79" s="34"/>
      <c r="D79" s="34"/>
    </row>
    <row r="80" spans="3:4" s="25" customFormat="1" ht="12.95" customHeight="1" x14ac:dyDescent="0.2">
      <c r="C80" s="34"/>
      <c r="D80" s="34"/>
    </row>
    <row r="81" spans="3:4" s="25" customFormat="1" ht="12.95" customHeight="1" x14ac:dyDescent="0.2">
      <c r="C81" s="34"/>
      <c r="D81" s="34"/>
    </row>
    <row r="82" spans="3:4" s="25" customFormat="1" ht="12.95" customHeight="1" x14ac:dyDescent="0.2">
      <c r="C82" s="34"/>
      <c r="D82" s="34"/>
    </row>
    <row r="83" spans="3:4" s="25" customFormat="1" ht="12.95" customHeight="1" x14ac:dyDescent="0.2">
      <c r="C83" s="34"/>
      <c r="D83" s="34"/>
    </row>
    <row r="84" spans="3:4" s="25" customFormat="1" ht="12.95" customHeight="1" x14ac:dyDescent="0.2">
      <c r="C84" s="34"/>
      <c r="D84" s="34"/>
    </row>
    <row r="85" spans="3:4" s="25" customFormat="1" ht="12.95" customHeight="1" x14ac:dyDescent="0.2">
      <c r="C85" s="34"/>
      <c r="D85" s="34"/>
    </row>
    <row r="86" spans="3:4" s="25" customFormat="1" ht="12.95" customHeight="1" x14ac:dyDescent="0.2">
      <c r="C86" s="34"/>
      <c r="D86" s="34"/>
    </row>
    <row r="87" spans="3:4" s="25" customFormat="1" ht="12.95" customHeight="1" x14ac:dyDescent="0.2">
      <c r="C87" s="34"/>
      <c r="D87" s="34"/>
    </row>
    <row r="88" spans="3:4" s="25" customFormat="1" ht="12.95" customHeight="1" x14ac:dyDescent="0.2">
      <c r="C88" s="34"/>
      <c r="D88" s="34"/>
    </row>
    <row r="89" spans="3:4" s="25" customFormat="1" ht="12.95" customHeight="1" x14ac:dyDescent="0.2">
      <c r="C89" s="34"/>
      <c r="D89" s="34"/>
    </row>
    <row r="90" spans="3:4" s="25" customFormat="1" ht="12.95" customHeight="1" x14ac:dyDescent="0.2">
      <c r="C90" s="34"/>
      <c r="D90" s="34"/>
    </row>
    <row r="91" spans="3:4" s="25" customFormat="1" ht="12.95" customHeight="1" x14ac:dyDescent="0.2">
      <c r="C91" s="34"/>
      <c r="D91" s="34"/>
    </row>
    <row r="92" spans="3:4" s="25" customFormat="1" ht="12.95" customHeight="1" x14ac:dyDescent="0.2">
      <c r="C92" s="34"/>
      <c r="D92" s="34"/>
    </row>
    <row r="93" spans="3:4" s="25" customFormat="1" ht="12.95" customHeight="1" x14ac:dyDescent="0.2">
      <c r="C93" s="34"/>
      <c r="D93" s="34"/>
    </row>
    <row r="94" spans="3:4" s="25" customFormat="1" ht="12.95" customHeight="1" x14ac:dyDescent="0.2">
      <c r="C94" s="34"/>
      <c r="D94" s="34"/>
    </row>
    <row r="95" spans="3:4" s="25" customFormat="1" ht="12.95" customHeight="1" x14ac:dyDescent="0.2">
      <c r="C95" s="34"/>
      <c r="D95" s="34"/>
    </row>
    <row r="96" spans="3:4" s="25" customFormat="1" ht="12.95" customHeight="1" x14ac:dyDescent="0.2">
      <c r="C96" s="34"/>
      <c r="D96" s="34"/>
    </row>
    <row r="97" spans="3:4" s="25" customFormat="1" ht="12.95" customHeight="1" x14ac:dyDescent="0.2">
      <c r="C97" s="34"/>
      <c r="D97" s="34"/>
    </row>
    <row r="98" spans="3:4" s="25" customFormat="1" ht="12.95" customHeight="1" x14ac:dyDescent="0.2">
      <c r="C98" s="34"/>
      <c r="D98" s="34"/>
    </row>
    <row r="99" spans="3:4" s="25" customFormat="1" ht="12.95" customHeight="1" x14ac:dyDescent="0.2">
      <c r="C99" s="34"/>
      <c r="D99" s="34"/>
    </row>
    <row r="100" spans="3:4" s="25" customFormat="1" ht="12.95" customHeight="1" x14ac:dyDescent="0.2">
      <c r="C100" s="34"/>
      <c r="D100" s="34"/>
    </row>
    <row r="101" spans="3:4" s="25" customFormat="1" ht="12.95" customHeight="1" x14ac:dyDescent="0.2">
      <c r="C101" s="34"/>
      <c r="D101" s="34"/>
    </row>
    <row r="102" spans="3:4" s="25" customFormat="1" ht="12.95" customHeight="1" x14ac:dyDescent="0.2">
      <c r="C102" s="34"/>
      <c r="D102" s="34"/>
    </row>
    <row r="103" spans="3:4" s="25" customFormat="1" ht="12.95" customHeight="1" x14ac:dyDescent="0.2">
      <c r="C103" s="34"/>
      <c r="D103" s="34"/>
    </row>
    <row r="104" spans="3:4" s="25" customFormat="1" ht="12.95" customHeight="1" x14ac:dyDescent="0.2">
      <c r="C104" s="34"/>
      <c r="D104" s="34"/>
    </row>
    <row r="105" spans="3:4" s="25" customFormat="1" ht="12.95" customHeight="1" x14ac:dyDescent="0.2">
      <c r="C105" s="34"/>
      <c r="D105" s="34"/>
    </row>
    <row r="106" spans="3:4" s="25" customFormat="1" ht="12.95" customHeight="1" x14ac:dyDescent="0.2">
      <c r="C106" s="34"/>
      <c r="D106" s="34"/>
    </row>
    <row r="107" spans="3:4" s="25" customFormat="1" ht="12.95" customHeight="1" x14ac:dyDescent="0.2">
      <c r="C107" s="34"/>
      <c r="D107" s="34"/>
    </row>
    <row r="108" spans="3:4" s="25" customFormat="1" ht="12.95" customHeight="1" x14ac:dyDescent="0.2">
      <c r="C108" s="34"/>
      <c r="D108" s="34"/>
    </row>
    <row r="109" spans="3:4" s="25" customFormat="1" ht="12.95" customHeight="1" x14ac:dyDescent="0.2">
      <c r="C109" s="34"/>
      <c r="D109" s="34"/>
    </row>
    <row r="110" spans="3:4" s="25" customFormat="1" ht="12.95" customHeight="1" x14ac:dyDescent="0.2">
      <c r="C110" s="34"/>
      <c r="D110" s="34"/>
    </row>
    <row r="111" spans="3:4" s="25" customFormat="1" ht="12.95" customHeight="1" x14ac:dyDescent="0.2">
      <c r="C111" s="34"/>
      <c r="D111" s="34"/>
    </row>
    <row r="112" spans="3:4" s="25" customFormat="1" ht="12.95" customHeight="1" x14ac:dyDescent="0.2">
      <c r="C112" s="34"/>
      <c r="D112" s="34"/>
    </row>
    <row r="113" spans="3:4" s="25" customFormat="1" ht="12.95" customHeight="1" x14ac:dyDescent="0.2">
      <c r="C113" s="34"/>
      <c r="D113" s="34"/>
    </row>
    <row r="114" spans="3:4" s="25" customFormat="1" ht="12.95" customHeight="1" x14ac:dyDescent="0.2">
      <c r="C114" s="34"/>
      <c r="D114" s="34"/>
    </row>
    <row r="115" spans="3:4" s="25" customFormat="1" ht="12.95" customHeight="1" x14ac:dyDescent="0.2">
      <c r="C115" s="34"/>
      <c r="D115" s="34"/>
    </row>
    <row r="116" spans="3:4" s="25" customFormat="1" ht="12.95" customHeight="1" x14ac:dyDescent="0.2">
      <c r="C116" s="34"/>
      <c r="D116" s="34"/>
    </row>
    <row r="117" spans="3:4" s="25" customFormat="1" ht="12.95" customHeight="1" x14ac:dyDescent="0.2">
      <c r="C117" s="34"/>
      <c r="D117" s="34"/>
    </row>
    <row r="118" spans="3:4" s="25" customFormat="1" ht="12.95" customHeight="1" x14ac:dyDescent="0.2">
      <c r="C118" s="34"/>
      <c r="D118" s="34"/>
    </row>
    <row r="119" spans="3:4" s="25" customFormat="1" ht="12.95" customHeight="1" x14ac:dyDescent="0.2">
      <c r="C119" s="34"/>
      <c r="D119" s="34"/>
    </row>
    <row r="120" spans="3:4" s="25" customFormat="1" ht="12.95" customHeight="1" x14ac:dyDescent="0.2">
      <c r="C120" s="34"/>
      <c r="D120" s="34"/>
    </row>
    <row r="121" spans="3:4" s="25" customFormat="1" ht="12.95" customHeight="1" x14ac:dyDescent="0.2">
      <c r="C121" s="34"/>
      <c r="D121" s="34"/>
    </row>
    <row r="122" spans="3:4" s="25" customFormat="1" ht="12.95" customHeight="1" x14ac:dyDescent="0.2">
      <c r="C122" s="34"/>
      <c r="D122" s="34"/>
    </row>
    <row r="123" spans="3:4" s="25" customFormat="1" ht="12.95" customHeight="1" x14ac:dyDescent="0.2">
      <c r="C123" s="34"/>
      <c r="D123" s="34"/>
    </row>
    <row r="124" spans="3:4" s="25" customFormat="1" ht="12.95" customHeight="1" x14ac:dyDescent="0.2">
      <c r="C124" s="34"/>
      <c r="D124" s="34"/>
    </row>
    <row r="125" spans="3:4" s="25" customFormat="1" ht="12.95" customHeight="1" x14ac:dyDescent="0.2">
      <c r="C125" s="34"/>
      <c r="D125" s="34"/>
    </row>
    <row r="126" spans="3:4" s="25" customFormat="1" ht="12.95" customHeight="1" x14ac:dyDescent="0.2">
      <c r="C126" s="34"/>
      <c r="D126" s="34"/>
    </row>
    <row r="127" spans="3:4" s="25" customFormat="1" ht="12.95" customHeight="1" x14ac:dyDescent="0.2">
      <c r="C127" s="34"/>
      <c r="D127" s="34"/>
    </row>
    <row r="128" spans="3:4" s="25" customFormat="1" ht="12.95" customHeight="1" x14ac:dyDescent="0.2">
      <c r="C128" s="34"/>
      <c r="D128" s="34"/>
    </row>
    <row r="129" spans="3:4" s="25" customFormat="1" ht="12.95" customHeight="1" x14ac:dyDescent="0.2">
      <c r="C129" s="34"/>
      <c r="D129" s="34"/>
    </row>
    <row r="130" spans="3:4" s="25" customFormat="1" ht="12.95" customHeight="1" x14ac:dyDescent="0.2">
      <c r="C130" s="34"/>
      <c r="D130" s="34"/>
    </row>
    <row r="131" spans="3:4" s="25" customFormat="1" ht="12.95" customHeight="1" x14ac:dyDescent="0.2">
      <c r="C131" s="34"/>
      <c r="D131" s="34"/>
    </row>
    <row r="132" spans="3:4" s="25" customFormat="1" ht="12.95" customHeight="1" x14ac:dyDescent="0.2">
      <c r="C132" s="34"/>
      <c r="D132" s="34"/>
    </row>
    <row r="133" spans="3:4" s="25" customFormat="1" ht="12.95" customHeight="1" x14ac:dyDescent="0.2">
      <c r="C133" s="34"/>
      <c r="D133" s="34"/>
    </row>
    <row r="134" spans="3:4" s="25" customFormat="1" ht="12.95" customHeight="1" x14ac:dyDescent="0.2">
      <c r="C134" s="34"/>
      <c r="D134" s="34"/>
    </row>
    <row r="135" spans="3:4" s="25" customFormat="1" ht="12.95" customHeight="1" x14ac:dyDescent="0.2">
      <c r="C135" s="34"/>
      <c r="D135" s="34"/>
    </row>
    <row r="136" spans="3:4" s="25" customFormat="1" ht="12.95" customHeight="1" x14ac:dyDescent="0.2">
      <c r="C136" s="34"/>
      <c r="D136" s="34"/>
    </row>
    <row r="137" spans="3:4" s="25" customFormat="1" ht="12.95" customHeight="1" x14ac:dyDescent="0.2">
      <c r="C137" s="34"/>
      <c r="D137" s="34"/>
    </row>
    <row r="138" spans="3:4" s="25" customFormat="1" ht="12.95" customHeight="1" x14ac:dyDescent="0.2">
      <c r="C138" s="34"/>
      <c r="D138" s="34"/>
    </row>
    <row r="139" spans="3:4" s="25" customFormat="1" ht="12.95" customHeight="1" x14ac:dyDescent="0.2">
      <c r="C139" s="34"/>
      <c r="D139" s="34"/>
    </row>
    <row r="140" spans="3:4" s="25" customFormat="1" ht="12.95" customHeight="1" x14ac:dyDescent="0.2">
      <c r="C140" s="34"/>
      <c r="D140" s="34"/>
    </row>
    <row r="141" spans="3:4" s="25" customFormat="1" ht="12.95" customHeight="1" x14ac:dyDescent="0.2">
      <c r="C141" s="34"/>
      <c r="D141" s="34"/>
    </row>
    <row r="142" spans="3:4" s="25" customFormat="1" ht="12.95" customHeight="1" x14ac:dyDescent="0.2">
      <c r="C142" s="34"/>
      <c r="D142" s="34"/>
    </row>
    <row r="143" spans="3:4" s="25" customFormat="1" ht="12.95" customHeight="1" x14ac:dyDescent="0.2">
      <c r="C143" s="34"/>
      <c r="D143" s="34"/>
    </row>
    <row r="144" spans="3:4" s="25" customFormat="1" ht="12.95" customHeight="1" x14ac:dyDescent="0.2">
      <c r="C144" s="34"/>
      <c r="D144" s="34"/>
    </row>
    <row r="145" spans="3:4" s="25" customFormat="1" ht="12.95" customHeight="1" x14ac:dyDescent="0.2">
      <c r="C145" s="34"/>
      <c r="D145" s="34"/>
    </row>
    <row r="146" spans="3:4" s="25" customFormat="1" ht="12.95" customHeight="1" x14ac:dyDescent="0.2">
      <c r="C146" s="34"/>
      <c r="D146" s="34"/>
    </row>
    <row r="147" spans="3:4" s="25" customFormat="1" ht="12.95" customHeight="1" x14ac:dyDescent="0.2">
      <c r="C147" s="34"/>
      <c r="D147" s="34"/>
    </row>
    <row r="148" spans="3:4" s="25" customFormat="1" ht="12.95" customHeight="1" x14ac:dyDescent="0.2">
      <c r="C148" s="34"/>
      <c r="D148" s="34"/>
    </row>
    <row r="149" spans="3:4" s="25" customFormat="1" ht="12.95" customHeight="1" x14ac:dyDescent="0.2">
      <c r="C149" s="34"/>
      <c r="D149" s="34"/>
    </row>
    <row r="150" spans="3:4" s="25" customFormat="1" ht="12.95" customHeight="1" x14ac:dyDescent="0.2">
      <c r="C150" s="34"/>
      <c r="D150" s="34"/>
    </row>
    <row r="151" spans="3:4" s="25" customFormat="1" ht="12.95" customHeight="1" x14ac:dyDescent="0.2">
      <c r="C151" s="34"/>
      <c r="D151" s="34"/>
    </row>
    <row r="152" spans="3:4" s="25" customFormat="1" ht="12.95" customHeight="1" x14ac:dyDescent="0.2">
      <c r="C152" s="34"/>
      <c r="D152" s="34"/>
    </row>
    <row r="153" spans="3:4" s="25" customFormat="1" ht="12.95" customHeight="1" x14ac:dyDescent="0.2">
      <c r="C153" s="34"/>
      <c r="D153" s="34"/>
    </row>
    <row r="154" spans="3:4" s="25" customFormat="1" ht="12.95" customHeight="1" x14ac:dyDescent="0.2">
      <c r="C154" s="34"/>
      <c r="D154" s="34"/>
    </row>
    <row r="155" spans="3:4" s="25" customFormat="1" ht="12.95" customHeight="1" x14ac:dyDescent="0.2">
      <c r="C155" s="34"/>
      <c r="D155" s="34"/>
    </row>
    <row r="156" spans="3:4" s="25" customFormat="1" ht="12.95" customHeight="1" x14ac:dyDescent="0.2">
      <c r="C156" s="34"/>
      <c r="D156" s="34"/>
    </row>
    <row r="157" spans="3:4" s="25" customFormat="1" ht="12.95" customHeight="1" x14ac:dyDescent="0.2">
      <c r="C157" s="34"/>
      <c r="D157" s="34"/>
    </row>
    <row r="158" spans="3:4" s="25" customFormat="1" ht="12.95" customHeight="1" x14ac:dyDescent="0.2">
      <c r="C158" s="34"/>
      <c r="D158" s="34"/>
    </row>
    <row r="159" spans="3:4" s="25" customFormat="1" ht="12.95" customHeight="1" x14ac:dyDescent="0.2">
      <c r="C159" s="34"/>
      <c r="D159" s="34"/>
    </row>
    <row r="160" spans="3:4" s="25" customFormat="1" ht="12.95" customHeight="1" x14ac:dyDescent="0.2">
      <c r="C160" s="34"/>
      <c r="D160" s="34"/>
    </row>
    <row r="161" spans="3:4" s="25" customFormat="1" ht="12.95" customHeight="1" x14ac:dyDescent="0.2">
      <c r="C161" s="34"/>
      <c r="D161" s="34"/>
    </row>
    <row r="162" spans="3:4" s="25" customFormat="1" ht="12.95" customHeight="1" x14ac:dyDescent="0.2">
      <c r="C162" s="34"/>
      <c r="D162" s="34"/>
    </row>
    <row r="163" spans="3:4" s="25" customFormat="1" ht="12.95" customHeight="1" x14ac:dyDescent="0.2">
      <c r="C163" s="34"/>
      <c r="D163" s="34"/>
    </row>
    <row r="164" spans="3:4" s="25" customFormat="1" ht="12.95" customHeight="1" x14ac:dyDescent="0.2">
      <c r="C164" s="34"/>
      <c r="D164" s="34"/>
    </row>
    <row r="165" spans="3:4" s="25" customFormat="1" ht="12.95" customHeight="1" x14ac:dyDescent="0.2">
      <c r="C165" s="34"/>
      <c r="D165" s="34"/>
    </row>
    <row r="166" spans="3:4" s="25" customFormat="1" ht="12.95" customHeight="1" x14ac:dyDescent="0.2">
      <c r="C166" s="34"/>
      <c r="D166" s="34"/>
    </row>
    <row r="167" spans="3:4" s="25" customFormat="1" ht="12.95" customHeight="1" x14ac:dyDescent="0.2">
      <c r="C167" s="34"/>
      <c r="D167" s="34"/>
    </row>
    <row r="168" spans="3:4" s="25" customFormat="1" ht="12.95" customHeight="1" x14ac:dyDescent="0.2">
      <c r="C168" s="34"/>
      <c r="D168" s="34"/>
    </row>
    <row r="169" spans="3:4" s="25" customFormat="1" ht="12.95" customHeight="1" x14ac:dyDescent="0.2">
      <c r="C169" s="34"/>
      <c r="D169" s="34"/>
    </row>
    <row r="170" spans="3:4" s="25" customFormat="1" ht="12.95" customHeight="1" x14ac:dyDescent="0.2">
      <c r="C170" s="34"/>
      <c r="D170" s="34"/>
    </row>
    <row r="171" spans="3:4" s="25" customFormat="1" ht="12.95" customHeight="1" x14ac:dyDescent="0.2">
      <c r="C171" s="34"/>
      <c r="D171" s="34"/>
    </row>
    <row r="172" spans="3:4" s="25" customFormat="1" ht="12.95" customHeight="1" x14ac:dyDescent="0.2">
      <c r="C172" s="34"/>
      <c r="D172" s="34"/>
    </row>
    <row r="173" spans="3:4" s="25" customFormat="1" ht="12.95" customHeight="1" x14ac:dyDescent="0.2">
      <c r="C173" s="34"/>
      <c r="D173" s="34"/>
    </row>
    <row r="174" spans="3:4" s="25" customFormat="1" ht="12.95" customHeight="1" x14ac:dyDescent="0.2">
      <c r="C174" s="34"/>
      <c r="D174" s="34"/>
    </row>
    <row r="175" spans="3:4" s="25" customFormat="1" ht="12.95" customHeight="1" x14ac:dyDescent="0.2">
      <c r="C175" s="34"/>
      <c r="D175" s="34"/>
    </row>
    <row r="176" spans="3:4" s="25" customFormat="1" ht="12.95" customHeight="1" x14ac:dyDescent="0.2">
      <c r="C176" s="34"/>
      <c r="D176" s="34"/>
    </row>
    <row r="177" spans="3:4" s="25" customFormat="1" ht="12.95" customHeight="1" x14ac:dyDescent="0.2">
      <c r="C177" s="34"/>
      <c r="D177" s="34"/>
    </row>
    <row r="178" spans="3:4" s="25" customFormat="1" ht="12.95" customHeight="1" x14ac:dyDescent="0.2">
      <c r="C178" s="34"/>
      <c r="D178" s="34"/>
    </row>
    <row r="179" spans="3:4" s="25" customFormat="1" ht="12.95" customHeight="1" x14ac:dyDescent="0.2">
      <c r="C179" s="34"/>
      <c r="D179" s="34"/>
    </row>
    <row r="180" spans="3:4" s="25" customFormat="1" ht="12.95" customHeight="1" x14ac:dyDescent="0.2">
      <c r="C180" s="34"/>
      <c r="D180" s="34"/>
    </row>
    <row r="181" spans="3:4" s="25" customFormat="1" ht="12.95" customHeight="1" x14ac:dyDescent="0.2">
      <c r="C181" s="34"/>
      <c r="D181" s="34"/>
    </row>
    <row r="182" spans="3:4" s="25" customFormat="1" ht="12.95" customHeight="1" x14ac:dyDescent="0.2">
      <c r="C182" s="34"/>
      <c r="D182" s="34"/>
    </row>
    <row r="183" spans="3:4" s="25" customFormat="1" ht="12.95" customHeight="1" x14ac:dyDescent="0.2">
      <c r="C183" s="34"/>
      <c r="D183" s="34"/>
    </row>
    <row r="184" spans="3:4" s="25" customFormat="1" ht="12.95" customHeight="1" x14ac:dyDescent="0.2">
      <c r="C184" s="34"/>
      <c r="D184" s="34"/>
    </row>
    <row r="185" spans="3:4" s="25" customFormat="1" ht="12.95" customHeight="1" x14ac:dyDescent="0.2">
      <c r="C185" s="34"/>
      <c r="D185" s="34"/>
    </row>
    <row r="186" spans="3:4" s="25" customFormat="1" ht="12.95" customHeight="1" x14ac:dyDescent="0.2">
      <c r="C186" s="34"/>
      <c r="D186" s="34"/>
    </row>
    <row r="187" spans="3:4" s="25" customFormat="1" ht="12.95" customHeight="1" x14ac:dyDescent="0.2">
      <c r="C187" s="34"/>
      <c r="D187" s="34"/>
    </row>
    <row r="188" spans="3:4" s="25" customFormat="1" ht="12.95" customHeight="1" x14ac:dyDescent="0.2">
      <c r="C188" s="34"/>
      <c r="D188" s="34"/>
    </row>
    <row r="189" spans="3:4" s="25" customFormat="1" ht="12.95" customHeight="1" x14ac:dyDescent="0.2">
      <c r="C189" s="34"/>
      <c r="D189" s="34"/>
    </row>
    <row r="190" spans="3:4" s="25" customFormat="1" ht="12.95" customHeight="1" x14ac:dyDescent="0.2">
      <c r="C190" s="34"/>
      <c r="D190" s="34"/>
    </row>
    <row r="191" spans="3:4" s="25" customFormat="1" ht="12.95" customHeight="1" x14ac:dyDescent="0.2">
      <c r="C191" s="34"/>
      <c r="D191" s="34"/>
    </row>
    <row r="192" spans="3:4" s="25" customFormat="1" ht="12.95" customHeight="1" x14ac:dyDescent="0.2">
      <c r="C192" s="34"/>
      <c r="D192" s="34"/>
    </row>
    <row r="193" spans="3:4" s="25" customFormat="1" ht="12.95" customHeight="1" x14ac:dyDescent="0.2">
      <c r="C193" s="34"/>
      <c r="D193" s="34"/>
    </row>
    <row r="194" spans="3:4" s="25" customFormat="1" ht="12.95" customHeight="1" x14ac:dyDescent="0.2">
      <c r="C194" s="34"/>
      <c r="D194" s="34"/>
    </row>
    <row r="195" spans="3:4" s="25" customFormat="1" ht="12.95" customHeight="1" x14ac:dyDescent="0.2">
      <c r="C195" s="34"/>
      <c r="D195" s="34"/>
    </row>
    <row r="196" spans="3:4" s="25" customFormat="1" ht="12.95" customHeight="1" x14ac:dyDescent="0.2">
      <c r="C196" s="34"/>
      <c r="D196" s="34"/>
    </row>
    <row r="197" spans="3:4" s="25" customFormat="1" ht="12.95" customHeight="1" x14ac:dyDescent="0.2">
      <c r="C197" s="34"/>
      <c r="D197" s="34"/>
    </row>
    <row r="198" spans="3:4" s="25" customFormat="1" ht="12.95" customHeight="1" x14ac:dyDescent="0.2">
      <c r="C198" s="34"/>
      <c r="D198" s="34"/>
    </row>
    <row r="199" spans="3:4" s="25" customFormat="1" ht="12.95" customHeight="1" x14ac:dyDescent="0.2">
      <c r="C199" s="34"/>
      <c r="D199" s="34"/>
    </row>
    <row r="200" spans="3:4" s="25" customFormat="1" ht="12.95" customHeight="1" x14ac:dyDescent="0.2">
      <c r="C200" s="34"/>
      <c r="D200" s="34"/>
    </row>
    <row r="201" spans="3:4" s="25" customFormat="1" ht="12.95" customHeight="1" x14ac:dyDescent="0.2">
      <c r="C201" s="34"/>
      <c r="D201" s="34"/>
    </row>
    <row r="202" spans="3:4" s="25" customFormat="1" ht="12.95" customHeight="1" x14ac:dyDescent="0.2">
      <c r="C202" s="34"/>
      <c r="D202" s="34"/>
    </row>
    <row r="203" spans="3:4" s="25" customFormat="1" ht="12.95" customHeight="1" x14ac:dyDescent="0.2">
      <c r="C203" s="34"/>
      <c r="D203" s="34"/>
    </row>
    <row r="204" spans="3:4" s="25" customFormat="1" ht="12.95" customHeight="1" x14ac:dyDescent="0.2">
      <c r="C204" s="34"/>
      <c r="D204" s="34"/>
    </row>
    <row r="205" spans="3:4" s="25" customFormat="1" ht="12.95" customHeight="1" x14ac:dyDescent="0.2">
      <c r="C205" s="34"/>
      <c r="D205" s="34"/>
    </row>
    <row r="206" spans="3:4" s="25" customFormat="1" ht="12.95" customHeight="1" x14ac:dyDescent="0.2">
      <c r="C206" s="34"/>
      <c r="D206" s="34"/>
    </row>
    <row r="207" spans="3:4" s="25" customFormat="1" ht="12.95" customHeight="1" x14ac:dyDescent="0.2">
      <c r="C207" s="34"/>
      <c r="D207" s="34"/>
    </row>
    <row r="208" spans="3:4" s="25" customFormat="1" ht="12.95" customHeight="1" x14ac:dyDescent="0.2">
      <c r="C208" s="34"/>
      <c r="D208" s="34"/>
    </row>
    <row r="209" spans="3:4" s="25" customFormat="1" ht="12.95" customHeight="1" x14ac:dyDescent="0.2">
      <c r="C209" s="34"/>
      <c r="D209" s="34"/>
    </row>
    <row r="210" spans="3:4" s="25" customFormat="1" ht="12.95" customHeight="1" x14ac:dyDescent="0.2">
      <c r="C210" s="34"/>
      <c r="D210" s="34"/>
    </row>
    <row r="211" spans="3:4" s="25" customFormat="1" ht="12.95" customHeight="1" x14ac:dyDescent="0.2">
      <c r="C211" s="34"/>
      <c r="D211" s="34"/>
    </row>
    <row r="212" spans="3:4" s="25" customFormat="1" ht="12.95" customHeight="1" x14ac:dyDescent="0.2">
      <c r="C212" s="34"/>
      <c r="D212" s="34"/>
    </row>
    <row r="213" spans="3:4" s="25" customFormat="1" ht="12.95" customHeight="1" x14ac:dyDescent="0.2">
      <c r="C213" s="34"/>
      <c r="D213" s="34"/>
    </row>
    <row r="214" spans="3:4" s="25" customFormat="1" ht="12.95" customHeight="1" x14ac:dyDescent="0.2">
      <c r="C214" s="34"/>
      <c r="D214" s="34"/>
    </row>
    <row r="215" spans="3:4" s="25" customFormat="1" ht="12.95" customHeight="1" x14ac:dyDescent="0.2">
      <c r="C215" s="34"/>
      <c r="D215" s="34"/>
    </row>
    <row r="216" spans="3:4" s="25" customFormat="1" ht="12.95" customHeight="1" x14ac:dyDescent="0.2">
      <c r="C216" s="34"/>
      <c r="D216" s="34"/>
    </row>
    <row r="217" spans="3:4" s="25" customFormat="1" ht="12.95" customHeight="1" x14ac:dyDescent="0.2">
      <c r="C217" s="34"/>
      <c r="D217" s="34"/>
    </row>
    <row r="218" spans="3:4" s="25" customFormat="1" ht="12.95" customHeight="1" x14ac:dyDescent="0.2">
      <c r="C218" s="34"/>
      <c r="D218" s="34"/>
    </row>
    <row r="219" spans="3:4" s="25" customFormat="1" ht="12.95" customHeight="1" x14ac:dyDescent="0.2">
      <c r="C219" s="34"/>
      <c r="D219" s="34"/>
    </row>
    <row r="220" spans="3:4" s="25" customFormat="1" ht="12.95" customHeight="1" x14ac:dyDescent="0.2">
      <c r="C220" s="34"/>
      <c r="D220" s="34"/>
    </row>
    <row r="221" spans="3:4" s="25" customFormat="1" ht="12.95" customHeight="1" x14ac:dyDescent="0.2">
      <c r="C221" s="34"/>
      <c r="D221" s="34"/>
    </row>
    <row r="222" spans="3:4" s="25" customFormat="1" ht="12.95" customHeight="1" x14ac:dyDescent="0.2">
      <c r="C222" s="34"/>
      <c r="D222" s="34"/>
    </row>
    <row r="223" spans="3:4" s="25" customFormat="1" ht="12.95" customHeight="1" x14ac:dyDescent="0.2">
      <c r="C223" s="34"/>
      <c r="D223" s="34"/>
    </row>
    <row r="224" spans="3:4" s="25" customFormat="1" ht="12.95" customHeight="1" x14ac:dyDescent="0.2">
      <c r="C224" s="34"/>
      <c r="D224" s="34"/>
    </row>
    <row r="225" spans="3:4" s="25" customFormat="1" ht="12.95" customHeight="1" x14ac:dyDescent="0.2">
      <c r="C225" s="34"/>
      <c r="D225" s="34"/>
    </row>
    <row r="226" spans="3:4" s="25" customFormat="1" ht="12.95" customHeight="1" x14ac:dyDescent="0.2">
      <c r="C226" s="34"/>
      <c r="D226" s="34"/>
    </row>
    <row r="227" spans="3:4" s="25" customFormat="1" ht="12.95" customHeight="1" x14ac:dyDescent="0.2">
      <c r="C227" s="34"/>
      <c r="D227" s="34"/>
    </row>
    <row r="228" spans="3:4" s="25" customFormat="1" ht="12.95" customHeight="1" x14ac:dyDescent="0.2">
      <c r="C228" s="34"/>
      <c r="D228" s="34"/>
    </row>
    <row r="229" spans="3:4" s="25" customFormat="1" ht="12.95" customHeight="1" x14ac:dyDescent="0.2">
      <c r="C229" s="34"/>
      <c r="D229" s="34"/>
    </row>
    <row r="230" spans="3:4" s="25" customFormat="1" ht="12.95" customHeight="1" x14ac:dyDescent="0.2">
      <c r="C230" s="34"/>
      <c r="D230" s="34"/>
    </row>
    <row r="231" spans="3:4" s="25" customFormat="1" ht="12.95" customHeight="1" x14ac:dyDescent="0.2">
      <c r="C231" s="34"/>
      <c r="D231" s="34"/>
    </row>
    <row r="232" spans="3:4" s="25" customFormat="1" ht="12.95" customHeight="1" x14ac:dyDescent="0.2">
      <c r="C232" s="34"/>
      <c r="D232" s="34"/>
    </row>
    <row r="233" spans="3:4" s="25" customFormat="1" ht="12.95" customHeight="1" x14ac:dyDescent="0.2">
      <c r="C233" s="34"/>
      <c r="D233" s="34"/>
    </row>
    <row r="234" spans="3:4" s="25" customFormat="1" ht="12.95" customHeight="1" x14ac:dyDescent="0.2">
      <c r="C234" s="34"/>
      <c r="D234" s="34"/>
    </row>
    <row r="235" spans="3:4" s="25" customFormat="1" ht="12.95" customHeight="1" x14ac:dyDescent="0.2">
      <c r="C235" s="34"/>
      <c r="D235" s="34"/>
    </row>
    <row r="236" spans="3:4" s="25" customFormat="1" ht="12.95" customHeight="1" x14ac:dyDescent="0.2">
      <c r="C236" s="34"/>
      <c r="D236" s="34"/>
    </row>
    <row r="237" spans="3:4" s="25" customFormat="1" ht="12.95" customHeight="1" x14ac:dyDescent="0.2">
      <c r="C237" s="34"/>
      <c r="D237" s="34"/>
    </row>
    <row r="238" spans="3:4" s="25" customFormat="1" ht="12.95" customHeight="1" x14ac:dyDescent="0.2">
      <c r="C238" s="34"/>
      <c r="D238" s="34"/>
    </row>
    <row r="239" spans="3:4" s="25" customFormat="1" ht="12.95" customHeight="1" x14ac:dyDescent="0.2">
      <c r="C239" s="34"/>
      <c r="D239" s="34"/>
    </row>
    <row r="240" spans="3:4" s="25" customFormat="1" ht="12.95" customHeight="1" x14ac:dyDescent="0.2">
      <c r="C240" s="34"/>
      <c r="D240" s="34"/>
    </row>
    <row r="241" spans="3:4" s="25" customFormat="1" ht="12.95" customHeight="1" x14ac:dyDescent="0.2">
      <c r="C241" s="34"/>
      <c r="D241" s="34"/>
    </row>
    <row r="242" spans="3:4" s="25" customFormat="1" ht="12.95" customHeight="1" x14ac:dyDescent="0.2">
      <c r="C242" s="34"/>
      <c r="D242" s="34"/>
    </row>
    <row r="243" spans="3:4" s="25" customFormat="1" ht="12.95" customHeight="1" x14ac:dyDescent="0.2">
      <c r="C243" s="34"/>
      <c r="D243" s="34"/>
    </row>
    <row r="244" spans="3:4" s="25" customFormat="1" ht="12.95" customHeight="1" x14ac:dyDescent="0.2">
      <c r="C244" s="34"/>
      <c r="D244" s="34"/>
    </row>
    <row r="245" spans="3:4" s="25" customFormat="1" ht="12.95" customHeight="1" x14ac:dyDescent="0.2">
      <c r="C245" s="34"/>
      <c r="D245" s="34"/>
    </row>
    <row r="246" spans="3:4" s="25" customFormat="1" ht="12.95" customHeight="1" x14ac:dyDescent="0.2">
      <c r="C246" s="34"/>
      <c r="D246" s="34"/>
    </row>
    <row r="247" spans="3:4" s="25" customFormat="1" ht="12.95" customHeight="1" x14ac:dyDescent="0.2">
      <c r="C247" s="34"/>
      <c r="D247" s="34"/>
    </row>
    <row r="248" spans="3:4" s="25" customFormat="1" ht="12.95" customHeight="1" x14ac:dyDescent="0.2">
      <c r="C248" s="34"/>
      <c r="D248" s="34"/>
    </row>
    <row r="249" spans="3:4" s="25" customFormat="1" ht="12.95" customHeight="1" x14ac:dyDescent="0.2">
      <c r="C249" s="34"/>
      <c r="D249" s="34"/>
    </row>
    <row r="250" spans="3:4" s="25" customFormat="1" ht="12.95" customHeight="1" x14ac:dyDescent="0.2">
      <c r="C250" s="34"/>
      <c r="D250" s="34"/>
    </row>
    <row r="251" spans="3:4" s="25" customFormat="1" ht="12.95" customHeight="1" x14ac:dyDescent="0.2">
      <c r="C251" s="34"/>
      <c r="D251" s="34"/>
    </row>
    <row r="252" spans="3:4" s="25" customFormat="1" ht="12.95" customHeight="1" x14ac:dyDescent="0.2">
      <c r="C252" s="34"/>
      <c r="D252" s="34"/>
    </row>
    <row r="253" spans="3:4" s="25" customFormat="1" ht="12.95" customHeight="1" x14ac:dyDescent="0.2">
      <c r="C253" s="34"/>
      <c r="D253" s="34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  <row r="6937" spans="3:4" x14ac:dyDescent="0.2">
      <c r="C6937" s="3"/>
      <c r="D6937" s="3"/>
    </row>
    <row r="6938" spans="3:4" x14ac:dyDescent="0.2">
      <c r="C6938" s="3"/>
      <c r="D6938" s="3"/>
    </row>
    <row r="6939" spans="3:4" x14ac:dyDescent="0.2">
      <c r="C6939" s="3"/>
      <c r="D6939" s="3"/>
    </row>
    <row r="6940" spans="3:4" x14ac:dyDescent="0.2">
      <c r="C6940" s="3"/>
      <c r="D6940" s="3"/>
    </row>
  </sheetData>
  <sortState xmlns:xlrd2="http://schemas.microsoft.com/office/spreadsheetml/2017/richdata2" ref="A21:R37">
    <sortCondition ref="C21:C37"/>
  </sortState>
  <phoneticPr fontId="7" type="noConversion"/>
  <hyperlinks>
    <hyperlink ref="H64738" r:id="rId1" display="http://vsolj.cetus-net.org/bulletin.html" xr:uid="{00000000-0004-0000-0000-000000000000}"/>
    <hyperlink ref="H64731" r:id="rId2" display="http://vsolj.cetus-net.org/bulletin.html" xr:uid="{00000000-0004-0000-0000-000001000000}"/>
    <hyperlink ref="AP2228" r:id="rId3" display="http://cdsbib.u-strasbg.fr/cgi-bin/cdsbib?1990RMxAA..21..381G" xr:uid="{00000000-0004-0000-0000-000002000000}"/>
    <hyperlink ref="AP2231" r:id="rId4" display="http://cdsbib.u-strasbg.fr/cgi-bin/cdsbib?1990RMxAA..21..381G" xr:uid="{00000000-0004-0000-0000-000003000000}"/>
    <hyperlink ref="AP2229" r:id="rId5" display="http://cdsbib.u-strasbg.fr/cgi-bin/cdsbib?1990RMxAA..21..381G" xr:uid="{00000000-0004-0000-0000-000004000000}"/>
    <hyperlink ref="AP2207" r:id="rId6" display="http://cdsbib.u-strasbg.fr/cgi-bin/cdsbib?1990RMxAA..21..381G" xr:uid="{00000000-0004-0000-0000-000005000000}"/>
    <hyperlink ref="I64738" r:id="rId7" display="http://vsolj.cetus-net.org/bulletin.html" xr:uid="{00000000-0004-0000-0000-000006000000}"/>
    <hyperlink ref="AQ2341" r:id="rId8" display="http://cdsbib.u-strasbg.fr/cgi-bin/cdsbib?1990RMxAA..21..381G" xr:uid="{00000000-0004-0000-0000-000007000000}"/>
    <hyperlink ref="AQ610" r:id="rId9" display="http://cdsbib.u-strasbg.fr/cgi-bin/cdsbib?1990RMxAA..21..381G" xr:uid="{00000000-0004-0000-0000-000008000000}"/>
    <hyperlink ref="AQ2342" r:id="rId10" display="http://cdsbib.u-strasbg.fr/cgi-bin/cdsbib?1990RMxAA..21..381G" xr:uid="{00000000-0004-0000-0000-000009000000}"/>
    <hyperlink ref="H64735" r:id="rId11" display="https://www.aavso.org/ejaavso" xr:uid="{00000000-0004-0000-0000-00000A000000}"/>
    <hyperlink ref="H64930" r:id="rId12" display="http://vsolj.cetus-net.org/bulletin.html" xr:uid="{00000000-0004-0000-0000-00000B000000}"/>
    <hyperlink ref="H64923" r:id="rId13" display="https://www.aavso.org/ejaavso" xr:uid="{00000000-0004-0000-0000-00000C000000}"/>
    <hyperlink ref="I64930" r:id="rId14" display="http://vsolj.cetus-net.org/bulletin.html" xr:uid="{00000000-0004-0000-0000-00000D000000}"/>
    <hyperlink ref="AQ58581" r:id="rId15" display="http://cdsbib.u-strasbg.fr/cgi-bin/cdsbib?1990RMxAA..21..381G" xr:uid="{00000000-0004-0000-0000-00000E000000}"/>
    <hyperlink ref="H64927" r:id="rId16" display="https://www.aavso.org/ejaavso" xr:uid="{00000000-0004-0000-0000-00000F000000}"/>
    <hyperlink ref="AP5945" r:id="rId17" display="http://cdsbib.u-strasbg.fr/cgi-bin/cdsbib?1990RMxAA..21..381G" xr:uid="{00000000-0004-0000-0000-000010000000}"/>
    <hyperlink ref="AP5948" r:id="rId18" display="http://cdsbib.u-strasbg.fr/cgi-bin/cdsbib?1990RMxAA..21..381G" xr:uid="{00000000-0004-0000-0000-000011000000}"/>
    <hyperlink ref="AP5946" r:id="rId19" display="http://cdsbib.u-strasbg.fr/cgi-bin/cdsbib?1990RMxAA..21..381G" xr:uid="{00000000-0004-0000-0000-000012000000}"/>
    <hyperlink ref="AP5930" r:id="rId20" display="http://cdsbib.u-strasbg.fr/cgi-bin/cdsbib?1990RMxAA..21..381G" xr:uid="{00000000-0004-0000-0000-000013000000}"/>
    <hyperlink ref="AQ6159" r:id="rId21" display="http://cdsbib.u-strasbg.fr/cgi-bin/cdsbib?1990RMxAA..21..381G" xr:uid="{00000000-0004-0000-0000-000014000000}"/>
    <hyperlink ref="AQ6163" r:id="rId22" display="http://cdsbib.u-strasbg.fr/cgi-bin/cdsbib?1990RMxAA..21..381G" xr:uid="{00000000-0004-0000-0000-000015000000}"/>
    <hyperlink ref="AQ307" r:id="rId23" display="http://cdsbib.u-strasbg.fr/cgi-bin/cdsbib?1990RMxAA..21..381G" xr:uid="{00000000-0004-0000-0000-000016000000}"/>
    <hyperlink ref="I3051" r:id="rId24" display="http://vsolj.cetus-net.org/bulletin.html" xr:uid="{00000000-0004-0000-0000-000017000000}"/>
    <hyperlink ref="H3051" r:id="rId25" display="http://vsolj.cetus-net.org/bulletin.html" xr:uid="{00000000-0004-0000-0000-000018000000}"/>
    <hyperlink ref="AQ968" r:id="rId26" display="http://cdsbib.u-strasbg.fr/cgi-bin/cdsbib?1990RMxAA..21..381G" xr:uid="{00000000-0004-0000-0000-000019000000}"/>
    <hyperlink ref="AQ967" r:id="rId27" display="http://cdsbib.u-strasbg.fr/cgi-bin/cdsbib?1990RMxAA..21..381G" xr:uid="{00000000-0004-0000-0000-00001A000000}"/>
    <hyperlink ref="AP4221" r:id="rId28" display="http://cdsbib.u-strasbg.fr/cgi-bin/cdsbib?1990RMxAA..21..381G" xr:uid="{00000000-0004-0000-0000-00001B000000}"/>
    <hyperlink ref="AP4239" r:id="rId29" display="http://cdsbib.u-strasbg.fr/cgi-bin/cdsbib?1990RMxAA..21..381G" xr:uid="{00000000-0004-0000-0000-00001C000000}"/>
    <hyperlink ref="AP4240" r:id="rId30" display="http://cdsbib.u-strasbg.fr/cgi-bin/cdsbib?1990RMxAA..21..381G" xr:uid="{00000000-0004-0000-0000-00001D000000}"/>
    <hyperlink ref="AP4236" r:id="rId31" display="http://cdsbib.u-strasbg.fr/cgi-bin/cdsbib?1990RMxAA..21..381G" xr:uid="{00000000-0004-0000-0000-00001E000000}"/>
  </hyperlinks>
  <pageMargins left="0.75" right="0.75" top="1" bottom="1" header="0.5" footer="0.5"/>
  <pageSetup paperSize="9" orientation="portrait" horizontalDpi="0" verticalDpi="0" r:id="rId32"/>
  <headerFooter alignWithMargins="0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2024-01-13T04:47:18Z</dcterms:modified>
</cp:coreProperties>
</file>