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719E012-2880-48E0-BE62-6A471B87E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44" i="1" l="1"/>
  <c r="F244" i="1" s="1"/>
  <c r="G244" i="1" s="1"/>
  <c r="K244" i="1" s="1"/>
  <c r="Q244" i="1"/>
  <c r="E243" i="1"/>
  <c r="F243" i="1" s="1"/>
  <c r="Q243" i="1"/>
  <c r="E241" i="1"/>
  <c r="F241" i="1" s="1"/>
  <c r="G241" i="1" s="1"/>
  <c r="Q241" i="1"/>
  <c r="E242" i="1"/>
  <c r="F242" i="1" s="1"/>
  <c r="Q242" i="1"/>
  <c r="E237" i="1"/>
  <c r="F237" i="1" s="1"/>
  <c r="Q237" i="1"/>
  <c r="E238" i="1"/>
  <c r="F238" i="1" s="1"/>
  <c r="Q238" i="1"/>
  <c r="E239" i="1"/>
  <c r="F239" i="1" s="1"/>
  <c r="Q239" i="1"/>
  <c r="E240" i="1"/>
  <c r="F240" i="1" s="1"/>
  <c r="Q240" i="1"/>
  <c r="E236" i="1"/>
  <c r="F236" i="1" s="1"/>
  <c r="Q236" i="1"/>
  <c r="E231" i="1"/>
  <c r="F231" i="1"/>
  <c r="G231" i="1" s="1"/>
  <c r="K231" i="1" s="1"/>
  <c r="Q231" i="1"/>
  <c r="E232" i="1"/>
  <c r="F232" i="1" s="1"/>
  <c r="G232" i="1" s="1"/>
  <c r="K232" i="1" s="1"/>
  <c r="Q232" i="1"/>
  <c r="E233" i="1"/>
  <c r="F233" i="1" s="1"/>
  <c r="G233" i="1" s="1"/>
  <c r="K233" i="1" s="1"/>
  <c r="Q233" i="1"/>
  <c r="E234" i="1"/>
  <c r="F234" i="1" s="1"/>
  <c r="G234" i="1" s="1"/>
  <c r="K234" i="1" s="1"/>
  <c r="Q234" i="1"/>
  <c r="E235" i="1"/>
  <c r="F235" i="1"/>
  <c r="G235" i="1" s="1"/>
  <c r="K235" i="1" s="1"/>
  <c r="Q235" i="1"/>
  <c r="E219" i="1"/>
  <c r="F219" i="1" s="1"/>
  <c r="G219" i="1" s="1"/>
  <c r="K219" i="1" s="1"/>
  <c r="E223" i="1"/>
  <c r="F223" i="1" s="1"/>
  <c r="G223" i="1" s="1"/>
  <c r="K223" i="1" s="1"/>
  <c r="E224" i="1"/>
  <c r="F224" i="1" s="1"/>
  <c r="G224" i="1" s="1"/>
  <c r="K224" i="1" s="1"/>
  <c r="E226" i="1"/>
  <c r="F226" i="1" s="1"/>
  <c r="G226" i="1" s="1"/>
  <c r="K226" i="1" s="1"/>
  <c r="E227" i="1"/>
  <c r="F227" i="1" s="1"/>
  <c r="G227" i="1" s="1"/>
  <c r="K227" i="1" s="1"/>
  <c r="E228" i="1"/>
  <c r="F228" i="1" s="1"/>
  <c r="G228" i="1" s="1"/>
  <c r="K228" i="1" s="1"/>
  <c r="E229" i="1"/>
  <c r="F229" i="1" s="1"/>
  <c r="G229" i="1" s="1"/>
  <c r="K229" i="1" s="1"/>
  <c r="E230" i="1"/>
  <c r="F230" i="1" s="1"/>
  <c r="G230" i="1" s="1"/>
  <c r="K230" i="1" s="1"/>
  <c r="E216" i="1"/>
  <c r="F216" i="1" s="1"/>
  <c r="G216" i="1" s="1"/>
  <c r="K216" i="1" s="1"/>
  <c r="E218" i="1"/>
  <c r="F218" i="1" s="1"/>
  <c r="G218" i="1" s="1"/>
  <c r="K218" i="1" s="1"/>
  <c r="D11" i="1"/>
  <c r="D12" i="1"/>
  <c r="D13" i="1"/>
  <c r="Q219" i="1"/>
  <c r="Q223" i="1"/>
  <c r="Q224" i="1"/>
  <c r="Q226" i="1"/>
  <c r="Q227" i="1"/>
  <c r="Q228" i="1"/>
  <c r="Q229" i="1"/>
  <c r="Q230" i="1"/>
  <c r="Q216" i="1"/>
  <c r="Q218" i="1"/>
  <c r="E203" i="1"/>
  <c r="F203" i="1" s="1"/>
  <c r="G203" i="1" s="1"/>
  <c r="K203" i="1" s="1"/>
  <c r="E207" i="1"/>
  <c r="F207" i="1" s="1"/>
  <c r="G207" i="1" s="1"/>
  <c r="K207" i="1" s="1"/>
  <c r="E208" i="1"/>
  <c r="F208" i="1" s="1"/>
  <c r="G208" i="1" s="1"/>
  <c r="K208" i="1" s="1"/>
  <c r="E209" i="1"/>
  <c r="F209" i="1" s="1"/>
  <c r="G209" i="1" s="1"/>
  <c r="K209" i="1" s="1"/>
  <c r="E210" i="1"/>
  <c r="F210" i="1" s="1"/>
  <c r="G210" i="1" s="1"/>
  <c r="K210" i="1" s="1"/>
  <c r="E211" i="1"/>
  <c r="F211" i="1" s="1"/>
  <c r="G211" i="1" s="1"/>
  <c r="K211" i="1" s="1"/>
  <c r="E212" i="1"/>
  <c r="F212" i="1" s="1"/>
  <c r="G212" i="1" s="1"/>
  <c r="K212" i="1" s="1"/>
  <c r="E213" i="1"/>
  <c r="F213" i="1" s="1"/>
  <c r="G213" i="1" s="1"/>
  <c r="K213" i="1" s="1"/>
  <c r="E214" i="1"/>
  <c r="F214" i="1"/>
  <c r="G214" i="1" s="1"/>
  <c r="K214" i="1" s="1"/>
  <c r="E215" i="1"/>
  <c r="F215" i="1" s="1"/>
  <c r="G215" i="1" s="1"/>
  <c r="K215" i="1" s="1"/>
  <c r="E217" i="1"/>
  <c r="F217" i="1"/>
  <c r="G217" i="1" s="1"/>
  <c r="K217" i="1" s="1"/>
  <c r="E225" i="1"/>
  <c r="F225" i="1" s="1"/>
  <c r="G225" i="1" s="1"/>
  <c r="K225" i="1" s="1"/>
  <c r="E205" i="1"/>
  <c r="F205" i="1" s="1"/>
  <c r="G205" i="1" s="1"/>
  <c r="K205" i="1" s="1"/>
  <c r="E220" i="1"/>
  <c r="F220" i="1"/>
  <c r="G220" i="1" s="1"/>
  <c r="K220" i="1" s="1"/>
  <c r="E221" i="1"/>
  <c r="F221" i="1" s="1"/>
  <c r="G221" i="1" s="1"/>
  <c r="K221" i="1" s="1"/>
  <c r="E222" i="1"/>
  <c r="F222" i="1" s="1"/>
  <c r="G222" i="1" s="1"/>
  <c r="K222" i="1" s="1"/>
  <c r="E202" i="1"/>
  <c r="F202" i="1"/>
  <c r="G202" i="1" s="1"/>
  <c r="K202" i="1" s="1"/>
  <c r="E204" i="1"/>
  <c r="F204" i="1" s="1"/>
  <c r="G204" i="1" s="1"/>
  <c r="K204" i="1" s="1"/>
  <c r="E206" i="1"/>
  <c r="F206" i="1" s="1"/>
  <c r="G206" i="1" s="1"/>
  <c r="K206" i="1" s="1"/>
  <c r="Q203" i="1"/>
  <c r="Q205" i="1"/>
  <c r="Q220" i="1"/>
  <c r="Q221" i="1"/>
  <c r="Q222" i="1"/>
  <c r="T104" i="1"/>
  <c r="T130" i="1"/>
  <c r="E172" i="1"/>
  <c r="F172" i="1"/>
  <c r="E178" i="1"/>
  <c r="F178" i="1" s="1"/>
  <c r="G178" i="1" s="1"/>
  <c r="K178" i="1" s="1"/>
  <c r="E179" i="1"/>
  <c r="F179" i="1" s="1"/>
  <c r="G179" i="1" s="1"/>
  <c r="K179" i="1" s="1"/>
  <c r="E180" i="1"/>
  <c r="F180" i="1" s="1"/>
  <c r="G180" i="1" s="1"/>
  <c r="K180" i="1" s="1"/>
  <c r="E181" i="1"/>
  <c r="F181" i="1" s="1"/>
  <c r="G181" i="1" s="1"/>
  <c r="K181" i="1" s="1"/>
  <c r="E192" i="1"/>
  <c r="F192" i="1" s="1"/>
  <c r="G192" i="1" s="1"/>
  <c r="K192" i="1" s="1"/>
  <c r="E182" i="1"/>
  <c r="F182" i="1" s="1"/>
  <c r="G182" i="1" s="1"/>
  <c r="K182" i="1" s="1"/>
  <c r="E193" i="1"/>
  <c r="F193" i="1" s="1"/>
  <c r="G193" i="1" s="1"/>
  <c r="K193" i="1" s="1"/>
  <c r="E199" i="1"/>
  <c r="F199" i="1" s="1"/>
  <c r="G199" i="1" s="1"/>
  <c r="K199" i="1" s="1"/>
  <c r="E200" i="1"/>
  <c r="F200" i="1" s="1"/>
  <c r="G200" i="1" s="1"/>
  <c r="K200" i="1" s="1"/>
  <c r="E201" i="1"/>
  <c r="F201" i="1" s="1"/>
  <c r="G201" i="1" s="1"/>
  <c r="K201" i="1" s="1"/>
  <c r="E126" i="1"/>
  <c r="F126" i="1" s="1"/>
  <c r="G126" i="1" s="1"/>
  <c r="J126" i="1" s="1"/>
  <c r="E129" i="1"/>
  <c r="F129" i="1" s="1"/>
  <c r="G129" i="1" s="1"/>
  <c r="J129" i="1" s="1"/>
  <c r="E131" i="1"/>
  <c r="F131" i="1" s="1"/>
  <c r="G131" i="1" s="1"/>
  <c r="J131" i="1" s="1"/>
  <c r="E128" i="1"/>
  <c r="F128" i="1" s="1"/>
  <c r="G128" i="1" s="1"/>
  <c r="J128" i="1" s="1"/>
  <c r="E132" i="1"/>
  <c r="F132" i="1" s="1"/>
  <c r="G132" i="1" s="1"/>
  <c r="J132" i="1" s="1"/>
  <c r="E133" i="1"/>
  <c r="F133" i="1" s="1"/>
  <c r="G133" i="1" s="1"/>
  <c r="J133" i="1" s="1"/>
  <c r="E134" i="1"/>
  <c r="F134" i="1" s="1"/>
  <c r="G134" i="1" s="1"/>
  <c r="J134" i="1" s="1"/>
  <c r="E135" i="1"/>
  <c r="F135" i="1" s="1"/>
  <c r="G135" i="1" s="1"/>
  <c r="J135" i="1" s="1"/>
  <c r="E137" i="1"/>
  <c r="F137" i="1" s="1"/>
  <c r="G137" i="1" s="1"/>
  <c r="J137" i="1" s="1"/>
  <c r="E136" i="1"/>
  <c r="F136" i="1" s="1"/>
  <c r="G136" i="1" s="1"/>
  <c r="J136" i="1" s="1"/>
  <c r="E138" i="1"/>
  <c r="F138" i="1" s="1"/>
  <c r="G138" i="1" s="1"/>
  <c r="J138" i="1" s="1"/>
  <c r="E141" i="1"/>
  <c r="F141" i="1" s="1"/>
  <c r="G141" i="1" s="1"/>
  <c r="J141" i="1" s="1"/>
  <c r="E144" i="1"/>
  <c r="F144" i="1" s="1"/>
  <c r="G144" i="1" s="1"/>
  <c r="J144" i="1" s="1"/>
  <c r="E145" i="1"/>
  <c r="F145" i="1" s="1"/>
  <c r="G145" i="1" s="1"/>
  <c r="J145" i="1" s="1"/>
  <c r="E149" i="1"/>
  <c r="F149" i="1" s="1"/>
  <c r="G149" i="1" s="1"/>
  <c r="J149" i="1" s="1"/>
  <c r="E154" i="1"/>
  <c r="F154" i="1" s="1"/>
  <c r="G154" i="1" s="1"/>
  <c r="J154" i="1" s="1"/>
  <c r="E159" i="1"/>
  <c r="F159" i="1" s="1"/>
  <c r="G159" i="1" s="1"/>
  <c r="J159" i="1" s="1"/>
  <c r="E157" i="1"/>
  <c r="F157" i="1" s="1"/>
  <c r="G157" i="1" s="1"/>
  <c r="J157" i="1" s="1"/>
  <c r="E160" i="1"/>
  <c r="F160" i="1" s="1"/>
  <c r="G160" i="1" s="1"/>
  <c r="J160" i="1" s="1"/>
  <c r="E183" i="1"/>
  <c r="F183" i="1"/>
  <c r="E184" i="1"/>
  <c r="F184" i="1" s="1"/>
  <c r="G184" i="1" s="1"/>
  <c r="J184" i="1" s="1"/>
  <c r="E188" i="1"/>
  <c r="F188" i="1" s="1"/>
  <c r="G188" i="1" s="1"/>
  <c r="J188" i="1" s="1"/>
  <c r="E189" i="1"/>
  <c r="F189" i="1" s="1"/>
  <c r="G189" i="1" s="1"/>
  <c r="J189" i="1" s="1"/>
  <c r="E190" i="1"/>
  <c r="F190" i="1" s="1"/>
  <c r="G190" i="1" s="1"/>
  <c r="J190" i="1" s="1"/>
  <c r="E127" i="1"/>
  <c r="F127" i="1" s="1"/>
  <c r="G127" i="1" s="1"/>
  <c r="K127" i="1" s="1"/>
  <c r="E125" i="1"/>
  <c r="F125" i="1" s="1"/>
  <c r="G125" i="1" s="1"/>
  <c r="K125" i="1" s="1"/>
  <c r="E139" i="1"/>
  <c r="F139" i="1" s="1"/>
  <c r="G139" i="1" s="1"/>
  <c r="K139" i="1" s="1"/>
  <c r="E156" i="1"/>
  <c r="F156" i="1"/>
  <c r="G156" i="1" s="1"/>
  <c r="K156" i="1" s="1"/>
  <c r="E153" i="1"/>
  <c r="F153" i="1" s="1"/>
  <c r="G153" i="1" s="1"/>
  <c r="K153" i="1" s="1"/>
  <c r="E165" i="1"/>
  <c r="F165" i="1" s="1"/>
  <c r="G165" i="1" s="1"/>
  <c r="K165" i="1" s="1"/>
  <c r="E168" i="1"/>
  <c r="F168" i="1" s="1"/>
  <c r="G168" i="1" s="1"/>
  <c r="K168" i="1" s="1"/>
  <c r="E171" i="1"/>
  <c r="F171" i="1" s="1"/>
  <c r="G171" i="1" s="1"/>
  <c r="K171" i="1" s="1"/>
  <c r="E185" i="1"/>
  <c r="F185" i="1"/>
  <c r="G185" i="1" s="1"/>
  <c r="K185" i="1" s="1"/>
  <c r="E170" i="1"/>
  <c r="F170" i="1" s="1"/>
  <c r="G170" i="1" s="1"/>
  <c r="K170" i="1" s="1"/>
  <c r="E140" i="1"/>
  <c r="F140" i="1" s="1"/>
  <c r="G140" i="1" s="1"/>
  <c r="K140" i="1" s="1"/>
  <c r="E66" i="1"/>
  <c r="F66" i="1" s="1"/>
  <c r="G66" i="1" s="1"/>
  <c r="I66" i="1" s="1"/>
  <c r="E67" i="1"/>
  <c r="F67" i="1" s="1"/>
  <c r="G67" i="1" s="1"/>
  <c r="I67" i="1" s="1"/>
  <c r="E68" i="1"/>
  <c r="F68" i="1" s="1"/>
  <c r="G68" i="1" s="1"/>
  <c r="I68" i="1" s="1"/>
  <c r="E69" i="1"/>
  <c r="F69" i="1" s="1"/>
  <c r="G69" i="1" s="1"/>
  <c r="I69" i="1" s="1"/>
  <c r="E70" i="1"/>
  <c r="F70" i="1" s="1"/>
  <c r="G70" i="1" s="1"/>
  <c r="I70" i="1" s="1"/>
  <c r="E71" i="1"/>
  <c r="F71" i="1" s="1"/>
  <c r="G71" i="1" s="1"/>
  <c r="I71" i="1" s="1"/>
  <c r="E72" i="1"/>
  <c r="F72" i="1" s="1"/>
  <c r="G72" i="1" s="1"/>
  <c r="I72" i="1" s="1"/>
  <c r="E73" i="1"/>
  <c r="F73" i="1" s="1"/>
  <c r="G73" i="1" s="1"/>
  <c r="I73" i="1" s="1"/>
  <c r="E74" i="1"/>
  <c r="F74" i="1" s="1"/>
  <c r="G74" i="1" s="1"/>
  <c r="I74" i="1" s="1"/>
  <c r="E75" i="1"/>
  <c r="F75" i="1" s="1"/>
  <c r="G75" i="1" s="1"/>
  <c r="I75" i="1" s="1"/>
  <c r="E76" i="1"/>
  <c r="F76" i="1" s="1"/>
  <c r="G76" i="1" s="1"/>
  <c r="I76" i="1" s="1"/>
  <c r="E77" i="1"/>
  <c r="F77" i="1" s="1"/>
  <c r="G77" i="1" s="1"/>
  <c r="I77" i="1" s="1"/>
  <c r="E78" i="1"/>
  <c r="F78" i="1" s="1"/>
  <c r="G78" i="1" s="1"/>
  <c r="I78" i="1" s="1"/>
  <c r="E79" i="1"/>
  <c r="F79" i="1" s="1"/>
  <c r="G79" i="1" s="1"/>
  <c r="I79" i="1" s="1"/>
  <c r="E80" i="1"/>
  <c r="F80" i="1" s="1"/>
  <c r="G80" i="1" s="1"/>
  <c r="I80" i="1" s="1"/>
  <c r="E146" i="1"/>
  <c r="F146" i="1" s="1"/>
  <c r="G146" i="1" s="1"/>
  <c r="K146" i="1" s="1"/>
  <c r="E147" i="1"/>
  <c r="F147" i="1" s="1"/>
  <c r="G147" i="1" s="1"/>
  <c r="K147" i="1" s="1"/>
  <c r="E148" i="1"/>
  <c r="F148" i="1" s="1"/>
  <c r="G148" i="1" s="1"/>
  <c r="K148" i="1" s="1"/>
  <c r="E150" i="1"/>
  <c r="F150" i="1" s="1"/>
  <c r="G150" i="1" s="1"/>
  <c r="K150" i="1" s="1"/>
  <c r="E151" i="1"/>
  <c r="F151" i="1" s="1"/>
  <c r="G151" i="1" s="1"/>
  <c r="K151" i="1" s="1"/>
  <c r="E152" i="1"/>
  <c r="F152" i="1" s="1"/>
  <c r="G152" i="1" s="1"/>
  <c r="K152" i="1" s="1"/>
  <c r="E155" i="1"/>
  <c r="F155" i="1" s="1"/>
  <c r="G155" i="1" s="1"/>
  <c r="K155" i="1" s="1"/>
  <c r="E158" i="1"/>
  <c r="F158" i="1" s="1"/>
  <c r="G158" i="1" s="1"/>
  <c r="K158" i="1" s="1"/>
  <c r="E161" i="1"/>
  <c r="F161" i="1" s="1"/>
  <c r="G161" i="1" s="1"/>
  <c r="K161" i="1" s="1"/>
  <c r="E162" i="1"/>
  <c r="F162" i="1" s="1"/>
  <c r="G162" i="1" s="1"/>
  <c r="K162" i="1" s="1"/>
  <c r="E163" i="1"/>
  <c r="F163" i="1" s="1"/>
  <c r="G163" i="1" s="1"/>
  <c r="K163" i="1" s="1"/>
  <c r="E164" i="1"/>
  <c r="F164" i="1" s="1"/>
  <c r="G164" i="1" s="1"/>
  <c r="K164" i="1" s="1"/>
  <c r="E166" i="1"/>
  <c r="F166" i="1" s="1"/>
  <c r="G166" i="1" s="1"/>
  <c r="K166" i="1" s="1"/>
  <c r="E167" i="1"/>
  <c r="F167" i="1" s="1"/>
  <c r="G167" i="1" s="1"/>
  <c r="K167" i="1" s="1"/>
  <c r="E169" i="1"/>
  <c r="F169" i="1" s="1"/>
  <c r="G169" i="1" s="1"/>
  <c r="K169" i="1" s="1"/>
  <c r="E173" i="1"/>
  <c r="F173" i="1" s="1"/>
  <c r="G173" i="1" s="1"/>
  <c r="K173" i="1" s="1"/>
  <c r="E174" i="1"/>
  <c r="F174" i="1" s="1"/>
  <c r="G174" i="1" s="1"/>
  <c r="K174" i="1" s="1"/>
  <c r="E176" i="1"/>
  <c r="F176" i="1" s="1"/>
  <c r="G176" i="1" s="1"/>
  <c r="K176" i="1" s="1"/>
  <c r="E175" i="1"/>
  <c r="F175" i="1" s="1"/>
  <c r="G175" i="1" s="1"/>
  <c r="K175" i="1" s="1"/>
  <c r="E177" i="1"/>
  <c r="F177" i="1" s="1"/>
  <c r="G177" i="1" s="1"/>
  <c r="K177" i="1" s="1"/>
  <c r="E186" i="1"/>
  <c r="F186" i="1" s="1"/>
  <c r="G186" i="1" s="1"/>
  <c r="K186" i="1" s="1"/>
  <c r="E191" i="1"/>
  <c r="F191" i="1" s="1"/>
  <c r="G191" i="1" s="1"/>
  <c r="K191" i="1" s="1"/>
  <c r="E196" i="1"/>
  <c r="F196" i="1"/>
  <c r="G196" i="1" s="1"/>
  <c r="K196" i="1" s="1"/>
  <c r="E198" i="1"/>
  <c r="F198" i="1" s="1"/>
  <c r="G198" i="1" s="1"/>
  <c r="K198" i="1" s="1"/>
  <c r="E187" i="1"/>
  <c r="F187" i="1" s="1"/>
  <c r="G187" i="1" s="1"/>
  <c r="K187" i="1" s="1"/>
  <c r="E194" i="1"/>
  <c r="F194" i="1" s="1"/>
  <c r="G194" i="1" s="1"/>
  <c r="K194" i="1" s="1"/>
  <c r="E195" i="1"/>
  <c r="F195" i="1" s="1"/>
  <c r="G195" i="1" s="1"/>
  <c r="K195" i="1" s="1"/>
  <c r="E197" i="1"/>
  <c r="F197" i="1" s="1"/>
  <c r="G197" i="1" s="1"/>
  <c r="K197" i="1" s="1"/>
  <c r="Q211" i="1"/>
  <c r="E61" i="1"/>
  <c r="F61" i="1" s="1"/>
  <c r="G61" i="1" s="1"/>
  <c r="I61" i="1" s="1"/>
  <c r="E62" i="1"/>
  <c r="F62" i="1" s="1"/>
  <c r="G62" i="1" s="1"/>
  <c r="I62" i="1" s="1"/>
  <c r="E63" i="1"/>
  <c r="F63" i="1" s="1"/>
  <c r="G63" i="1" s="1"/>
  <c r="I63" i="1" s="1"/>
  <c r="E64" i="1"/>
  <c r="F64" i="1" s="1"/>
  <c r="G64" i="1" s="1"/>
  <c r="I64" i="1" s="1"/>
  <c r="E65" i="1"/>
  <c r="F65" i="1" s="1"/>
  <c r="G65" i="1" s="1"/>
  <c r="I65" i="1" s="1"/>
  <c r="E81" i="1"/>
  <c r="F81" i="1" s="1"/>
  <c r="G81" i="1" s="1"/>
  <c r="I81" i="1" s="1"/>
  <c r="E82" i="1"/>
  <c r="F82" i="1" s="1"/>
  <c r="G82" i="1" s="1"/>
  <c r="J82" i="1" s="1"/>
  <c r="E83" i="1"/>
  <c r="F83" i="1" s="1"/>
  <c r="G83" i="1" s="1"/>
  <c r="J83" i="1" s="1"/>
  <c r="E84" i="1"/>
  <c r="F84" i="1" s="1"/>
  <c r="G84" i="1" s="1"/>
  <c r="I84" i="1" s="1"/>
  <c r="E85" i="1"/>
  <c r="F85" i="1" s="1"/>
  <c r="G85" i="1" s="1"/>
  <c r="J85" i="1" s="1"/>
  <c r="E86" i="1"/>
  <c r="F86" i="1" s="1"/>
  <c r="G86" i="1" s="1"/>
  <c r="I86" i="1" s="1"/>
  <c r="E87" i="1"/>
  <c r="F87" i="1" s="1"/>
  <c r="G87" i="1" s="1"/>
  <c r="J87" i="1" s="1"/>
  <c r="E88" i="1"/>
  <c r="F88" i="1" s="1"/>
  <c r="G88" i="1" s="1"/>
  <c r="I88" i="1" s="1"/>
  <c r="E89" i="1"/>
  <c r="F89" i="1" s="1"/>
  <c r="G89" i="1" s="1"/>
  <c r="I89" i="1" s="1"/>
  <c r="E90" i="1"/>
  <c r="F90" i="1" s="1"/>
  <c r="G90" i="1" s="1"/>
  <c r="I90" i="1" s="1"/>
  <c r="E91" i="1"/>
  <c r="F91" i="1"/>
  <c r="G91" i="1" s="1"/>
  <c r="J91" i="1" s="1"/>
  <c r="E92" i="1"/>
  <c r="F92" i="1" s="1"/>
  <c r="G92" i="1" s="1"/>
  <c r="J92" i="1" s="1"/>
  <c r="E93" i="1"/>
  <c r="F93" i="1" s="1"/>
  <c r="G93" i="1" s="1"/>
  <c r="I93" i="1" s="1"/>
  <c r="E94" i="1"/>
  <c r="F94" i="1" s="1"/>
  <c r="G94" i="1" s="1"/>
  <c r="I94" i="1" s="1"/>
  <c r="E95" i="1"/>
  <c r="F95" i="1" s="1"/>
  <c r="G95" i="1" s="1"/>
  <c r="I95" i="1" s="1"/>
  <c r="E96" i="1"/>
  <c r="F96" i="1" s="1"/>
  <c r="G96" i="1" s="1"/>
  <c r="J96" i="1" s="1"/>
  <c r="E97" i="1"/>
  <c r="F97" i="1" s="1"/>
  <c r="G97" i="1" s="1"/>
  <c r="J97" i="1" s="1"/>
  <c r="E98" i="1"/>
  <c r="F98" i="1" s="1"/>
  <c r="G98" i="1" s="1"/>
  <c r="I98" i="1" s="1"/>
  <c r="E99" i="1"/>
  <c r="F99" i="1" s="1"/>
  <c r="G99" i="1" s="1"/>
  <c r="I99" i="1" s="1"/>
  <c r="E100" i="1"/>
  <c r="F100" i="1" s="1"/>
  <c r="G100" i="1" s="1"/>
  <c r="I100" i="1" s="1"/>
  <c r="E101" i="1"/>
  <c r="F101" i="1" s="1"/>
  <c r="G101" i="1" s="1"/>
  <c r="J101" i="1" s="1"/>
  <c r="E102" i="1"/>
  <c r="F102" i="1" s="1"/>
  <c r="G102" i="1" s="1"/>
  <c r="J102" i="1" s="1"/>
  <c r="E103" i="1"/>
  <c r="F103" i="1" s="1"/>
  <c r="G103" i="1" s="1"/>
  <c r="J103" i="1" s="1"/>
  <c r="E104" i="1"/>
  <c r="F104" i="1" s="1"/>
  <c r="E105" i="1"/>
  <c r="F105" i="1" s="1"/>
  <c r="G105" i="1" s="1"/>
  <c r="J105" i="1" s="1"/>
  <c r="E106" i="1"/>
  <c r="F106" i="1" s="1"/>
  <c r="G106" i="1" s="1"/>
  <c r="J106" i="1" s="1"/>
  <c r="E107" i="1"/>
  <c r="F107" i="1" s="1"/>
  <c r="G107" i="1" s="1"/>
  <c r="J107" i="1" s="1"/>
  <c r="E108" i="1"/>
  <c r="F108" i="1"/>
  <c r="G108" i="1" s="1"/>
  <c r="J108" i="1" s="1"/>
  <c r="E109" i="1"/>
  <c r="F109" i="1" s="1"/>
  <c r="G109" i="1" s="1"/>
  <c r="J109" i="1" s="1"/>
  <c r="E110" i="1"/>
  <c r="F110" i="1" s="1"/>
  <c r="G110" i="1" s="1"/>
  <c r="J110" i="1" s="1"/>
  <c r="E111" i="1"/>
  <c r="F111" i="1" s="1"/>
  <c r="G111" i="1" s="1"/>
  <c r="J111" i="1" s="1"/>
  <c r="E112" i="1"/>
  <c r="F112" i="1" s="1"/>
  <c r="G112" i="1" s="1"/>
  <c r="J112" i="1" s="1"/>
  <c r="E113" i="1"/>
  <c r="F113" i="1" s="1"/>
  <c r="G113" i="1" s="1"/>
  <c r="J113" i="1" s="1"/>
  <c r="E114" i="1"/>
  <c r="F114" i="1" s="1"/>
  <c r="G114" i="1" s="1"/>
  <c r="J114" i="1" s="1"/>
  <c r="E115" i="1"/>
  <c r="F115" i="1" s="1"/>
  <c r="G115" i="1" s="1"/>
  <c r="J115" i="1" s="1"/>
  <c r="E116" i="1"/>
  <c r="F116" i="1" s="1"/>
  <c r="G116" i="1" s="1"/>
  <c r="J116" i="1" s="1"/>
  <c r="E117" i="1"/>
  <c r="F117" i="1" s="1"/>
  <c r="G117" i="1" s="1"/>
  <c r="J117" i="1" s="1"/>
  <c r="E118" i="1"/>
  <c r="F118" i="1" s="1"/>
  <c r="G118" i="1" s="1"/>
  <c r="J118" i="1" s="1"/>
  <c r="E119" i="1"/>
  <c r="F119" i="1" s="1"/>
  <c r="G119" i="1" s="1"/>
  <c r="J119" i="1" s="1"/>
  <c r="E120" i="1"/>
  <c r="F120" i="1" s="1"/>
  <c r="G120" i="1" s="1"/>
  <c r="J120" i="1" s="1"/>
  <c r="E121" i="1"/>
  <c r="F121" i="1" s="1"/>
  <c r="G121" i="1" s="1"/>
  <c r="J121" i="1" s="1"/>
  <c r="E122" i="1"/>
  <c r="F122" i="1" s="1"/>
  <c r="G122" i="1" s="1"/>
  <c r="J122" i="1" s="1"/>
  <c r="E123" i="1"/>
  <c r="F123" i="1" s="1"/>
  <c r="G123" i="1" s="1"/>
  <c r="K123" i="1" s="1"/>
  <c r="E124" i="1"/>
  <c r="F124" i="1" s="1"/>
  <c r="G124" i="1" s="1"/>
  <c r="J124" i="1" s="1"/>
  <c r="E130" i="1"/>
  <c r="F130" i="1" s="1"/>
  <c r="E142" i="1"/>
  <c r="F142" i="1"/>
  <c r="G142" i="1" s="1"/>
  <c r="K142" i="1" s="1"/>
  <c r="E143" i="1"/>
  <c r="F143" i="1" s="1"/>
  <c r="G143" i="1" s="1"/>
  <c r="K143" i="1" s="1"/>
  <c r="Q225" i="1"/>
  <c r="Q197" i="1"/>
  <c r="Q195" i="1"/>
  <c r="Q187" i="1"/>
  <c r="Q196" i="1"/>
  <c r="Q198" i="1"/>
  <c r="Q204" i="1"/>
  <c r="Q202" i="1"/>
  <c r="Q206" i="1"/>
  <c r="Q207" i="1"/>
  <c r="Q208" i="1"/>
  <c r="Q209" i="1"/>
  <c r="Q210" i="1"/>
  <c r="Q212" i="1"/>
  <c r="Q213" i="1"/>
  <c r="Q214" i="1"/>
  <c r="Q215" i="1"/>
  <c r="Q217" i="1"/>
  <c r="Q199" i="1"/>
  <c r="Q200" i="1"/>
  <c r="Q201" i="1"/>
  <c r="Q194" i="1"/>
  <c r="Q182" i="1"/>
  <c r="Q193" i="1"/>
  <c r="Q190" i="1"/>
  <c r="E9" i="1"/>
  <c r="D9" i="1"/>
  <c r="Q178" i="1"/>
  <c r="Q179" i="1"/>
  <c r="Q180" i="1"/>
  <c r="Q181" i="1"/>
  <c r="Q192" i="1"/>
  <c r="Q189" i="1"/>
  <c r="Q188" i="1"/>
  <c r="Q184" i="1"/>
  <c r="Q183" i="1"/>
  <c r="Q191" i="1"/>
  <c r="Q186" i="1"/>
  <c r="Q177" i="1"/>
  <c r="Q175" i="1"/>
  <c r="Q185" i="1"/>
  <c r="Q170" i="1"/>
  <c r="Q142" i="1"/>
  <c r="Q143" i="1"/>
  <c r="Q146" i="1"/>
  <c r="Q147" i="1"/>
  <c r="Q148" i="1"/>
  <c r="Q150" i="1"/>
  <c r="Q151" i="1"/>
  <c r="Q152" i="1"/>
  <c r="Q155" i="1"/>
  <c r="Q158" i="1"/>
  <c r="Q161" i="1"/>
  <c r="Q162" i="1"/>
  <c r="Q163" i="1"/>
  <c r="Q164" i="1"/>
  <c r="Q166" i="1"/>
  <c r="Q167" i="1"/>
  <c r="Q169" i="1"/>
  <c r="Q173" i="1"/>
  <c r="Q174" i="1"/>
  <c r="Q176" i="1"/>
  <c r="Q171" i="1"/>
  <c r="Q160" i="1"/>
  <c r="Q159" i="1"/>
  <c r="Q157" i="1"/>
  <c r="Q156" i="1"/>
  <c r="Q139" i="1"/>
  <c r="G33" i="1"/>
  <c r="I33" i="1" s="1"/>
  <c r="G34" i="1"/>
  <c r="G35" i="1"/>
  <c r="G36" i="1"/>
  <c r="I36" i="1" s="1"/>
  <c r="G37" i="1"/>
  <c r="I37" i="1" s="1"/>
  <c r="G38" i="1"/>
  <c r="I38" i="1" s="1"/>
  <c r="G39" i="1"/>
  <c r="I39" i="1" s="1"/>
  <c r="G40" i="1"/>
  <c r="G41" i="1"/>
  <c r="I41" i="1" s="1"/>
  <c r="G42" i="1"/>
  <c r="G43" i="1"/>
  <c r="G44" i="1"/>
  <c r="I44" i="1" s="1"/>
  <c r="G45" i="1"/>
  <c r="I45" i="1" s="1"/>
  <c r="G46" i="1"/>
  <c r="I46" i="1" s="1"/>
  <c r="G47" i="1"/>
  <c r="I47" i="1" s="1"/>
  <c r="G48" i="1"/>
  <c r="G49" i="1"/>
  <c r="I49" i="1" s="1"/>
  <c r="G50" i="1"/>
  <c r="G51" i="1"/>
  <c r="G52" i="1"/>
  <c r="I52" i="1" s="1"/>
  <c r="G53" i="1"/>
  <c r="I53" i="1" s="1"/>
  <c r="G54" i="1"/>
  <c r="I54" i="1" s="1"/>
  <c r="G55" i="1"/>
  <c r="I55" i="1" s="1"/>
  <c r="G56" i="1"/>
  <c r="G57" i="1"/>
  <c r="I57" i="1" s="1"/>
  <c r="G58" i="1"/>
  <c r="G59" i="1"/>
  <c r="G60" i="1"/>
  <c r="I60" i="1" s="1"/>
  <c r="Q172" i="1"/>
  <c r="F16" i="1"/>
  <c r="F17" i="1" s="1"/>
  <c r="Q165" i="1"/>
  <c r="Q168" i="1"/>
  <c r="D50" i="2"/>
  <c r="E50" i="2"/>
  <c r="E16" i="2"/>
  <c r="E15" i="2"/>
  <c r="E13" i="2"/>
  <c r="E12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I48" i="2" s="1"/>
  <c r="J48" i="2" s="1"/>
  <c r="E49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F16" i="2"/>
  <c r="F15" i="2"/>
  <c r="F13" i="2"/>
  <c r="F12" i="2"/>
  <c r="D21" i="2"/>
  <c r="F21" i="2" s="1"/>
  <c r="D22" i="2"/>
  <c r="D23" i="2"/>
  <c r="D24" i="2"/>
  <c r="D25" i="2"/>
  <c r="F25" i="2" s="1"/>
  <c r="D26" i="2"/>
  <c r="F26" i="2" s="1"/>
  <c r="D27" i="2"/>
  <c r="D28" i="2"/>
  <c r="F28" i="2" s="1"/>
  <c r="H28" i="2" s="1"/>
  <c r="D29" i="2"/>
  <c r="D30" i="2"/>
  <c r="F30" i="2" s="1"/>
  <c r="H30" i="2" s="1"/>
  <c r="D31" i="2"/>
  <c r="D32" i="2"/>
  <c r="F32" i="2" s="1"/>
  <c r="D33" i="2"/>
  <c r="F33" i="2" s="1"/>
  <c r="H33" i="2" s="1"/>
  <c r="D34" i="2"/>
  <c r="D35" i="2"/>
  <c r="F35" i="2" s="1"/>
  <c r="H35" i="2" s="1"/>
  <c r="D36" i="2"/>
  <c r="F36" i="2" s="1"/>
  <c r="D37" i="2"/>
  <c r="D38" i="2"/>
  <c r="D39" i="2"/>
  <c r="F39" i="2" s="1"/>
  <c r="H39" i="2" s="1"/>
  <c r="D40" i="2"/>
  <c r="F40" i="2" s="1"/>
  <c r="D41" i="2"/>
  <c r="F41" i="2" s="1"/>
  <c r="H41" i="2" s="1"/>
  <c r="D42" i="2"/>
  <c r="D43" i="2"/>
  <c r="F43" i="2" s="1"/>
  <c r="H43" i="2" s="1"/>
  <c r="D44" i="2"/>
  <c r="F44" i="2" s="1"/>
  <c r="G44" i="2" s="1"/>
  <c r="D45" i="2"/>
  <c r="F45" i="2" s="1"/>
  <c r="H45" i="2" s="1"/>
  <c r="D46" i="2"/>
  <c r="D47" i="2"/>
  <c r="D48" i="2"/>
  <c r="F48" i="2" s="1"/>
  <c r="D49" i="2"/>
  <c r="F49" i="2" s="1"/>
  <c r="D51" i="2"/>
  <c r="D52" i="2"/>
  <c r="F52" i="2" s="1"/>
  <c r="H52" i="2" s="1"/>
  <c r="D53" i="2"/>
  <c r="F53" i="2"/>
  <c r="D54" i="2"/>
  <c r="F54" i="2"/>
  <c r="D55" i="2"/>
  <c r="F55" i="2"/>
  <c r="D56" i="2"/>
  <c r="F56" i="2"/>
  <c r="D57" i="2"/>
  <c r="D58" i="2"/>
  <c r="D59" i="2"/>
  <c r="F59" i="2"/>
  <c r="D60" i="2"/>
  <c r="F60" i="2"/>
  <c r="D61" i="2"/>
  <c r="F61" i="2"/>
  <c r="D62" i="2"/>
  <c r="F62" i="2"/>
  <c r="D63" i="2"/>
  <c r="F63" i="2"/>
  <c r="D64" i="2"/>
  <c r="F64" i="2"/>
  <c r="H64" i="2"/>
  <c r="D65" i="2"/>
  <c r="F65" i="2"/>
  <c r="D66" i="2"/>
  <c r="F66" i="2"/>
  <c r="H66" i="2"/>
  <c r="D67" i="2"/>
  <c r="F67" i="2"/>
  <c r="D68" i="2"/>
  <c r="F68" i="2"/>
  <c r="D69" i="2"/>
  <c r="F69" i="2"/>
  <c r="D70" i="2"/>
  <c r="D71" i="2"/>
  <c r="D72" i="2"/>
  <c r="F72" i="2"/>
  <c r="D73" i="2"/>
  <c r="F73" i="2"/>
  <c r="D74" i="2"/>
  <c r="F74" i="2"/>
  <c r="H74" i="2"/>
  <c r="D75" i="2"/>
  <c r="F75" i="2"/>
  <c r="D76" i="2"/>
  <c r="F76" i="2"/>
  <c r="D77" i="2"/>
  <c r="D78" i="2"/>
  <c r="F78" i="2"/>
  <c r="D79" i="2"/>
  <c r="F79" i="2"/>
  <c r="H79" i="2"/>
  <c r="D80" i="2"/>
  <c r="F80" i="2"/>
  <c r="D81" i="2"/>
  <c r="F81" i="2"/>
  <c r="D82" i="2"/>
  <c r="F82" i="2"/>
  <c r="D83" i="2"/>
  <c r="D84" i="2"/>
  <c r="F84" i="2"/>
  <c r="D85" i="2"/>
  <c r="F85" i="2"/>
  <c r="D86" i="2"/>
  <c r="F86" i="2"/>
  <c r="H86" i="2"/>
  <c r="D87" i="2"/>
  <c r="F87" i="2"/>
  <c r="D88" i="2"/>
  <c r="F88" i="2"/>
  <c r="D89" i="2"/>
  <c r="D90" i="2"/>
  <c r="D91" i="2"/>
  <c r="F91" i="2"/>
  <c r="D92" i="2"/>
  <c r="F92" i="2"/>
  <c r="D93" i="2"/>
  <c r="F93" i="2"/>
  <c r="D94" i="2"/>
  <c r="F94" i="2"/>
  <c r="D95" i="2"/>
  <c r="F95" i="2"/>
  <c r="D96" i="2"/>
  <c r="F96" i="2"/>
  <c r="D97" i="2"/>
  <c r="F97" i="2"/>
  <c r="D98" i="2"/>
  <c r="F98" i="2"/>
  <c r="H98" i="2"/>
  <c r="D99" i="2"/>
  <c r="F99" i="2"/>
  <c r="D100" i="2"/>
  <c r="F100" i="2"/>
  <c r="D101" i="2"/>
  <c r="F101" i="2"/>
  <c r="D102" i="2"/>
  <c r="D103" i="2"/>
  <c r="D104" i="2"/>
  <c r="F104" i="2"/>
  <c r="D105" i="2"/>
  <c r="F105" i="2"/>
  <c r="D106" i="2"/>
  <c r="F106" i="2"/>
  <c r="D107" i="2"/>
  <c r="F107" i="2"/>
  <c r="D108" i="2"/>
  <c r="F108" i="2"/>
  <c r="D109" i="2"/>
  <c r="D110" i="2"/>
  <c r="F110" i="2"/>
  <c r="D111" i="2"/>
  <c r="F111" i="2"/>
  <c r="D112" i="2"/>
  <c r="F112" i="2"/>
  <c r="H112" i="2"/>
  <c r="D113" i="2"/>
  <c r="F113" i="2"/>
  <c r="D114" i="2"/>
  <c r="D115" i="2"/>
  <c r="D116" i="2"/>
  <c r="F116" i="2"/>
  <c r="D117" i="2"/>
  <c r="F117" i="2"/>
  <c r="D118" i="2"/>
  <c r="F118" i="2"/>
  <c r="D119" i="2"/>
  <c r="F119" i="2"/>
  <c r="D120" i="2"/>
  <c r="D121" i="2"/>
  <c r="F121" i="2"/>
  <c r="D122" i="2"/>
  <c r="F122" i="2"/>
  <c r="H122" i="2"/>
  <c r="D123" i="2"/>
  <c r="F123" i="2"/>
  <c r="H123" i="2"/>
  <c r="D124" i="2"/>
  <c r="F124" i="2"/>
  <c r="D125" i="2"/>
  <c r="D126" i="2"/>
  <c r="F126" i="2"/>
  <c r="D127" i="2"/>
  <c r="F127" i="2"/>
  <c r="D128" i="2"/>
  <c r="F128" i="2"/>
  <c r="H128" i="2"/>
  <c r="D129" i="2"/>
  <c r="F129" i="2"/>
  <c r="D130" i="2"/>
  <c r="D131" i="2"/>
  <c r="D132" i="2"/>
  <c r="F132" i="2"/>
  <c r="D133" i="2"/>
  <c r="F133" i="2"/>
  <c r="D134" i="2"/>
  <c r="F134" i="2"/>
  <c r="D135" i="2"/>
  <c r="F135" i="2"/>
  <c r="D136" i="2"/>
  <c r="F136" i="2"/>
  <c r="D137" i="2"/>
  <c r="F137" i="2"/>
  <c r="D138" i="2"/>
  <c r="F138" i="2"/>
  <c r="H138" i="2"/>
  <c r="D139" i="2"/>
  <c r="F139" i="2"/>
  <c r="H139" i="2"/>
  <c r="D140" i="2"/>
  <c r="F140" i="2"/>
  <c r="D141" i="2"/>
  <c r="D142" i="2"/>
  <c r="F142" i="2"/>
  <c r="D143" i="2"/>
  <c r="F143" i="2"/>
  <c r="D144" i="2"/>
  <c r="F144" i="2"/>
  <c r="H144" i="2"/>
  <c r="D145" i="2"/>
  <c r="F145" i="2"/>
  <c r="D146" i="2"/>
  <c r="D147" i="2"/>
  <c r="D148" i="2"/>
  <c r="F148" i="2"/>
  <c r="D149" i="2"/>
  <c r="F149" i="2"/>
  <c r="D150" i="2"/>
  <c r="F150" i="2"/>
  <c r="D151" i="2"/>
  <c r="F151" i="2"/>
  <c r="D152" i="2"/>
  <c r="F152" i="2"/>
  <c r="D153" i="2"/>
  <c r="F153" i="2"/>
  <c r="D154" i="2"/>
  <c r="F154" i="2"/>
  <c r="H154" i="2"/>
  <c r="D155" i="2"/>
  <c r="F155" i="2"/>
  <c r="H155" i="2"/>
  <c r="D156" i="2"/>
  <c r="F156" i="2"/>
  <c r="D157" i="2"/>
  <c r="D158" i="2"/>
  <c r="F158" i="2"/>
  <c r="D159" i="2"/>
  <c r="F159" i="2"/>
  <c r="H159" i="2"/>
  <c r="D160" i="2"/>
  <c r="F160" i="2"/>
  <c r="D161" i="2"/>
  <c r="F161" i="2"/>
  <c r="D162" i="2"/>
  <c r="D163" i="2"/>
  <c r="D164" i="2"/>
  <c r="F164" i="2"/>
  <c r="D165" i="2"/>
  <c r="F165" i="2"/>
  <c r="D166" i="2"/>
  <c r="F166" i="2"/>
  <c r="D167" i="2"/>
  <c r="F167" i="2"/>
  <c r="D168" i="2"/>
  <c r="F168" i="2"/>
  <c r="H168" i="2"/>
  <c r="H16" i="2"/>
  <c r="H15" i="2"/>
  <c r="H12" i="2"/>
  <c r="H53" i="2"/>
  <c r="H54" i="2"/>
  <c r="H55" i="2"/>
  <c r="H56" i="2"/>
  <c r="H59" i="2"/>
  <c r="H60" i="2"/>
  <c r="H61" i="2"/>
  <c r="H62" i="2"/>
  <c r="H63" i="2"/>
  <c r="H65" i="2"/>
  <c r="H67" i="2"/>
  <c r="H68" i="2"/>
  <c r="H69" i="2"/>
  <c r="H72" i="2"/>
  <c r="H73" i="2"/>
  <c r="H75" i="2"/>
  <c r="H78" i="2"/>
  <c r="H80" i="2"/>
  <c r="H81" i="2"/>
  <c r="H82" i="2"/>
  <c r="H84" i="2"/>
  <c r="H85" i="2"/>
  <c r="H87" i="2"/>
  <c r="H88" i="2"/>
  <c r="H91" i="2"/>
  <c r="H93" i="2"/>
  <c r="H94" i="2"/>
  <c r="H95" i="2"/>
  <c r="H96" i="2"/>
  <c r="H97" i="2"/>
  <c r="H99" i="2"/>
  <c r="H101" i="2"/>
  <c r="H104" i="2"/>
  <c r="H105" i="2"/>
  <c r="H106" i="2"/>
  <c r="H107" i="2"/>
  <c r="H110" i="2"/>
  <c r="H113" i="2"/>
  <c r="H117" i="2"/>
  <c r="H118" i="2"/>
  <c r="H121" i="2"/>
  <c r="H126" i="2"/>
  <c r="H129" i="2"/>
  <c r="H133" i="2"/>
  <c r="H134" i="2"/>
  <c r="H136" i="2"/>
  <c r="H137" i="2"/>
  <c r="H142" i="2"/>
  <c r="H145" i="2"/>
  <c r="H149" i="2"/>
  <c r="H150" i="2"/>
  <c r="H152" i="2"/>
  <c r="H153" i="2"/>
  <c r="H158" i="2"/>
  <c r="H160" i="2"/>
  <c r="H161" i="2"/>
  <c r="H165" i="2"/>
  <c r="H166" i="2"/>
  <c r="G16" i="2"/>
  <c r="G15" i="2"/>
  <c r="G12" i="2"/>
  <c r="G53" i="2"/>
  <c r="G54" i="2"/>
  <c r="G55" i="2"/>
  <c r="G56" i="2"/>
  <c r="G59" i="2"/>
  <c r="G60" i="2"/>
  <c r="G61" i="2"/>
  <c r="G62" i="2"/>
  <c r="G63" i="2"/>
  <c r="G65" i="2"/>
  <c r="G66" i="2"/>
  <c r="G67" i="2"/>
  <c r="G68" i="2"/>
  <c r="G69" i="2"/>
  <c r="G72" i="2"/>
  <c r="G73" i="2"/>
  <c r="G74" i="2"/>
  <c r="G75" i="2"/>
  <c r="G78" i="2"/>
  <c r="G79" i="2"/>
  <c r="G80" i="2"/>
  <c r="G81" i="2"/>
  <c r="G82" i="2"/>
  <c r="G84" i="2"/>
  <c r="G85" i="2"/>
  <c r="G86" i="2"/>
  <c r="G87" i="2"/>
  <c r="G88" i="2"/>
  <c r="G91" i="2"/>
  <c r="G93" i="2"/>
  <c r="G94" i="2"/>
  <c r="G95" i="2"/>
  <c r="G96" i="2"/>
  <c r="G97" i="2"/>
  <c r="G98" i="2"/>
  <c r="G99" i="2"/>
  <c r="G101" i="2"/>
  <c r="G104" i="2"/>
  <c r="G105" i="2"/>
  <c r="G106" i="2"/>
  <c r="G107" i="2"/>
  <c r="G110" i="2"/>
  <c r="G112" i="2"/>
  <c r="G113" i="2"/>
  <c r="G117" i="2"/>
  <c r="G118" i="2"/>
  <c r="G121" i="2"/>
  <c r="G122" i="2"/>
  <c r="G123" i="2"/>
  <c r="G126" i="2"/>
  <c r="G128" i="2"/>
  <c r="G129" i="2"/>
  <c r="G133" i="2"/>
  <c r="G134" i="2"/>
  <c r="G136" i="2"/>
  <c r="G137" i="2"/>
  <c r="G138" i="2"/>
  <c r="G139" i="2"/>
  <c r="G142" i="2"/>
  <c r="G144" i="2"/>
  <c r="G145" i="2"/>
  <c r="G149" i="2"/>
  <c r="G150" i="2"/>
  <c r="G152" i="2"/>
  <c r="G153" i="2"/>
  <c r="G154" i="2"/>
  <c r="G155" i="2"/>
  <c r="G158" i="2"/>
  <c r="G160" i="2"/>
  <c r="G161" i="2"/>
  <c r="G165" i="2"/>
  <c r="G166" i="2"/>
  <c r="I16" i="2"/>
  <c r="I15" i="2"/>
  <c r="I53" i="2"/>
  <c r="I54" i="2"/>
  <c r="I55" i="2"/>
  <c r="J55" i="2"/>
  <c r="I56" i="2"/>
  <c r="J56" i="2"/>
  <c r="I58" i="2"/>
  <c r="I59" i="2"/>
  <c r="J59" i="2"/>
  <c r="I60" i="2"/>
  <c r="I61" i="2"/>
  <c r="I62" i="2"/>
  <c r="I63" i="2"/>
  <c r="J63" i="2"/>
  <c r="I64" i="2"/>
  <c r="J64" i="2"/>
  <c r="I65" i="2"/>
  <c r="I66" i="2"/>
  <c r="I67" i="2"/>
  <c r="J67" i="2"/>
  <c r="I68" i="2"/>
  <c r="I69" i="2"/>
  <c r="I71" i="2"/>
  <c r="J71" i="2"/>
  <c r="I72" i="2"/>
  <c r="J72" i="2"/>
  <c r="I73" i="2"/>
  <c r="I74" i="2"/>
  <c r="I75" i="2"/>
  <c r="J75" i="2"/>
  <c r="I76" i="2"/>
  <c r="I78" i="2"/>
  <c r="I79" i="2"/>
  <c r="J79" i="2"/>
  <c r="I80" i="2"/>
  <c r="J80" i="2"/>
  <c r="I81" i="2"/>
  <c r="I82" i="2"/>
  <c r="I84" i="2"/>
  <c r="I85" i="2"/>
  <c r="I86" i="2"/>
  <c r="I87" i="2"/>
  <c r="J87" i="2"/>
  <c r="I88" i="2"/>
  <c r="J88" i="2"/>
  <c r="I90" i="2"/>
  <c r="J90" i="2"/>
  <c r="I91" i="2"/>
  <c r="J91" i="2"/>
  <c r="I92" i="2"/>
  <c r="I93" i="2"/>
  <c r="I94" i="2"/>
  <c r="I95" i="2"/>
  <c r="J95" i="2"/>
  <c r="I96" i="2"/>
  <c r="J96" i="2"/>
  <c r="I97" i="2"/>
  <c r="I98" i="2"/>
  <c r="J98" i="2"/>
  <c r="I99" i="2"/>
  <c r="J99" i="2"/>
  <c r="I100" i="2"/>
  <c r="I101" i="2"/>
  <c r="I103" i="2"/>
  <c r="J103" i="2"/>
  <c r="I104" i="2"/>
  <c r="J104" i="2"/>
  <c r="I105" i="2"/>
  <c r="I106" i="2"/>
  <c r="I107" i="2"/>
  <c r="J107" i="2"/>
  <c r="I108" i="2"/>
  <c r="I110" i="2"/>
  <c r="I111" i="2"/>
  <c r="J111" i="2"/>
  <c r="I112" i="2"/>
  <c r="J112" i="2"/>
  <c r="I113" i="2"/>
  <c r="I116" i="2"/>
  <c r="I117" i="2"/>
  <c r="I118" i="2"/>
  <c r="I119" i="2"/>
  <c r="J119" i="2"/>
  <c r="I121" i="2"/>
  <c r="I122" i="2"/>
  <c r="I123" i="2"/>
  <c r="J123" i="2"/>
  <c r="I124" i="2"/>
  <c r="I126" i="2"/>
  <c r="I127" i="2"/>
  <c r="J127" i="2"/>
  <c r="I128" i="2"/>
  <c r="J128" i="2"/>
  <c r="I129" i="2"/>
  <c r="I130" i="2"/>
  <c r="I132" i="2"/>
  <c r="I133" i="2"/>
  <c r="I134" i="2"/>
  <c r="I135" i="2"/>
  <c r="J135" i="2"/>
  <c r="I136" i="2"/>
  <c r="J136" i="2"/>
  <c r="I137" i="2"/>
  <c r="I138" i="2"/>
  <c r="I139" i="2"/>
  <c r="J139" i="2"/>
  <c r="I140" i="2"/>
  <c r="I142" i="2"/>
  <c r="I143" i="2"/>
  <c r="J143" i="2"/>
  <c r="I144" i="2"/>
  <c r="J144" i="2"/>
  <c r="I145" i="2"/>
  <c r="I146" i="2"/>
  <c r="I148" i="2"/>
  <c r="I149" i="2"/>
  <c r="I150" i="2"/>
  <c r="I151" i="2"/>
  <c r="J151" i="2"/>
  <c r="I152" i="2"/>
  <c r="J152" i="2"/>
  <c r="I153" i="2"/>
  <c r="I154" i="2"/>
  <c r="J154" i="2"/>
  <c r="I155" i="2"/>
  <c r="J155" i="2"/>
  <c r="I156" i="2"/>
  <c r="I158" i="2"/>
  <c r="I159" i="2"/>
  <c r="J159" i="2"/>
  <c r="I160" i="2"/>
  <c r="J160" i="2"/>
  <c r="I161" i="2"/>
  <c r="I162" i="2"/>
  <c r="I164" i="2"/>
  <c r="I165" i="2"/>
  <c r="I166" i="2"/>
  <c r="I167" i="2"/>
  <c r="J167" i="2"/>
  <c r="I168" i="2"/>
  <c r="J168" i="2"/>
  <c r="D16" i="2"/>
  <c r="D15" i="2"/>
  <c r="J16" i="2"/>
  <c r="J15" i="2"/>
  <c r="J13" i="2"/>
  <c r="J12" i="2"/>
  <c r="J53" i="2"/>
  <c r="J54" i="2"/>
  <c r="J58" i="2"/>
  <c r="J60" i="2"/>
  <c r="J61" i="2"/>
  <c r="J62" i="2"/>
  <c r="J65" i="2"/>
  <c r="J66" i="2"/>
  <c r="J68" i="2"/>
  <c r="J69" i="2"/>
  <c r="J73" i="2"/>
  <c r="J74" i="2"/>
  <c r="J76" i="2"/>
  <c r="J78" i="2"/>
  <c r="J81" i="2"/>
  <c r="J82" i="2"/>
  <c r="J84" i="2"/>
  <c r="J85" i="2"/>
  <c r="J86" i="2"/>
  <c r="J92" i="2"/>
  <c r="J93" i="2"/>
  <c r="J94" i="2"/>
  <c r="J97" i="2"/>
  <c r="J100" i="2"/>
  <c r="J101" i="2"/>
  <c r="J105" i="2"/>
  <c r="J106" i="2"/>
  <c r="J108" i="2"/>
  <c r="J110" i="2"/>
  <c r="J113" i="2"/>
  <c r="J116" i="2"/>
  <c r="J117" i="2"/>
  <c r="J118" i="2"/>
  <c r="J121" i="2"/>
  <c r="J122" i="2"/>
  <c r="J124" i="2"/>
  <c r="J126" i="2"/>
  <c r="J129" i="2"/>
  <c r="J130" i="2"/>
  <c r="J132" i="2"/>
  <c r="J133" i="2"/>
  <c r="J134" i="2"/>
  <c r="J137" i="2"/>
  <c r="J138" i="2"/>
  <c r="J140" i="2"/>
  <c r="J142" i="2"/>
  <c r="J145" i="2"/>
  <c r="J146" i="2"/>
  <c r="J148" i="2"/>
  <c r="J149" i="2"/>
  <c r="J150" i="2"/>
  <c r="J153" i="2"/>
  <c r="J156" i="2"/>
  <c r="J158" i="2"/>
  <c r="J161" i="2"/>
  <c r="J162" i="2"/>
  <c r="J164" i="2"/>
  <c r="J165" i="2"/>
  <c r="J166" i="2"/>
  <c r="D17" i="2"/>
  <c r="O16" i="2"/>
  <c r="O15" i="2"/>
  <c r="O12" i="2"/>
  <c r="L16" i="2"/>
  <c r="L15" i="2"/>
  <c r="G6" i="2"/>
  <c r="E340" i="2"/>
  <c r="D340" i="2"/>
  <c r="F340" i="2"/>
  <c r="H340" i="2"/>
  <c r="I340" i="2"/>
  <c r="J340" i="2"/>
  <c r="G340" i="2"/>
  <c r="E339" i="2"/>
  <c r="D339" i="2"/>
  <c r="E338" i="2"/>
  <c r="D338" i="2"/>
  <c r="F338" i="2"/>
  <c r="I338" i="2"/>
  <c r="J338" i="2"/>
  <c r="E337" i="2"/>
  <c r="D337" i="2"/>
  <c r="F337" i="2"/>
  <c r="H337" i="2"/>
  <c r="G337" i="2"/>
  <c r="E336" i="2"/>
  <c r="I336" i="2"/>
  <c r="J336" i="2"/>
  <c r="D336" i="2"/>
  <c r="F336" i="2"/>
  <c r="H336" i="2"/>
  <c r="E335" i="2"/>
  <c r="I335" i="2"/>
  <c r="J335" i="2"/>
  <c r="D335" i="2"/>
  <c r="F335" i="2"/>
  <c r="H335" i="2"/>
  <c r="G335" i="2"/>
  <c r="E334" i="2"/>
  <c r="D334" i="2"/>
  <c r="I334" i="2"/>
  <c r="J334" i="2"/>
  <c r="E333" i="2"/>
  <c r="D333" i="2"/>
  <c r="F333" i="2"/>
  <c r="H333" i="2"/>
  <c r="I333" i="2"/>
  <c r="J333" i="2"/>
  <c r="G333" i="2"/>
  <c r="E332" i="2"/>
  <c r="D332" i="2"/>
  <c r="F332" i="2"/>
  <c r="H332" i="2"/>
  <c r="I332" i="2"/>
  <c r="J332" i="2"/>
  <c r="G332" i="2"/>
  <c r="E331" i="2"/>
  <c r="D331" i="2"/>
  <c r="E330" i="2"/>
  <c r="D330" i="2"/>
  <c r="F330" i="2"/>
  <c r="I330" i="2"/>
  <c r="J330" i="2"/>
  <c r="E329" i="2"/>
  <c r="D329" i="2"/>
  <c r="F329" i="2"/>
  <c r="H329" i="2"/>
  <c r="G329" i="2"/>
  <c r="E328" i="2"/>
  <c r="I328" i="2"/>
  <c r="J328" i="2"/>
  <c r="D328" i="2"/>
  <c r="F328" i="2"/>
  <c r="H328" i="2"/>
  <c r="E327" i="2"/>
  <c r="I327" i="2"/>
  <c r="J327" i="2"/>
  <c r="D327" i="2"/>
  <c r="F327" i="2"/>
  <c r="H327" i="2"/>
  <c r="G327" i="2"/>
  <c r="E326" i="2"/>
  <c r="I326" i="2"/>
  <c r="J326" i="2"/>
  <c r="D326" i="2"/>
  <c r="E325" i="2"/>
  <c r="D325" i="2"/>
  <c r="F325" i="2"/>
  <c r="H325" i="2"/>
  <c r="E324" i="2"/>
  <c r="D324" i="2"/>
  <c r="E323" i="2"/>
  <c r="D323" i="2"/>
  <c r="I323" i="2"/>
  <c r="J323" i="2"/>
  <c r="E322" i="2"/>
  <c r="D322" i="2"/>
  <c r="F322" i="2"/>
  <c r="H322" i="2"/>
  <c r="I322" i="2"/>
  <c r="J322" i="2"/>
  <c r="G322" i="2"/>
  <c r="E321" i="2"/>
  <c r="D321" i="2"/>
  <c r="F321" i="2"/>
  <c r="H321" i="2"/>
  <c r="G321" i="2"/>
  <c r="E320" i="2"/>
  <c r="I320" i="2"/>
  <c r="J320" i="2"/>
  <c r="D320" i="2"/>
  <c r="F320" i="2"/>
  <c r="H320" i="2"/>
  <c r="E319" i="2"/>
  <c r="I319" i="2"/>
  <c r="J319" i="2"/>
  <c r="D319" i="2"/>
  <c r="F319" i="2"/>
  <c r="G319" i="2"/>
  <c r="H319" i="2"/>
  <c r="E318" i="2"/>
  <c r="D318" i="2"/>
  <c r="E317" i="2"/>
  <c r="I317" i="2"/>
  <c r="D317" i="2"/>
  <c r="J317" i="2"/>
  <c r="E316" i="2"/>
  <c r="D316" i="2"/>
  <c r="I316" i="2"/>
  <c r="J316" i="2"/>
  <c r="E315" i="2"/>
  <c r="D315" i="2"/>
  <c r="F315" i="2"/>
  <c r="E314" i="2"/>
  <c r="D314" i="2"/>
  <c r="E313" i="2"/>
  <c r="D313" i="2"/>
  <c r="F313" i="2"/>
  <c r="E312" i="2"/>
  <c r="D312" i="2"/>
  <c r="E311" i="2"/>
  <c r="I311" i="2"/>
  <c r="D311" i="2"/>
  <c r="F311" i="2"/>
  <c r="J311" i="2"/>
  <c r="H311" i="2"/>
  <c r="G311" i="2"/>
  <c r="E310" i="2"/>
  <c r="D310" i="2"/>
  <c r="I310" i="2"/>
  <c r="J310" i="2"/>
  <c r="E309" i="2"/>
  <c r="D309" i="2"/>
  <c r="F309" i="2"/>
  <c r="H309" i="2"/>
  <c r="I309" i="2"/>
  <c r="J309" i="2"/>
  <c r="G309" i="2"/>
  <c r="E308" i="2"/>
  <c r="D308" i="2"/>
  <c r="F308" i="2"/>
  <c r="G308" i="2"/>
  <c r="I308" i="2"/>
  <c r="J308" i="2"/>
  <c r="H308" i="2"/>
  <c r="E307" i="2"/>
  <c r="D307" i="2"/>
  <c r="E306" i="2"/>
  <c r="D306" i="2"/>
  <c r="I306" i="2"/>
  <c r="J306" i="2"/>
  <c r="F306" i="2"/>
  <c r="H306" i="2"/>
  <c r="G306" i="2"/>
  <c r="E305" i="2"/>
  <c r="I305" i="2"/>
  <c r="D305" i="2"/>
  <c r="F305" i="2"/>
  <c r="J305" i="2"/>
  <c r="H305" i="2"/>
  <c r="G305" i="2"/>
  <c r="E304" i="2"/>
  <c r="D304" i="2"/>
  <c r="E303" i="2"/>
  <c r="D303" i="2"/>
  <c r="F303" i="2"/>
  <c r="G303" i="2"/>
  <c r="H303" i="2"/>
  <c r="E302" i="2"/>
  <c r="D302" i="2"/>
  <c r="F302" i="2"/>
  <c r="H302" i="2"/>
  <c r="I302" i="2"/>
  <c r="J302" i="2"/>
  <c r="E301" i="2"/>
  <c r="D301" i="2"/>
  <c r="I301" i="2"/>
  <c r="J301" i="2"/>
  <c r="F301" i="2"/>
  <c r="H301" i="2"/>
  <c r="E300" i="2"/>
  <c r="D300" i="2"/>
  <c r="I300" i="2"/>
  <c r="J300" i="2"/>
  <c r="E299" i="2"/>
  <c r="D299" i="2"/>
  <c r="F299" i="2"/>
  <c r="H299" i="2"/>
  <c r="E298" i="2"/>
  <c r="D298" i="2"/>
  <c r="E297" i="2"/>
  <c r="I297" i="2"/>
  <c r="D297" i="2"/>
  <c r="F297" i="2"/>
  <c r="G297" i="2"/>
  <c r="J297" i="2"/>
  <c r="H297" i="2"/>
  <c r="E296" i="2"/>
  <c r="D296" i="2"/>
  <c r="E295" i="2"/>
  <c r="D295" i="2"/>
  <c r="I295" i="2"/>
  <c r="J295" i="2"/>
  <c r="F295" i="2"/>
  <c r="H295" i="2"/>
  <c r="G295" i="2"/>
  <c r="E294" i="2"/>
  <c r="D294" i="2"/>
  <c r="I294" i="2"/>
  <c r="J294" i="2"/>
  <c r="F294" i="2"/>
  <c r="H294" i="2"/>
  <c r="G294" i="2"/>
  <c r="E293" i="2"/>
  <c r="D293" i="2"/>
  <c r="F293" i="2"/>
  <c r="H293" i="2"/>
  <c r="I293" i="2"/>
  <c r="J293" i="2"/>
  <c r="G293" i="2"/>
  <c r="E292" i="2"/>
  <c r="D292" i="2"/>
  <c r="F292" i="2"/>
  <c r="G292" i="2"/>
  <c r="I292" i="2"/>
  <c r="J292" i="2"/>
  <c r="H292" i="2"/>
  <c r="E291" i="2"/>
  <c r="D291" i="2"/>
  <c r="F291" i="2"/>
  <c r="I291" i="2"/>
  <c r="J291" i="2"/>
  <c r="E290" i="2"/>
  <c r="D290" i="2"/>
  <c r="F290" i="2"/>
  <c r="H290" i="2"/>
  <c r="I290" i="2"/>
  <c r="J290" i="2"/>
  <c r="G290" i="2"/>
  <c r="E289" i="2"/>
  <c r="D289" i="2"/>
  <c r="F289" i="2"/>
  <c r="E288" i="2"/>
  <c r="D288" i="2"/>
  <c r="E287" i="2"/>
  <c r="D287" i="2"/>
  <c r="E286" i="2"/>
  <c r="D286" i="2"/>
  <c r="E285" i="2"/>
  <c r="D285" i="2"/>
  <c r="E284" i="2"/>
  <c r="D284" i="2"/>
  <c r="I284" i="2"/>
  <c r="J284" i="2"/>
  <c r="F284" i="2"/>
  <c r="H284" i="2"/>
  <c r="G284" i="2"/>
  <c r="E283" i="2"/>
  <c r="D283" i="2"/>
  <c r="I283" i="2"/>
  <c r="J283" i="2"/>
  <c r="E282" i="2"/>
  <c r="D282" i="2"/>
  <c r="F282" i="2"/>
  <c r="H282" i="2"/>
  <c r="I282" i="2"/>
  <c r="J282" i="2"/>
  <c r="E281" i="2"/>
  <c r="I281" i="2"/>
  <c r="J281" i="2"/>
  <c r="D281" i="2"/>
  <c r="F281" i="2"/>
  <c r="H281" i="2"/>
  <c r="E280" i="2"/>
  <c r="I280" i="2"/>
  <c r="J280" i="2"/>
  <c r="D280" i="2"/>
  <c r="F280" i="2"/>
  <c r="H280" i="2"/>
  <c r="G280" i="2"/>
  <c r="E279" i="2"/>
  <c r="I279" i="2"/>
  <c r="J279" i="2"/>
  <c r="D279" i="2"/>
  <c r="F279" i="2"/>
  <c r="E278" i="2"/>
  <c r="D278" i="2"/>
  <c r="F278" i="2"/>
  <c r="I278" i="2"/>
  <c r="J278" i="2"/>
  <c r="H278" i="2"/>
  <c r="G278" i="2"/>
  <c r="E277" i="2"/>
  <c r="D277" i="2"/>
  <c r="I277" i="2"/>
  <c r="J277" i="2"/>
  <c r="E276" i="2"/>
  <c r="D276" i="2"/>
  <c r="F276" i="2"/>
  <c r="I276" i="2"/>
  <c r="J276" i="2"/>
  <c r="E275" i="2"/>
  <c r="I275" i="2"/>
  <c r="J275" i="2"/>
  <c r="D275" i="2"/>
  <c r="F275" i="2"/>
  <c r="H275" i="2"/>
  <c r="E274" i="2"/>
  <c r="D274" i="2"/>
  <c r="I274" i="2"/>
  <c r="J274" i="2"/>
  <c r="E273" i="2"/>
  <c r="D273" i="2"/>
  <c r="I273" i="2"/>
  <c r="J273" i="2"/>
  <c r="F273" i="2"/>
  <c r="H273" i="2"/>
  <c r="E272" i="2"/>
  <c r="D272" i="2"/>
  <c r="F272" i="2"/>
  <c r="H272" i="2"/>
  <c r="I272" i="2"/>
  <c r="J272" i="2"/>
  <c r="E271" i="2"/>
  <c r="I271" i="2"/>
  <c r="J271" i="2"/>
  <c r="D271" i="2"/>
  <c r="F271" i="2"/>
  <c r="H271" i="2"/>
  <c r="G271" i="2"/>
  <c r="E270" i="2"/>
  <c r="D270" i="2"/>
  <c r="F270" i="2"/>
  <c r="I270" i="2"/>
  <c r="J270" i="2"/>
  <c r="H270" i="2"/>
  <c r="G270" i="2"/>
  <c r="E269" i="2"/>
  <c r="D269" i="2"/>
  <c r="E268" i="2"/>
  <c r="I268" i="2"/>
  <c r="J268" i="2"/>
  <c r="D268" i="2"/>
  <c r="F268" i="2"/>
  <c r="H268" i="2"/>
  <c r="G268" i="2"/>
  <c r="E267" i="2"/>
  <c r="I267" i="2"/>
  <c r="J267" i="2"/>
  <c r="D267" i="2"/>
  <c r="F267" i="2"/>
  <c r="E266" i="2"/>
  <c r="D266" i="2"/>
  <c r="I266" i="2"/>
  <c r="J266" i="2"/>
  <c r="E265" i="2"/>
  <c r="D265" i="2"/>
  <c r="E264" i="2"/>
  <c r="D264" i="2"/>
  <c r="F264" i="2"/>
  <c r="H264" i="2"/>
  <c r="G264" i="2"/>
  <c r="E263" i="2"/>
  <c r="D263" i="2"/>
  <c r="F263" i="2"/>
  <c r="G263" i="2"/>
  <c r="H263" i="2"/>
  <c r="E262" i="2"/>
  <c r="D262" i="2"/>
  <c r="F262" i="2"/>
  <c r="I262" i="2"/>
  <c r="J262" i="2"/>
  <c r="H262" i="2"/>
  <c r="G262" i="2"/>
  <c r="E261" i="2"/>
  <c r="D261" i="2"/>
  <c r="I261" i="2"/>
  <c r="J261" i="2"/>
  <c r="E260" i="2"/>
  <c r="D260" i="2"/>
  <c r="F260" i="2"/>
  <c r="H260" i="2"/>
  <c r="I260" i="2"/>
  <c r="J260" i="2"/>
  <c r="E259" i="2"/>
  <c r="I259" i="2"/>
  <c r="J259" i="2"/>
  <c r="D259" i="2"/>
  <c r="F259" i="2"/>
  <c r="H259" i="2"/>
  <c r="G259" i="2"/>
  <c r="E258" i="2"/>
  <c r="D258" i="2"/>
  <c r="I258" i="2"/>
  <c r="J258" i="2"/>
  <c r="E257" i="2"/>
  <c r="D257" i="2"/>
  <c r="G257" i="2"/>
  <c r="F257" i="2"/>
  <c r="H257" i="2"/>
  <c r="I257" i="2"/>
  <c r="J257" i="2"/>
  <c r="E256" i="2"/>
  <c r="D256" i="2"/>
  <c r="G256" i="2"/>
  <c r="F256" i="2"/>
  <c r="H256" i="2"/>
  <c r="I256" i="2"/>
  <c r="J256" i="2"/>
  <c r="E255" i="2"/>
  <c r="I255" i="2"/>
  <c r="J255" i="2"/>
  <c r="D255" i="2"/>
  <c r="F255" i="2"/>
  <c r="H255" i="2"/>
  <c r="E254" i="2"/>
  <c r="D254" i="2"/>
  <c r="F254" i="2"/>
  <c r="I254" i="2"/>
  <c r="J254" i="2"/>
  <c r="H254" i="2"/>
  <c r="G254" i="2"/>
  <c r="E253" i="2"/>
  <c r="D253" i="2"/>
  <c r="E252" i="2"/>
  <c r="D252" i="2"/>
  <c r="F252" i="2"/>
  <c r="H252" i="2"/>
  <c r="G252" i="2"/>
  <c r="E251" i="2"/>
  <c r="I251" i="2"/>
  <c r="J251" i="2"/>
  <c r="D251" i="2"/>
  <c r="F251" i="2"/>
  <c r="G251" i="2"/>
  <c r="H251" i="2"/>
  <c r="E250" i="2"/>
  <c r="D250" i="2"/>
  <c r="I250" i="2"/>
  <c r="J250" i="2"/>
  <c r="E249" i="2"/>
  <c r="D249" i="2"/>
  <c r="I249" i="2"/>
  <c r="J249" i="2"/>
  <c r="E248" i="2"/>
  <c r="D248" i="2"/>
  <c r="F248" i="2"/>
  <c r="H248" i="2"/>
  <c r="E247" i="2"/>
  <c r="I247" i="2"/>
  <c r="J247" i="2"/>
  <c r="D247" i="2"/>
  <c r="F247" i="2"/>
  <c r="E246" i="2"/>
  <c r="D246" i="2"/>
  <c r="F246" i="2"/>
  <c r="I246" i="2"/>
  <c r="J246" i="2"/>
  <c r="H246" i="2"/>
  <c r="G246" i="2"/>
  <c r="E245" i="2"/>
  <c r="D245" i="2"/>
  <c r="I245" i="2"/>
  <c r="J245" i="2"/>
  <c r="E244" i="2"/>
  <c r="D244" i="2"/>
  <c r="F244" i="2"/>
  <c r="I244" i="2"/>
  <c r="J244" i="2"/>
  <c r="E243" i="2"/>
  <c r="I243" i="2"/>
  <c r="J243" i="2"/>
  <c r="D243" i="2"/>
  <c r="F243" i="2"/>
  <c r="H243" i="2"/>
  <c r="E242" i="2"/>
  <c r="D242" i="2"/>
  <c r="I242" i="2"/>
  <c r="J242" i="2"/>
  <c r="E241" i="2"/>
  <c r="D241" i="2"/>
  <c r="I241" i="2"/>
  <c r="J241" i="2"/>
  <c r="F241" i="2"/>
  <c r="H241" i="2"/>
  <c r="E240" i="2"/>
  <c r="D240" i="2"/>
  <c r="G240" i="2"/>
  <c r="F240" i="2"/>
  <c r="H240" i="2"/>
  <c r="I240" i="2"/>
  <c r="J240" i="2"/>
  <c r="E239" i="2"/>
  <c r="I239" i="2"/>
  <c r="J239" i="2"/>
  <c r="D239" i="2"/>
  <c r="F239" i="2"/>
  <c r="H239" i="2"/>
  <c r="G239" i="2"/>
  <c r="E238" i="2"/>
  <c r="D238" i="2"/>
  <c r="F238" i="2"/>
  <c r="I238" i="2"/>
  <c r="J238" i="2"/>
  <c r="H238" i="2"/>
  <c r="G238" i="2"/>
  <c r="E237" i="2"/>
  <c r="D237" i="2"/>
  <c r="E236" i="2"/>
  <c r="I236" i="2"/>
  <c r="J236" i="2"/>
  <c r="D236" i="2"/>
  <c r="F236" i="2"/>
  <c r="H236" i="2"/>
  <c r="G236" i="2"/>
  <c r="E235" i="2"/>
  <c r="I235" i="2"/>
  <c r="J235" i="2"/>
  <c r="D235" i="2"/>
  <c r="F235" i="2"/>
  <c r="E234" i="2"/>
  <c r="D234" i="2"/>
  <c r="I234" i="2"/>
  <c r="J234" i="2"/>
  <c r="E233" i="2"/>
  <c r="D233" i="2"/>
  <c r="E232" i="2"/>
  <c r="D232" i="2"/>
  <c r="F232" i="2"/>
  <c r="H232" i="2"/>
  <c r="G232" i="2"/>
  <c r="E231" i="2"/>
  <c r="D231" i="2"/>
  <c r="F231" i="2"/>
  <c r="G231" i="2"/>
  <c r="H231" i="2"/>
  <c r="E230" i="2"/>
  <c r="D230" i="2"/>
  <c r="F230" i="2"/>
  <c r="I230" i="2"/>
  <c r="J230" i="2"/>
  <c r="H230" i="2"/>
  <c r="G230" i="2"/>
  <c r="E229" i="2"/>
  <c r="D229" i="2"/>
  <c r="I229" i="2"/>
  <c r="J229" i="2"/>
  <c r="E228" i="2"/>
  <c r="D228" i="2"/>
  <c r="F228" i="2"/>
  <c r="H228" i="2"/>
  <c r="I228" i="2"/>
  <c r="J228" i="2"/>
  <c r="E227" i="2"/>
  <c r="I227" i="2"/>
  <c r="J227" i="2"/>
  <c r="D227" i="2"/>
  <c r="F227" i="2"/>
  <c r="H227" i="2"/>
  <c r="G227" i="2"/>
  <c r="E226" i="2"/>
  <c r="D226" i="2"/>
  <c r="I226" i="2"/>
  <c r="J226" i="2"/>
  <c r="E225" i="2"/>
  <c r="D225" i="2"/>
  <c r="I225" i="2"/>
  <c r="J225" i="2"/>
  <c r="F225" i="2"/>
  <c r="H225" i="2"/>
  <c r="G225" i="2"/>
  <c r="E224" i="2"/>
  <c r="D224" i="2"/>
  <c r="G224" i="2"/>
  <c r="F224" i="2"/>
  <c r="H224" i="2"/>
  <c r="I224" i="2"/>
  <c r="J224" i="2"/>
  <c r="E223" i="2"/>
  <c r="D223" i="2"/>
  <c r="F223" i="2"/>
  <c r="H223" i="2"/>
  <c r="G223" i="2"/>
  <c r="E222" i="2"/>
  <c r="D222" i="2"/>
  <c r="F222" i="2"/>
  <c r="I222" i="2"/>
  <c r="J222" i="2"/>
  <c r="H222" i="2"/>
  <c r="G222" i="2"/>
  <c r="E221" i="2"/>
  <c r="D221" i="2"/>
  <c r="I221" i="2"/>
  <c r="J221" i="2"/>
  <c r="F221" i="2"/>
  <c r="E220" i="2"/>
  <c r="D220" i="2"/>
  <c r="F220" i="2"/>
  <c r="I220" i="2"/>
  <c r="J220" i="2"/>
  <c r="E219" i="2"/>
  <c r="D219" i="2"/>
  <c r="F219" i="2"/>
  <c r="E218" i="2"/>
  <c r="D218" i="2"/>
  <c r="I218" i="2"/>
  <c r="J218" i="2"/>
  <c r="E217" i="2"/>
  <c r="D217" i="2"/>
  <c r="E216" i="2"/>
  <c r="D216" i="2"/>
  <c r="E215" i="2"/>
  <c r="D215" i="2"/>
  <c r="G215" i="2"/>
  <c r="F215" i="2"/>
  <c r="I215" i="2"/>
  <c r="J215" i="2"/>
  <c r="H215" i="2"/>
  <c r="E214" i="2"/>
  <c r="D214" i="2"/>
  <c r="E213" i="2"/>
  <c r="D213" i="2"/>
  <c r="F213" i="2"/>
  <c r="H213" i="2"/>
  <c r="I213" i="2"/>
  <c r="J213" i="2"/>
  <c r="G213" i="2"/>
  <c r="E212" i="2"/>
  <c r="D212" i="2"/>
  <c r="F212" i="2"/>
  <c r="H212" i="2"/>
  <c r="G212" i="2"/>
  <c r="E211" i="2"/>
  <c r="I211" i="2"/>
  <c r="D211" i="2"/>
  <c r="F211" i="2"/>
  <c r="J211" i="2"/>
  <c r="H211" i="2"/>
  <c r="G211" i="2"/>
  <c r="E210" i="2"/>
  <c r="D210" i="2"/>
  <c r="E209" i="2"/>
  <c r="D209" i="2"/>
  <c r="F209" i="2"/>
  <c r="I209" i="2"/>
  <c r="J209" i="2"/>
  <c r="E208" i="2"/>
  <c r="I208" i="2"/>
  <c r="J208" i="2"/>
  <c r="D208" i="2"/>
  <c r="F208" i="2"/>
  <c r="E207" i="2"/>
  <c r="D207" i="2"/>
  <c r="F207" i="2"/>
  <c r="H207" i="2"/>
  <c r="I207" i="2"/>
  <c r="J207" i="2"/>
  <c r="E206" i="2"/>
  <c r="D206" i="2"/>
  <c r="I206" i="2"/>
  <c r="J206" i="2"/>
  <c r="E205" i="2"/>
  <c r="D205" i="2"/>
  <c r="G205" i="2"/>
  <c r="F205" i="2"/>
  <c r="I205" i="2"/>
  <c r="J205" i="2"/>
  <c r="H205" i="2"/>
  <c r="E204" i="2"/>
  <c r="D204" i="2"/>
  <c r="F204" i="2"/>
  <c r="H204" i="2"/>
  <c r="G204" i="2"/>
  <c r="E203" i="2"/>
  <c r="D203" i="2"/>
  <c r="I203" i="2"/>
  <c r="J203" i="2"/>
  <c r="E202" i="2"/>
  <c r="I202" i="2"/>
  <c r="D202" i="2"/>
  <c r="F202" i="2"/>
  <c r="H202" i="2"/>
  <c r="J202" i="2"/>
  <c r="G202" i="2"/>
  <c r="E201" i="2"/>
  <c r="D201" i="2"/>
  <c r="I201" i="2"/>
  <c r="J201" i="2"/>
  <c r="E200" i="2"/>
  <c r="I200" i="2"/>
  <c r="D200" i="2"/>
  <c r="F200" i="2"/>
  <c r="J200" i="2"/>
  <c r="H200" i="2"/>
  <c r="G200" i="2"/>
  <c r="E199" i="2"/>
  <c r="D199" i="2"/>
  <c r="F199" i="2"/>
  <c r="I199" i="2"/>
  <c r="J199" i="2"/>
  <c r="H199" i="2"/>
  <c r="E198" i="2"/>
  <c r="D198" i="2"/>
  <c r="E197" i="2"/>
  <c r="D197" i="2"/>
  <c r="E196" i="2"/>
  <c r="D196" i="2"/>
  <c r="F196" i="2"/>
  <c r="H196" i="2"/>
  <c r="G196" i="2"/>
  <c r="E195" i="2"/>
  <c r="D195" i="2"/>
  <c r="E194" i="2"/>
  <c r="I194" i="2"/>
  <c r="J194" i="2"/>
  <c r="D194" i="2"/>
  <c r="F194" i="2"/>
  <c r="H194" i="2"/>
  <c r="G194" i="2"/>
  <c r="E193" i="2"/>
  <c r="D193" i="2"/>
  <c r="E192" i="2"/>
  <c r="I192" i="2"/>
  <c r="J192" i="2"/>
  <c r="D192" i="2"/>
  <c r="F192" i="2"/>
  <c r="E191" i="2"/>
  <c r="D191" i="2"/>
  <c r="I191" i="2"/>
  <c r="J191" i="2"/>
  <c r="E190" i="2"/>
  <c r="D190" i="2"/>
  <c r="F190" i="2"/>
  <c r="E189" i="2"/>
  <c r="D189" i="2"/>
  <c r="E188" i="2"/>
  <c r="D188" i="2"/>
  <c r="F188" i="2"/>
  <c r="H188" i="2"/>
  <c r="G188" i="2"/>
  <c r="E187" i="2"/>
  <c r="D187" i="2"/>
  <c r="I187" i="2"/>
  <c r="J187" i="2"/>
  <c r="E186" i="2"/>
  <c r="D186" i="2"/>
  <c r="F186" i="2"/>
  <c r="H186" i="2"/>
  <c r="E185" i="2"/>
  <c r="D185" i="2"/>
  <c r="E184" i="2"/>
  <c r="I184" i="2"/>
  <c r="D184" i="2"/>
  <c r="F184" i="2"/>
  <c r="H184" i="2"/>
  <c r="J184" i="2"/>
  <c r="G184" i="2"/>
  <c r="E183" i="2"/>
  <c r="D183" i="2"/>
  <c r="E182" i="2"/>
  <c r="D182" i="2"/>
  <c r="G182" i="2"/>
  <c r="F182" i="2"/>
  <c r="H182" i="2"/>
  <c r="E181" i="2"/>
  <c r="D181" i="2"/>
  <c r="F181" i="2"/>
  <c r="I181" i="2"/>
  <c r="J181" i="2"/>
  <c r="E180" i="2"/>
  <c r="D180" i="2"/>
  <c r="F180" i="2"/>
  <c r="H180" i="2"/>
  <c r="E179" i="2"/>
  <c r="D179" i="2"/>
  <c r="E178" i="2"/>
  <c r="D178" i="2"/>
  <c r="I178" i="2"/>
  <c r="J178" i="2"/>
  <c r="F178" i="2"/>
  <c r="E177" i="2"/>
  <c r="D177" i="2"/>
  <c r="E176" i="2"/>
  <c r="D176" i="2"/>
  <c r="I176" i="2"/>
  <c r="J176" i="2"/>
  <c r="F176" i="2"/>
  <c r="H176" i="2"/>
  <c r="G176" i="2"/>
  <c r="E175" i="2"/>
  <c r="D175" i="2"/>
  <c r="F175" i="2"/>
  <c r="H175" i="2"/>
  <c r="E174" i="2"/>
  <c r="D174" i="2"/>
  <c r="I174" i="2"/>
  <c r="J174" i="2"/>
  <c r="F174" i="2"/>
  <c r="H174" i="2"/>
  <c r="E173" i="2"/>
  <c r="D173" i="2"/>
  <c r="G173" i="2"/>
  <c r="F173" i="2"/>
  <c r="H173" i="2"/>
  <c r="I173" i="2"/>
  <c r="J173" i="2"/>
  <c r="E172" i="2"/>
  <c r="D172" i="2"/>
  <c r="F172" i="2"/>
  <c r="H172" i="2"/>
  <c r="E171" i="2"/>
  <c r="D171" i="2"/>
  <c r="I171" i="2"/>
  <c r="J171" i="2"/>
  <c r="E170" i="2"/>
  <c r="D170" i="2"/>
  <c r="E169" i="2"/>
  <c r="D169" i="2"/>
  <c r="I169" i="2"/>
  <c r="J169" i="2"/>
  <c r="F169" i="2"/>
  <c r="H169" i="2"/>
  <c r="N16" i="2"/>
  <c r="N15" i="2"/>
  <c r="M16" i="2"/>
  <c r="M15" i="2"/>
  <c r="M12" i="2"/>
  <c r="M13" i="2"/>
  <c r="K16" i="2"/>
  <c r="K15" i="2"/>
  <c r="K12" i="2"/>
  <c r="A13" i="2"/>
  <c r="G7" i="2"/>
  <c r="G5" i="2"/>
  <c r="G4" i="2"/>
  <c r="Q112" i="1"/>
  <c r="Q111" i="1"/>
  <c r="Q154" i="1"/>
  <c r="Q149" i="1"/>
  <c r="Q145" i="1"/>
  <c r="Q144" i="1"/>
  <c r="Q141" i="1"/>
  <c r="Q153" i="1"/>
  <c r="Q136" i="1"/>
  <c r="Q138" i="1"/>
  <c r="Q137" i="1"/>
  <c r="Q140" i="1"/>
  <c r="G22" i="1"/>
  <c r="I22" i="1" s="1"/>
  <c r="Q22" i="1"/>
  <c r="G23" i="1"/>
  <c r="I23" i="1" s="1"/>
  <c r="Q23" i="1"/>
  <c r="G24" i="1"/>
  <c r="I24" i="1" s="1"/>
  <c r="Q24" i="1"/>
  <c r="G25" i="1"/>
  <c r="I25" i="1"/>
  <c r="Q25" i="1"/>
  <c r="G26" i="1"/>
  <c r="I26" i="1" s="1"/>
  <c r="Q26" i="1"/>
  <c r="G27" i="1"/>
  <c r="I27" i="1" s="1"/>
  <c r="Q27" i="1"/>
  <c r="G28" i="1"/>
  <c r="I28" i="1" s="1"/>
  <c r="Q28" i="1"/>
  <c r="G29" i="1"/>
  <c r="I29" i="1" s="1"/>
  <c r="Q29" i="1"/>
  <c r="G30" i="1"/>
  <c r="I30" i="1" s="1"/>
  <c r="Q30" i="1"/>
  <c r="G31" i="1"/>
  <c r="I31" i="1" s="1"/>
  <c r="Q31" i="1"/>
  <c r="G32" i="1"/>
  <c r="I32" i="1" s="1"/>
  <c r="Q32" i="1"/>
  <c r="Q33" i="1"/>
  <c r="I34" i="1"/>
  <c r="Q34" i="1"/>
  <c r="I35" i="1"/>
  <c r="Q35" i="1"/>
  <c r="Q36" i="1"/>
  <c r="Q37" i="1"/>
  <c r="Q38" i="1"/>
  <c r="Q39" i="1"/>
  <c r="I40" i="1"/>
  <c r="Q40" i="1"/>
  <c r="Q41" i="1"/>
  <c r="I42" i="1"/>
  <c r="Q42" i="1"/>
  <c r="I43" i="1"/>
  <c r="Q43" i="1"/>
  <c r="Q44" i="1"/>
  <c r="Q45" i="1"/>
  <c r="Q46" i="1"/>
  <c r="Q47" i="1"/>
  <c r="I48" i="1"/>
  <c r="Q48" i="1"/>
  <c r="Q49" i="1"/>
  <c r="I50" i="1"/>
  <c r="Q50" i="1"/>
  <c r="I51" i="1"/>
  <c r="Q51" i="1"/>
  <c r="Q52" i="1"/>
  <c r="Q53" i="1"/>
  <c r="Q54" i="1"/>
  <c r="Q55" i="1"/>
  <c r="I56" i="1"/>
  <c r="Q56" i="1"/>
  <c r="Q57" i="1"/>
  <c r="I58" i="1"/>
  <c r="Q58" i="1"/>
  <c r="I59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C17" i="1"/>
  <c r="G21" i="1"/>
  <c r="I21" i="1" s="1"/>
  <c r="Q21" i="1"/>
  <c r="N13" i="2"/>
  <c r="N12" i="2"/>
  <c r="K13" i="2"/>
  <c r="F177" i="2"/>
  <c r="H177" i="2"/>
  <c r="I177" i="2"/>
  <c r="J177" i="2"/>
  <c r="H208" i="2"/>
  <c r="G208" i="2"/>
  <c r="H219" i="2"/>
  <c r="G219" i="2"/>
  <c r="I198" i="2"/>
  <c r="J198" i="2"/>
  <c r="H178" i="2"/>
  <c r="G178" i="2"/>
  <c r="I188" i="2"/>
  <c r="J188" i="2"/>
  <c r="I180" i="2"/>
  <c r="J180" i="2"/>
  <c r="F189" i="2"/>
  <c r="H189" i="2"/>
  <c r="I189" i="2"/>
  <c r="J189" i="2"/>
  <c r="F233" i="2"/>
  <c r="H233" i="2"/>
  <c r="I233" i="2"/>
  <c r="J233" i="2"/>
  <c r="G233" i="2"/>
  <c r="I252" i="2"/>
  <c r="J252" i="2"/>
  <c r="F170" i="2"/>
  <c r="H170" i="2"/>
  <c r="I170" i="2"/>
  <c r="J170" i="2"/>
  <c r="H192" i="2"/>
  <c r="G192" i="2"/>
  <c r="I172" i="2"/>
  <c r="J172" i="2"/>
  <c r="F287" i="2"/>
  <c r="H287" i="2"/>
  <c r="I287" i="2"/>
  <c r="J287" i="2"/>
  <c r="G175" i="2"/>
  <c r="H181" i="2"/>
  <c r="G181" i="2"/>
  <c r="H190" i="2"/>
  <c r="G190" i="2"/>
  <c r="F197" i="2"/>
  <c r="H197" i="2"/>
  <c r="I197" i="2"/>
  <c r="J197" i="2"/>
  <c r="G197" i="2"/>
  <c r="I264" i="2"/>
  <c r="J264" i="2"/>
  <c r="G177" i="2"/>
  <c r="H221" i="2"/>
  <c r="G221" i="2"/>
  <c r="F191" i="2"/>
  <c r="H191" i="2"/>
  <c r="F193" i="2"/>
  <c r="H193" i="2"/>
  <c r="G193" i="2"/>
  <c r="F195" i="2"/>
  <c r="H195" i="2"/>
  <c r="I196" i="2"/>
  <c r="J196" i="2"/>
  <c r="I217" i="2"/>
  <c r="J217" i="2"/>
  <c r="F217" i="2"/>
  <c r="H217" i="2"/>
  <c r="F265" i="2"/>
  <c r="H265" i="2"/>
  <c r="I265" i="2"/>
  <c r="J265" i="2"/>
  <c r="G272" i="2"/>
  <c r="F183" i="2"/>
  <c r="H183" i="2"/>
  <c r="G183" i="2"/>
  <c r="I219" i="2"/>
  <c r="J219" i="2"/>
  <c r="I253" i="2"/>
  <c r="J253" i="2"/>
  <c r="G169" i="2"/>
  <c r="F171" i="2"/>
  <c r="H171" i="2"/>
  <c r="I175" i="2"/>
  <c r="J175" i="2"/>
  <c r="I231" i="2"/>
  <c r="J231" i="2"/>
  <c r="H247" i="2"/>
  <c r="G247" i="2"/>
  <c r="I288" i="2"/>
  <c r="J288" i="2"/>
  <c r="F179" i="2"/>
  <c r="H179" i="2"/>
  <c r="G179" i="2"/>
  <c r="F185" i="2"/>
  <c r="H185" i="2"/>
  <c r="G185" i="2"/>
  <c r="I190" i="2"/>
  <c r="J190" i="2"/>
  <c r="F206" i="2"/>
  <c r="H206" i="2"/>
  <c r="H220" i="2"/>
  <c r="G220" i="2"/>
  <c r="I263" i="2"/>
  <c r="J263" i="2"/>
  <c r="H279" i="2"/>
  <c r="G279" i="2"/>
  <c r="F285" i="2"/>
  <c r="H285" i="2"/>
  <c r="I285" i="2"/>
  <c r="J285" i="2"/>
  <c r="F296" i="2"/>
  <c r="H296" i="2"/>
  <c r="G296" i="2"/>
  <c r="I296" i="2"/>
  <c r="J296" i="2"/>
  <c r="I298" i="2"/>
  <c r="J298" i="2"/>
  <c r="F318" i="2"/>
  <c r="H318" i="2"/>
  <c r="F331" i="2"/>
  <c r="H331" i="2"/>
  <c r="G331" i="2"/>
  <c r="I331" i="2"/>
  <c r="J331" i="2"/>
  <c r="G172" i="2"/>
  <c r="G174" i="2"/>
  <c r="I182" i="2"/>
  <c r="J182" i="2"/>
  <c r="I183" i="2"/>
  <c r="J183" i="2"/>
  <c r="I193" i="2"/>
  <c r="J193" i="2"/>
  <c r="I195" i="2"/>
  <c r="J195" i="2"/>
  <c r="H209" i="2"/>
  <c r="G209" i="2"/>
  <c r="G216" i="2"/>
  <c r="F216" i="2"/>
  <c r="H216" i="2"/>
  <c r="I216" i="2"/>
  <c r="J216" i="2"/>
  <c r="F307" i="2"/>
  <c r="H307" i="2"/>
  <c r="I179" i="2"/>
  <c r="J179" i="2"/>
  <c r="G180" i="2"/>
  <c r="G186" i="2"/>
  <c r="I186" i="2"/>
  <c r="J186" i="2"/>
  <c r="F187" i="2"/>
  <c r="H187" i="2"/>
  <c r="F201" i="2"/>
  <c r="H201" i="2"/>
  <c r="G201" i="2"/>
  <c r="F203" i="2"/>
  <c r="H203" i="2"/>
  <c r="G203" i="2"/>
  <c r="I204" i="2"/>
  <c r="J204" i="2"/>
  <c r="H235" i="2"/>
  <c r="G235" i="2"/>
  <c r="H244" i="2"/>
  <c r="G244" i="2"/>
  <c r="I286" i="2"/>
  <c r="J286" i="2"/>
  <c r="F286" i="2"/>
  <c r="H286" i="2"/>
  <c r="I315" i="2"/>
  <c r="J315" i="2"/>
  <c r="I185" i="2"/>
  <c r="J185" i="2"/>
  <c r="F198" i="2"/>
  <c r="H198" i="2"/>
  <c r="I232" i="2"/>
  <c r="J232" i="2"/>
  <c r="H267" i="2"/>
  <c r="G267" i="2"/>
  <c r="H276" i="2"/>
  <c r="G276" i="2"/>
  <c r="F229" i="2"/>
  <c r="H229" i="2"/>
  <c r="G229" i="2"/>
  <c r="F234" i="2"/>
  <c r="H234" i="2"/>
  <c r="G234" i="2"/>
  <c r="F261" i="2"/>
  <c r="H261" i="2"/>
  <c r="G261" i="2"/>
  <c r="F266" i="2"/>
  <c r="H266" i="2"/>
  <c r="H313" i="2"/>
  <c r="G313" i="2"/>
  <c r="F314" i="2"/>
  <c r="I314" i="2"/>
  <c r="J314" i="2"/>
  <c r="I318" i="2"/>
  <c r="J318" i="2"/>
  <c r="I324" i="2"/>
  <c r="J324" i="2"/>
  <c r="F324" i="2"/>
  <c r="H324" i="2"/>
  <c r="I329" i="2"/>
  <c r="J329" i="2"/>
  <c r="F210" i="2"/>
  <c r="H210" i="2"/>
  <c r="G210" i="2"/>
  <c r="I214" i="2"/>
  <c r="J214" i="2"/>
  <c r="G228" i="2"/>
  <c r="F249" i="2"/>
  <c r="H249" i="2"/>
  <c r="G260" i="2"/>
  <c r="G199" i="2"/>
  <c r="G207" i="2"/>
  <c r="I210" i="2"/>
  <c r="J210" i="2"/>
  <c r="I212" i="2"/>
  <c r="J212" i="2"/>
  <c r="I223" i="2"/>
  <c r="J223" i="2"/>
  <c r="F237" i="2"/>
  <c r="H237" i="2"/>
  <c r="G241" i="2"/>
  <c r="F242" i="2"/>
  <c r="H242" i="2"/>
  <c r="G242" i="2"/>
  <c r="F269" i="2"/>
  <c r="H269" i="2"/>
  <c r="G273" i="2"/>
  <c r="F274" i="2"/>
  <c r="H274" i="2"/>
  <c r="G274" i="2"/>
  <c r="F283" i="2"/>
  <c r="H283" i="2"/>
  <c r="G300" i="2"/>
  <c r="F300" i="2"/>
  <c r="H300" i="2"/>
  <c r="F317" i="2"/>
  <c r="H317" i="2"/>
  <c r="F339" i="2"/>
  <c r="H339" i="2"/>
  <c r="G339" i="2"/>
  <c r="I339" i="2"/>
  <c r="J339" i="2"/>
  <c r="H291" i="2"/>
  <c r="G291" i="2"/>
  <c r="F312" i="2"/>
  <c r="H312" i="2"/>
  <c r="G312" i="2"/>
  <c r="H330" i="2"/>
  <c r="G330" i="2"/>
  <c r="F163" i="2"/>
  <c r="H163" i="2"/>
  <c r="I163" i="2"/>
  <c r="J163" i="2"/>
  <c r="G163" i="2"/>
  <c r="F141" i="2"/>
  <c r="H141" i="2"/>
  <c r="G141" i="2"/>
  <c r="I141" i="2"/>
  <c r="J141" i="2"/>
  <c r="H127" i="2"/>
  <c r="G127" i="2"/>
  <c r="F120" i="2"/>
  <c r="H120" i="2"/>
  <c r="I120" i="2"/>
  <c r="J120" i="2"/>
  <c r="G120" i="2"/>
  <c r="H92" i="2"/>
  <c r="G92" i="2"/>
  <c r="G243" i="2"/>
  <c r="F245" i="2"/>
  <c r="H245" i="2"/>
  <c r="G245" i="2"/>
  <c r="G248" i="2"/>
  <c r="G249" i="2"/>
  <c r="F250" i="2"/>
  <c r="H250" i="2"/>
  <c r="G250" i="2"/>
  <c r="G255" i="2"/>
  <c r="G275" i="2"/>
  <c r="F277" i="2"/>
  <c r="H277" i="2"/>
  <c r="G277" i="2"/>
  <c r="H289" i="2"/>
  <c r="G289" i="2"/>
  <c r="I299" i="2"/>
  <c r="J299" i="2"/>
  <c r="G299" i="2"/>
  <c r="G301" i="2"/>
  <c r="I303" i="2"/>
  <c r="J303" i="2"/>
  <c r="I307" i="2"/>
  <c r="J307" i="2"/>
  <c r="I312" i="2"/>
  <c r="J312" i="2"/>
  <c r="H315" i="2"/>
  <c r="G315" i="2"/>
  <c r="I325" i="2"/>
  <c r="J325" i="2"/>
  <c r="G325" i="2"/>
  <c r="F214" i="2"/>
  <c r="H214" i="2"/>
  <c r="I237" i="2"/>
  <c r="J237" i="2"/>
  <c r="I248" i="2"/>
  <c r="J248" i="2"/>
  <c r="I269" i="2"/>
  <c r="J269" i="2"/>
  <c r="G281" i="2"/>
  <c r="F218" i="2"/>
  <c r="H218" i="2"/>
  <c r="F226" i="2"/>
  <c r="H226" i="2"/>
  <c r="G226" i="2"/>
  <c r="F253" i="2"/>
  <c r="H253" i="2"/>
  <c r="F258" i="2"/>
  <c r="H258" i="2"/>
  <c r="G282" i="2"/>
  <c r="G283" i="2"/>
  <c r="F288" i="2"/>
  <c r="H288" i="2"/>
  <c r="I289" i="2"/>
  <c r="J289" i="2"/>
  <c r="F298" i="2"/>
  <c r="H298" i="2"/>
  <c r="H338" i="2"/>
  <c r="G338" i="2"/>
  <c r="F316" i="2"/>
  <c r="F323" i="2"/>
  <c r="H323" i="2"/>
  <c r="F326" i="2"/>
  <c r="H326" i="2"/>
  <c r="G326" i="2"/>
  <c r="F334" i="2"/>
  <c r="H334" i="2"/>
  <c r="I321" i="2"/>
  <c r="J321" i="2"/>
  <c r="G302" i="2"/>
  <c r="F304" i="2"/>
  <c r="H304" i="2"/>
  <c r="I304" i="2"/>
  <c r="J304" i="2"/>
  <c r="F310" i="2"/>
  <c r="H310" i="2"/>
  <c r="G310" i="2"/>
  <c r="I313" i="2"/>
  <c r="J313" i="2"/>
  <c r="I337" i="2"/>
  <c r="J337" i="2"/>
  <c r="L12" i="2"/>
  <c r="L13" i="2"/>
  <c r="H164" i="2"/>
  <c r="G164" i="2"/>
  <c r="H156" i="2"/>
  <c r="G156" i="2"/>
  <c r="H135" i="2"/>
  <c r="G135" i="2"/>
  <c r="F114" i="2"/>
  <c r="H114" i="2"/>
  <c r="G114" i="2"/>
  <c r="I114" i="2"/>
  <c r="J114" i="2"/>
  <c r="H100" i="2"/>
  <c r="G100" i="2"/>
  <c r="F162" i="2"/>
  <c r="H162" i="2"/>
  <c r="G162" i="2"/>
  <c r="H148" i="2"/>
  <c r="G148" i="2"/>
  <c r="H140" i="2"/>
  <c r="G140" i="2"/>
  <c r="H119" i="2"/>
  <c r="G119" i="2"/>
  <c r="F77" i="2"/>
  <c r="H77" i="2"/>
  <c r="G77" i="2"/>
  <c r="I77" i="2"/>
  <c r="J77" i="2"/>
  <c r="F71" i="2"/>
  <c r="H71" i="2"/>
  <c r="G71" i="2"/>
  <c r="F58" i="2"/>
  <c r="H58" i="2"/>
  <c r="G58" i="2"/>
  <c r="D12" i="2"/>
  <c r="D13" i="2"/>
  <c r="F147" i="2"/>
  <c r="H147" i="2"/>
  <c r="I147" i="2"/>
  <c r="J147" i="2"/>
  <c r="F125" i="2"/>
  <c r="H125" i="2"/>
  <c r="G125" i="2"/>
  <c r="I125" i="2"/>
  <c r="J125" i="2"/>
  <c r="H111" i="2"/>
  <c r="G111" i="2"/>
  <c r="F90" i="2"/>
  <c r="H90" i="2"/>
  <c r="G90" i="2"/>
  <c r="F83" i="2"/>
  <c r="H83" i="2"/>
  <c r="I83" i="2"/>
  <c r="J83" i="2"/>
  <c r="H76" i="2"/>
  <c r="G76" i="2"/>
  <c r="F70" i="2"/>
  <c r="H70" i="2"/>
  <c r="G70" i="2"/>
  <c r="I70" i="2"/>
  <c r="J70" i="2"/>
  <c r="F57" i="2"/>
  <c r="I57" i="2"/>
  <c r="J57" i="2"/>
  <c r="G183" i="1"/>
  <c r="J183" i="1" s="1"/>
  <c r="O13" i="2"/>
  <c r="H167" i="2"/>
  <c r="G167" i="2"/>
  <c r="F146" i="2"/>
  <c r="H146" i="2"/>
  <c r="G146" i="2"/>
  <c r="H132" i="2"/>
  <c r="G132" i="2"/>
  <c r="H124" i="2"/>
  <c r="G124" i="2"/>
  <c r="F89" i="2"/>
  <c r="I89" i="2"/>
  <c r="J89" i="2"/>
  <c r="I12" i="2"/>
  <c r="I13" i="2"/>
  <c r="G64" i="2"/>
  <c r="F131" i="2"/>
  <c r="I131" i="2"/>
  <c r="J131" i="2"/>
  <c r="F109" i="2"/>
  <c r="H109" i="2"/>
  <c r="G109" i="2"/>
  <c r="I109" i="2"/>
  <c r="J109" i="2"/>
  <c r="F103" i="2"/>
  <c r="H103" i="2"/>
  <c r="H151" i="2"/>
  <c r="G151" i="2"/>
  <c r="F130" i="2"/>
  <c r="H130" i="2"/>
  <c r="G130" i="2"/>
  <c r="H116" i="2"/>
  <c r="G116" i="2"/>
  <c r="H108" i="2"/>
  <c r="G108" i="2"/>
  <c r="F102" i="2"/>
  <c r="H102" i="2"/>
  <c r="I102" i="2"/>
  <c r="J102" i="2"/>
  <c r="G320" i="2"/>
  <c r="G328" i="2"/>
  <c r="G336" i="2"/>
  <c r="G168" i="2"/>
  <c r="F157" i="2"/>
  <c r="H157" i="2"/>
  <c r="I157" i="2"/>
  <c r="J157" i="2"/>
  <c r="H143" i="2"/>
  <c r="G143" i="2"/>
  <c r="F115" i="2"/>
  <c r="I115" i="2"/>
  <c r="J115" i="2"/>
  <c r="G159" i="2"/>
  <c r="H13" i="2"/>
  <c r="G13" i="2"/>
  <c r="G172" i="1"/>
  <c r="K172" i="1" s="1"/>
  <c r="G157" i="2"/>
  <c r="G103" i="2"/>
  <c r="H57" i="2"/>
  <c r="G57" i="2"/>
  <c r="G269" i="2"/>
  <c r="H314" i="2"/>
  <c r="G314" i="2"/>
  <c r="G198" i="2"/>
  <c r="G187" i="2"/>
  <c r="G318" i="2"/>
  <c r="G206" i="2"/>
  <c r="G171" i="2"/>
  <c r="G214" i="2"/>
  <c r="G217" i="2"/>
  <c r="H115" i="2"/>
  <c r="G115" i="2"/>
  <c r="H89" i="2"/>
  <c r="G89" i="2"/>
  <c r="G298" i="2"/>
  <c r="G324" i="2"/>
  <c r="G191" i="2"/>
  <c r="G102" i="2"/>
  <c r="G147" i="2"/>
  <c r="G304" i="2"/>
  <c r="H316" i="2"/>
  <c r="G316" i="2"/>
  <c r="G258" i="2"/>
  <c r="G218" i="2"/>
  <c r="H131" i="2"/>
  <c r="G131" i="2"/>
  <c r="G323" i="2"/>
  <c r="G317" i="2"/>
  <c r="G265" i="2"/>
  <c r="G287" i="2"/>
  <c r="G189" i="2"/>
  <c r="G83" i="2"/>
  <c r="G334" i="2"/>
  <c r="G288" i="2"/>
  <c r="G253" i="2"/>
  <c r="G237" i="2"/>
  <c r="G266" i="2"/>
  <c r="G286" i="2"/>
  <c r="G307" i="2"/>
  <c r="G285" i="2"/>
  <c r="G195" i="2"/>
  <c r="G170" i="2"/>
  <c r="H48" i="2"/>
  <c r="E18" i="2"/>
  <c r="D18" i="2"/>
  <c r="G52" i="2" l="1"/>
  <c r="I47" i="2"/>
  <c r="J47" i="2" s="1"/>
  <c r="I24" i="2"/>
  <c r="J24" i="2" s="1"/>
  <c r="I30" i="2"/>
  <c r="J30" i="2" s="1"/>
  <c r="G30" i="2"/>
  <c r="G33" i="2"/>
  <c r="G45" i="2"/>
  <c r="P241" i="1"/>
  <c r="R241" i="1" s="1"/>
  <c r="T241" i="1" s="1"/>
  <c r="G243" i="1"/>
  <c r="K243" i="1" s="1"/>
  <c r="P243" i="1"/>
  <c r="P244" i="1"/>
  <c r="R244" i="1" s="1"/>
  <c r="T244" i="1" s="1"/>
  <c r="I44" i="2"/>
  <c r="J44" i="2" s="1"/>
  <c r="I36" i="2"/>
  <c r="J36" i="2" s="1"/>
  <c r="G242" i="1"/>
  <c r="K242" i="1" s="1"/>
  <c r="P242" i="1"/>
  <c r="R242" i="1" s="1"/>
  <c r="T242" i="1" s="1"/>
  <c r="K241" i="1"/>
  <c r="I22" i="2"/>
  <c r="J22" i="2" s="1"/>
  <c r="F29" i="2"/>
  <c r="H29" i="2" s="1"/>
  <c r="F22" i="2"/>
  <c r="H22" i="2" s="1"/>
  <c r="P238" i="1"/>
  <c r="G238" i="1"/>
  <c r="K238" i="1" s="1"/>
  <c r="G237" i="1"/>
  <c r="K237" i="1" s="1"/>
  <c r="P237" i="1"/>
  <c r="I52" i="2"/>
  <c r="J52" i="2" s="1"/>
  <c r="I35" i="2"/>
  <c r="J35" i="2" s="1"/>
  <c r="P231" i="1"/>
  <c r="R231" i="1" s="1"/>
  <c r="T231" i="1" s="1"/>
  <c r="I25" i="2"/>
  <c r="J25" i="2" s="1"/>
  <c r="H44" i="2"/>
  <c r="I37" i="2"/>
  <c r="J37" i="2" s="1"/>
  <c r="G25" i="2"/>
  <c r="H25" i="2"/>
  <c r="P217" i="1"/>
  <c r="R217" i="1" s="1"/>
  <c r="T217" i="1" s="1"/>
  <c r="P159" i="1"/>
  <c r="R159" i="1" s="1"/>
  <c r="T159" i="1" s="1"/>
  <c r="P178" i="1"/>
  <c r="R178" i="1" s="1"/>
  <c r="T178" i="1" s="1"/>
  <c r="P189" i="1"/>
  <c r="R189" i="1" s="1"/>
  <c r="T189" i="1" s="1"/>
  <c r="P36" i="1"/>
  <c r="R36" i="1" s="1"/>
  <c r="T36" i="1" s="1"/>
  <c r="P153" i="1"/>
  <c r="R153" i="1" s="1"/>
  <c r="T153" i="1" s="1"/>
  <c r="P215" i="1"/>
  <c r="R215" i="1" s="1"/>
  <c r="T215" i="1" s="1"/>
  <c r="P49" i="1"/>
  <c r="R49" i="1" s="1"/>
  <c r="T49" i="1" s="1"/>
  <c r="P173" i="1"/>
  <c r="R173" i="1" s="1"/>
  <c r="T173" i="1" s="1"/>
  <c r="P28" i="1"/>
  <c r="R28" i="1" s="1"/>
  <c r="T28" i="1" s="1"/>
  <c r="P114" i="1"/>
  <c r="R114" i="1" s="1"/>
  <c r="T114" i="1" s="1"/>
  <c r="P208" i="1"/>
  <c r="R208" i="1" s="1"/>
  <c r="T208" i="1" s="1"/>
  <c r="P33" i="1"/>
  <c r="R33" i="1" s="1"/>
  <c r="T33" i="1" s="1"/>
  <c r="P191" i="1"/>
  <c r="R191" i="1" s="1"/>
  <c r="T191" i="1" s="1"/>
  <c r="P87" i="1"/>
  <c r="R87" i="1" s="1"/>
  <c r="T87" i="1" s="1"/>
  <c r="P85" i="1"/>
  <c r="R85" i="1" s="1"/>
  <c r="T85" i="1" s="1"/>
  <c r="P136" i="1"/>
  <c r="R136" i="1" s="1"/>
  <c r="T136" i="1" s="1"/>
  <c r="P97" i="1"/>
  <c r="R97" i="1" s="1"/>
  <c r="T97" i="1" s="1"/>
  <c r="P183" i="1"/>
  <c r="R183" i="1" s="1"/>
  <c r="T183" i="1" s="1"/>
  <c r="P163" i="1"/>
  <c r="R163" i="1" s="1"/>
  <c r="T163" i="1" s="1"/>
  <c r="P131" i="1"/>
  <c r="R131" i="1" s="1"/>
  <c r="T131" i="1" s="1"/>
  <c r="P158" i="1"/>
  <c r="R158" i="1" s="1"/>
  <c r="T158" i="1" s="1"/>
  <c r="P89" i="1"/>
  <c r="R89" i="1" s="1"/>
  <c r="T89" i="1" s="1"/>
  <c r="P213" i="1"/>
  <c r="R213" i="1" s="1"/>
  <c r="T213" i="1" s="1"/>
  <c r="P41" i="1"/>
  <c r="R41" i="1" s="1"/>
  <c r="T41" i="1" s="1"/>
  <c r="P211" i="1"/>
  <c r="R211" i="1" s="1"/>
  <c r="T211" i="1" s="1"/>
  <c r="P99" i="1"/>
  <c r="R99" i="1" s="1"/>
  <c r="T99" i="1" s="1"/>
  <c r="P44" i="1"/>
  <c r="R44" i="1" s="1"/>
  <c r="T44" i="1" s="1"/>
  <c r="P84" i="1"/>
  <c r="R84" i="1" s="1"/>
  <c r="T84" i="1" s="1"/>
  <c r="P112" i="1"/>
  <c r="R112" i="1" s="1"/>
  <c r="T112" i="1" s="1"/>
  <c r="P110" i="1"/>
  <c r="R110" i="1" s="1"/>
  <c r="T110" i="1" s="1"/>
  <c r="P192" i="1"/>
  <c r="R192" i="1" s="1"/>
  <c r="T192" i="1" s="1"/>
  <c r="P88" i="1"/>
  <c r="R88" i="1" s="1"/>
  <c r="T88" i="1" s="1"/>
  <c r="P177" i="1"/>
  <c r="R177" i="1" s="1"/>
  <c r="T177" i="1" s="1"/>
  <c r="P113" i="1"/>
  <c r="R113" i="1" s="1"/>
  <c r="T113" i="1" s="1"/>
  <c r="P207" i="1"/>
  <c r="R207" i="1" s="1"/>
  <c r="T207" i="1" s="1"/>
  <c r="P104" i="1"/>
  <c r="P139" i="1"/>
  <c r="R139" i="1" s="1"/>
  <c r="T139" i="1" s="1"/>
  <c r="P52" i="1"/>
  <c r="R52" i="1" s="1"/>
  <c r="T52" i="1" s="1"/>
  <c r="P117" i="1"/>
  <c r="R117" i="1" s="1"/>
  <c r="T117" i="1" s="1"/>
  <c r="P180" i="1"/>
  <c r="R180" i="1" s="1"/>
  <c r="T180" i="1" s="1"/>
  <c r="P105" i="1"/>
  <c r="R105" i="1" s="1"/>
  <c r="T105" i="1" s="1"/>
  <c r="P57" i="1"/>
  <c r="R57" i="1" s="1"/>
  <c r="T57" i="1" s="1"/>
  <c r="P232" i="1"/>
  <c r="R232" i="1" s="1"/>
  <c r="T232" i="1" s="1"/>
  <c r="G48" i="2"/>
  <c r="P229" i="1"/>
  <c r="R229" i="1" s="1"/>
  <c r="T229" i="1" s="1"/>
  <c r="P227" i="1"/>
  <c r="R227" i="1" s="1"/>
  <c r="T227" i="1" s="1"/>
  <c r="P223" i="1"/>
  <c r="R223" i="1" s="1"/>
  <c r="T223" i="1" s="1"/>
  <c r="P171" i="1"/>
  <c r="R171" i="1" s="1"/>
  <c r="T171" i="1" s="1"/>
  <c r="P124" i="1"/>
  <c r="R124" i="1" s="1"/>
  <c r="T124" i="1" s="1"/>
  <c r="G39" i="2"/>
  <c r="F47" i="2"/>
  <c r="H47" i="2" s="1"/>
  <c r="P122" i="1"/>
  <c r="R122" i="1" s="1"/>
  <c r="T122" i="1" s="1"/>
  <c r="P233" i="1"/>
  <c r="R233" i="1" s="1"/>
  <c r="T233" i="1" s="1"/>
  <c r="P185" i="1"/>
  <c r="R185" i="1" s="1"/>
  <c r="T185" i="1" s="1"/>
  <c r="P35" i="1"/>
  <c r="R35" i="1" s="1"/>
  <c r="T35" i="1" s="1"/>
  <c r="P205" i="1"/>
  <c r="R205" i="1" s="1"/>
  <c r="T205" i="1" s="1"/>
  <c r="P150" i="1"/>
  <c r="R150" i="1" s="1"/>
  <c r="T150" i="1" s="1"/>
  <c r="P40" i="1"/>
  <c r="R40" i="1" s="1"/>
  <c r="T40" i="1" s="1"/>
  <c r="P142" i="1"/>
  <c r="R142" i="1" s="1"/>
  <c r="T142" i="1" s="1"/>
  <c r="P148" i="1"/>
  <c r="R148" i="1" s="1"/>
  <c r="T148" i="1" s="1"/>
  <c r="P32" i="1"/>
  <c r="R32" i="1" s="1"/>
  <c r="T32" i="1" s="1"/>
  <c r="P168" i="1"/>
  <c r="R168" i="1" s="1"/>
  <c r="T168" i="1" s="1"/>
  <c r="P210" i="1"/>
  <c r="R210" i="1" s="1"/>
  <c r="T210" i="1" s="1"/>
  <c r="G28" i="2"/>
  <c r="P107" i="1"/>
  <c r="R107" i="1" s="1"/>
  <c r="T107" i="1" s="1"/>
  <c r="P70" i="1"/>
  <c r="R70" i="1" s="1"/>
  <c r="T70" i="1" s="1"/>
  <c r="P188" i="1"/>
  <c r="R188" i="1" s="1"/>
  <c r="T188" i="1" s="1"/>
  <c r="P221" i="1"/>
  <c r="R221" i="1" s="1"/>
  <c r="T221" i="1" s="1"/>
  <c r="P199" i="1"/>
  <c r="R199" i="1" s="1"/>
  <c r="T199" i="1" s="1"/>
  <c r="P222" i="1"/>
  <c r="R222" i="1" s="1"/>
  <c r="T222" i="1" s="1"/>
  <c r="P234" i="1"/>
  <c r="R234" i="1" s="1"/>
  <c r="T234" i="1" s="1"/>
  <c r="P108" i="1"/>
  <c r="R108" i="1" s="1"/>
  <c r="T108" i="1" s="1"/>
  <c r="P91" i="1"/>
  <c r="R91" i="1" s="1"/>
  <c r="T91" i="1" s="1"/>
  <c r="P27" i="1"/>
  <c r="R27" i="1" s="1"/>
  <c r="T27" i="1" s="1"/>
  <c r="P235" i="1"/>
  <c r="R235" i="1" s="1"/>
  <c r="T235" i="1" s="1"/>
  <c r="P121" i="1"/>
  <c r="R121" i="1" s="1"/>
  <c r="T121" i="1" s="1"/>
  <c r="P202" i="1"/>
  <c r="R202" i="1" s="1"/>
  <c r="T202" i="1" s="1"/>
  <c r="P82" i="1"/>
  <c r="R82" i="1" s="1"/>
  <c r="T82" i="1" s="1"/>
  <c r="P146" i="1"/>
  <c r="R146" i="1" s="1"/>
  <c r="T146" i="1" s="1"/>
  <c r="I39" i="2"/>
  <c r="J39" i="2" s="1"/>
  <c r="P48" i="1"/>
  <c r="R48" i="1" s="1"/>
  <c r="T48" i="1" s="1"/>
  <c r="P25" i="1"/>
  <c r="R25" i="1" s="1"/>
  <c r="T25" i="1" s="1"/>
  <c r="P169" i="1"/>
  <c r="R169" i="1" s="1"/>
  <c r="T169" i="1" s="1"/>
  <c r="P51" i="1"/>
  <c r="R51" i="1" s="1"/>
  <c r="T51" i="1" s="1"/>
  <c r="P155" i="1"/>
  <c r="R155" i="1" s="1"/>
  <c r="T155" i="1" s="1"/>
  <c r="P43" i="1"/>
  <c r="R43" i="1" s="1"/>
  <c r="T43" i="1" s="1"/>
  <c r="P214" i="1"/>
  <c r="R214" i="1" s="1"/>
  <c r="T214" i="1" s="1"/>
  <c r="P23" i="1"/>
  <c r="R23" i="1" s="1"/>
  <c r="T23" i="1" s="1"/>
  <c r="P21" i="1"/>
  <c r="R21" i="1" s="1"/>
  <c r="T21" i="1" s="1"/>
  <c r="P172" i="1"/>
  <c r="R172" i="1" s="1"/>
  <c r="T172" i="1" s="1"/>
  <c r="P92" i="1"/>
  <c r="R92" i="1" s="1"/>
  <c r="T92" i="1" s="1"/>
  <c r="P194" i="1"/>
  <c r="R194" i="1" s="1"/>
  <c r="T194" i="1" s="1"/>
  <c r="P209" i="1"/>
  <c r="R209" i="1" s="1"/>
  <c r="T209" i="1" s="1"/>
  <c r="P116" i="1"/>
  <c r="R116" i="1" s="1"/>
  <c r="T116" i="1" s="1"/>
  <c r="P144" i="1"/>
  <c r="R144" i="1" s="1"/>
  <c r="T144" i="1" s="1"/>
  <c r="P42" i="1"/>
  <c r="R42" i="1" s="1"/>
  <c r="T42" i="1" s="1"/>
  <c r="P212" i="1"/>
  <c r="R212" i="1" s="1"/>
  <c r="T212" i="1" s="1"/>
  <c r="P24" i="1"/>
  <c r="R24" i="1" s="1"/>
  <c r="T24" i="1" s="1"/>
  <c r="P134" i="1"/>
  <c r="R134" i="1" s="1"/>
  <c r="T134" i="1" s="1"/>
  <c r="P164" i="1"/>
  <c r="R164" i="1" s="1"/>
  <c r="T164" i="1" s="1"/>
  <c r="P160" i="1"/>
  <c r="R160" i="1" s="1"/>
  <c r="T160" i="1" s="1"/>
  <c r="P30" i="1"/>
  <c r="R30" i="1" s="1"/>
  <c r="T30" i="1" s="1"/>
  <c r="P138" i="1"/>
  <c r="R138" i="1" s="1"/>
  <c r="T138" i="1" s="1"/>
  <c r="P65" i="1"/>
  <c r="R65" i="1" s="1"/>
  <c r="T65" i="1" s="1"/>
  <c r="P76" i="1"/>
  <c r="R76" i="1" s="1"/>
  <c r="T76" i="1" s="1"/>
  <c r="P96" i="1"/>
  <c r="R96" i="1" s="1"/>
  <c r="T96" i="1" s="1"/>
  <c r="P56" i="1"/>
  <c r="R56" i="1" s="1"/>
  <c r="T56" i="1" s="1"/>
  <c r="P175" i="1"/>
  <c r="R175" i="1" s="1"/>
  <c r="T175" i="1" s="1"/>
  <c r="P203" i="1"/>
  <c r="R203" i="1" s="1"/>
  <c r="T203" i="1" s="1"/>
  <c r="P47" i="1"/>
  <c r="R47" i="1" s="1"/>
  <c r="T47" i="1" s="1"/>
  <c r="P45" i="1"/>
  <c r="R45" i="1" s="1"/>
  <c r="T45" i="1" s="1"/>
  <c r="P94" i="1"/>
  <c r="R94" i="1" s="1"/>
  <c r="T94" i="1" s="1"/>
  <c r="P140" i="1"/>
  <c r="R140" i="1" s="1"/>
  <c r="T140" i="1" s="1"/>
  <c r="P182" i="1"/>
  <c r="R182" i="1" s="1"/>
  <c r="T182" i="1" s="1"/>
  <c r="G240" i="1"/>
  <c r="K240" i="1" s="1"/>
  <c r="P240" i="1"/>
  <c r="G239" i="1"/>
  <c r="K239" i="1" s="1"/>
  <c r="P239" i="1"/>
  <c r="I40" i="2"/>
  <c r="J40" i="2" s="1"/>
  <c r="I21" i="2"/>
  <c r="J21" i="2" s="1"/>
  <c r="P59" i="1"/>
  <c r="R59" i="1" s="1"/>
  <c r="T59" i="1" s="1"/>
  <c r="I34" i="2"/>
  <c r="J34" i="2" s="1"/>
  <c r="P100" i="1"/>
  <c r="R100" i="1" s="1"/>
  <c r="T100" i="1" s="1"/>
  <c r="I49" i="2"/>
  <c r="J49" i="2" s="1"/>
  <c r="I41" i="2"/>
  <c r="J41" i="2" s="1"/>
  <c r="I33" i="2"/>
  <c r="J33" i="2" s="1"/>
  <c r="P130" i="1"/>
  <c r="G41" i="2"/>
  <c r="H21" i="2"/>
  <c r="G21" i="2"/>
  <c r="H40" i="2"/>
  <c r="G40" i="2"/>
  <c r="H32" i="2"/>
  <c r="G32" i="2"/>
  <c r="G49" i="2"/>
  <c r="H49" i="2"/>
  <c r="F24" i="2"/>
  <c r="H24" i="2" s="1"/>
  <c r="I43" i="2"/>
  <c r="J43" i="2" s="1"/>
  <c r="F37" i="2"/>
  <c r="H37" i="2" s="1"/>
  <c r="I26" i="2"/>
  <c r="J26" i="2" s="1"/>
  <c r="G43" i="2"/>
  <c r="G35" i="2"/>
  <c r="P236" i="1"/>
  <c r="G47" i="2"/>
  <c r="I45" i="2"/>
  <c r="J45" i="2" s="1"/>
  <c r="I29" i="2"/>
  <c r="J29" i="2" s="1"/>
  <c r="I32" i="2"/>
  <c r="J32" i="2" s="1"/>
  <c r="I28" i="2"/>
  <c r="J28" i="2" s="1"/>
  <c r="G236" i="1"/>
  <c r="K236" i="1" s="1"/>
  <c r="I27" i="2"/>
  <c r="J27" i="2" s="1"/>
  <c r="F27" i="2"/>
  <c r="H27" i="2" s="1"/>
  <c r="H26" i="2"/>
  <c r="G26" i="2"/>
  <c r="F42" i="2"/>
  <c r="H42" i="2" s="1"/>
  <c r="G36" i="2"/>
  <c r="H36" i="2"/>
  <c r="F31" i="2"/>
  <c r="H31" i="2" s="1"/>
  <c r="I31" i="2"/>
  <c r="J31" i="2" s="1"/>
  <c r="F46" i="2"/>
  <c r="H46" i="2" s="1"/>
  <c r="I46" i="2"/>
  <c r="J46" i="2" s="1"/>
  <c r="I42" i="2"/>
  <c r="J42" i="2" s="1"/>
  <c r="P162" i="1"/>
  <c r="R162" i="1" s="1"/>
  <c r="T162" i="1" s="1"/>
  <c r="P75" i="1"/>
  <c r="R75" i="1" s="1"/>
  <c r="T75" i="1" s="1"/>
  <c r="P166" i="1"/>
  <c r="R166" i="1" s="1"/>
  <c r="T166" i="1" s="1"/>
  <c r="P147" i="1"/>
  <c r="R147" i="1" s="1"/>
  <c r="T147" i="1" s="1"/>
  <c r="P230" i="1"/>
  <c r="R230" i="1" s="1"/>
  <c r="T230" i="1" s="1"/>
  <c r="P176" i="1"/>
  <c r="R176" i="1" s="1"/>
  <c r="T176" i="1" s="1"/>
  <c r="P141" i="1"/>
  <c r="R141" i="1" s="1"/>
  <c r="T141" i="1" s="1"/>
  <c r="P111" i="1"/>
  <c r="R111" i="1" s="1"/>
  <c r="T111" i="1" s="1"/>
  <c r="P46" i="1"/>
  <c r="R46" i="1" s="1"/>
  <c r="T46" i="1" s="1"/>
  <c r="P126" i="1"/>
  <c r="R126" i="1" s="1"/>
  <c r="T126" i="1" s="1"/>
  <c r="P61" i="1"/>
  <c r="R61" i="1" s="1"/>
  <c r="T61" i="1" s="1"/>
  <c r="P123" i="1"/>
  <c r="R123" i="1" s="1"/>
  <c r="T123" i="1" s="1"/>
  <c r="P58" i="1"/>
  <c r="R58" i="1" s="1"/>
  <c r="T58" i="1" s="1"/>
  <c r="P128" i="1"/>
  <c r="R128" i="1" s="1"/>
  <c r="T128" i="1" s="1"/>
  <c r="P63" i="1"/>
  <c r="R63" i="1" s="1"/>
  <c r="T63" i="1" s="1"/>
  <c r="P149" i="1"/>
  <c r="R149" i="1" s="1"/>
  <c r="T149" i="1" s="1"/>
  <c r="P186" i="1"/>
  <c r="R186" i="1" s="1"/>
  <c r="T186" i="1" s="1"/>
  <c r="P161" i="1"/>
  <c r="R161" i="1" s="1"/>
  <c r="T161" i="1" s="1"/>
  <c r="P181" i="1"/>
  <c r="R181" i="1" s="1"/>
  <c r="T181" i="1" s="1"/>
  <c r="P201" i="1"/>
  <c r="R201" i="1" s="1"/>
  <c r="T201" i="1" s="1"/>
  <c r="P86" i="1"/>
  <c r="R86" i="1" s="1"/>
  <c r="T86" i="1" s="1"/>
  <c r="P22" i="1"/>
  <c r="R22" i="1" s="1"/>
  <c r="T22" i="1" s="1"/>
  <c r="P101" i="1"/>
  <c r="R101" i="1" s="1"/>
  <c r="T101" i="1" s="1"/>
  <c r="P37" i="1"/>
  <c r="R37" i="1" s="1"/>
  <c r="T37" i="1" s="1"/>
  <c r="P98" i="1"/>
  <c r="R98" i="1" s="1"/>
  <c r="T98" i="1" s="1"/>
  <c r="P34" i="1"/>
  <c r="R34" i="1" s="1"/>
  <c r="T34" i="1" s="1"/>
  <c r="P103" i="1"/>
  <c r="R103" i="1" s="1"/>
  <c r="T103" i="1" s="1"/>
  <c r="P39" i="1"/>
  <c r="R39" i="1" s="1"/>
  <c r="T39" i="1" s="1"/>
  <c r="P83" i="1"/>
  <c r="R83" i="1" s="1"/>
  <c r="T83" i="1" s="1"/>
  <c r="P143" i="1"/>
  <c r="R143" i="1" s="1"/>
  <c r="T143" i="1" s="1"/>
  <c r="D16" i="1"/>
  <c r="D19" i="1" s="1"/>
  <c r="P157" i="1"/>
  <c r="R157" i="1" s="1"/>
  <c r="T157" i="1" s="1"/>
  <c r="P145" i="1"/>
  <c r="R145" i="1" s="1"/>
  <c r="T145" i="1" s="1"/>
  <c r="P198" i="1"/>
  <c r="R198" i="1" s="1"/>
  <c r="T198" i="1" s="1"/>
  <c r="P73" i="1"/>
  <c r="R73" i="1" s="1"/>
  <c r="T73" i="1" s="1"/>
  <c r="P133" i="1"/>
  <c r="R133" i="1" s="1"/>
  <c r="T133" i="1" s="1"/>
  <c r="P68" i="1"/>
  <c r="R68" i="1" s="1"/>
  <c r="T68" i="1" s="1"/>
  <c r="P228" i="1"/>
  <c r="R228" i="1" s="1"/>
  <c r="T228" i="1" s="1"/>
  <c r="P127" i="1"/>
  <c r="R127" i="1" s="1"/>
  <c r="T127" i="1" s="1"/>
  <c r="P62" i="1"/>
  <c r="R62" i="1" s="1"/>
  <c r="T62" i="1" s="1"/>
  <c r="P219" i="1"/>
  <c r="R219" i="1" s="1"/>
  <c r="T219" i="1" s="1"/>
  <c r="P77" i="1"/>
  <c r="R77" i="1" s="1"/>
  <c r="T77" i="1" s="1"/>
  <c r="P220" i="1"/>
  <c r="R220" i="1" s="1"/>
  <c r="T220" i="1" s="1"/>
  <c r="P74" i="1"/>
  <c r="R74" i="1" s="1"/>
  <c r="T74" i="1" s="1"/>
  <c r="P224" i="1"/>
  <c r="R224" i="1" s="1"/>
  <c r="T224" i="1" s="1"/>
  <c r="P79" i="1"/>
  <c r="R79" i="1" s="1"/>
  <c r="T79" i="1" s="1"/>
  <c r="P225" i="1"/>
  <c r="R225" i="1" s="1"/>
  <c r="T225" i="1" s="1"/>
  <c r="P190" i="1"/>
  <c r="R190" i="1" s="1"/>
  <c r="T190" i="1" s="1"/>
  <c r="P179" i="1"/>
  <c r="R179" i="1" s="1"/>
  <c r="T179" i="1" s="1"/>
  <c r="P167" i="1"/>
  <c r="R167" i="1" s="1"/>
  <c r="T167" i="1" s="1"/>
  <c r="P129" i="1"/>
  <c r="R129" i="1" s="1"/>
  <c r="T129" i="1" s="1"/>
  <c r="P170" i="1"/>
  <c r="R170" i="1" s="1"/>
  <c r="T170" i="1" s="1"/>
  <c r="P165" i="1"/>
  <c r="R165" i="1" s="1"/>
  <c r="T165" i="1" s="1"/>
  <c r="P187" i="1"/>
  <c r="R187" i="1" s="1"/>
  <c r="T187" i="1" s="1"/>
  <c r="P196" i="1"/>
  <c r="R196" i="1" s="1"/>
  <c r="T196" i="1" s="1"/>
  <c r="P102" i="1"/>
  <c r="R102" i="1" s="1"/>
  <c r="T102" i="1" s="1"/>
  <c r="P38" i="1"/>
  <c r="R38" i="1" s="1"/>
  <c r="T38" i="1" s="1"/>
  <c r="P118" i="1"/>
  <c r="R118" i="1" s="1"/>
  <c r="T118" i="1" s="1"/>
  <c r="P53" i="1"/>
  <c r="R53" i="1" s="1"/>
  <c r="T53" i="1" s="1"/>
  <c r="P115" i="1"/>
  <c r="R115" i="1" s="1"/>
  <c r="T115" i="1" s="1"/>
  <c r="P50" i="1"/>
  <c r="R50" i="1" s="1"/>
  <c r="T50" i="1" s="1"/>
  <c r="P120" i="1"/>
  <c r="R120" i="1" s="1"/>
  <c r="T120" i="1" s="1"/>
  <c r="P55" i="1"/>
  <c r="R55" i="1" s="1"/>
  <c r="T55" i="1" s="1"/>
  <c r="P152" i="1"/>
  <c r="R152" i="1" s="1"/>
  <c r="T152" i="1" s="1"/>
  <c r="P81" i="1"/>
  <c r="R81" i="1" s="1"/>
  <c r="T81" i="1" s="1"/>
  <c r="P109" i="1"/>
  <c r="R109" i="1" s="1"/>
  <c r="T109" i="1" s="1"/>
  <c r="D15" i="1"/>
  <c r="C19" i="1" s="1"/>
  <c r="P67" i="1"/>
  <c r="R67" i="1" s="1"/>
  <c r="T67" i="1" s="1"/>
  <c r="P174" i="1"/>
  <c r="R174" i="1" s="1"/>
  <c r="T174" i="1" s="1"/>
  <c r="P195" i="1"/>
  <c r="R195" i="1" s="1"/>
  <c r="T195" i="1" s="1"/>
  <c r="P204" i="1"/>
  <c r="R204" i="1" s="1"/>
  <c r="T204" i="1" s="1"/>
  <c r="P151" i="1"/>
  <c r="R151" i="1" s="1"/>
  <c r="T151" i="1" s="1"/>
  <c r="P200" i="1"/>
  <c r="R200" i="1" s="1"/>
  <c r="T200" i="1" s="1"/>
  <c r="P218" i="1"/>
  <c r="R218" i="1" s="1"/>
  <c r="T218" i="1" s="1"/>
  <c r="P78" i="1"/>
  <c r="R78" i="1" s="1"/>
  <c r="T78" i="1" s="1"/>
  <c r="P216" i="1"/>
  <c r="R216" i="1" s="1"/>
  <c r="T216" i="1" s="1"/>
  <c r="P93" i="1"/>
  <c r="R93" i="1" s="1"/>
  <c r="T93" i="1" s="1"/>
  <c r="P29" i="1"/>
  <c r="R29" i="1" s="1"/>
  <c r="T29" i="1" s="1"/>
  <c r="P90" i="1"/>
  <c r="R90" i="1" s="1"/>
  <c r="T90" i="1" s="1"/>
  <c r="P26" i="1"/>
  <c r="R26" i="1" s="1"/>
  <c r="T26" i="1" s="1"/>
  <c r="P95" i="1"/>
  <c r="R95" i="1" s="1"/>
  <c r="T95" i="1" s="1"/>
  <c r="P31" i="1"/>
  <c r="R31" i="1" s="1"/>
  <c r="T31" i="1" s="1"/>
  <c r="P64" i="1"/>
  <c r="R64" i="1" s="1"/>
  <c r="T64" i="1" s="1"/>
  <c r="P106" i="1"/>
  <c r="R106" i="1" s="1"/>
  <c r="T106" i="1" s="1"/>
  <c r="P125" i="1"/>
  <c r="R125" i="1" s="1"/>
  <c r="T125" i="1" s="1"/>
  <c r="P184" i="1"/>
  <c r="R184" i="1" s="1"/>
  <c r="T184" i="1" s="1"/>
  <c r="P72" i="1"/>
  <c r="R72" i="1" s="1"/>
  <c r="T72" i="1" s="1"/>
  <c r="P197" i="1"/>
  <c r="R197" i="1" s="1"/>
  <c r="T197" i="1" s="1"/>
  <c r="P80" i="1"/>
  <c r="R80" i="1" s="1"/>
  <c r="T80" i="1" s="1"/>
  <c r="P156" i="1"/>
  <c r="R156" i="1" s="1"/>
  <c r="T156" i="1" s="1"/>
  <c r="P154" i="1"/>
  <c r="R154" i="1" s="1"/>
  <c r="T154" i="1" s="1"/>
  <c r="P193" i="1"/>
  <c r="R193" i="1" s="1"/>
  <c r="T193" i="1" s="1"/>
  <c r="P119" i="1"/>
  <c r="R119" i="1" s="1"/>
  <c r="T119" i="1" s="1"/>
  <c r="P54" i="1"/>
  <c r="R54" i="1" s="1"/>
  <c r="T54" i="1" s="1"/>
  <c r="P135" i="1"/>
  <c r="R135" i="1" s="1"/>
  <c r="T135" i="1" s="1"/>
  <c r="P69" i="1"/>
  <c r="R69" i="1" s="1"/>
  <c r="T69" i="1" s="1"/>
  <c r="P132" i="1"/>
  <c r="R132" i="1" s="1"/>
  <c r="T132" i="1" s="1"/>
  <c r="P66" i="1"/>
  <c r="R66" i="1" s="1"/>
  <c r="T66" i="1" s="1"/>
  <c r="P137" i="1"/>
  <c r="R137" i="1" s="1"/>
  <c r="T137" i="1" s="1"/>
  <c r="P71" i="1"/>
  <c r="R71" i="1" s="1"/>
  <c r="T71" i="1" s="1"/>
  <c r="F34" i="2"/>
  <c r="H34" i="2" s="1"/>
  <c r="F51" i="2"/>
  <c r="H51" i="2" s="1"/>
  <c r="I51" i="2"/>
  <c r="J51" i="2" s="1"/>
  <c r="F23" i="2"/>
  <c r="I23" i="2"/>
  <c r="P206" i="1"/>
  <c r="R206" i="1" s="1"/>
  <c r="T206" i="1" s="1"/>
  <c r="I38" i="2"/>
  <c r="J38" i="2" s="1"/>
  <c r="F38" i="2"/>
  <c r="F50" i="2"/>
  <c r="I50" i="2"/>
  <c r="J50" i="2" s="1"/>
  <c r="P226" i="1"/>
  <c r="R226" i="1" s="1"/>
  <c r="T226" i="1" s="1"/>
  <c r="P60" i="1"/>
  <c r="R60" i="1" s="1"/>
  <c r="T60" i="1" s="1"/>
  <c r="C11" i="1"/>
  <c r="C12" i="1"/>
  <c r="F18" i="2"/>
  <c r="I18" i="2"/>
  <c r="O244" i="1" l="1"/>
  <c r="O243" i="1"/>
  <c r="R243" i="1"/>
  <c r="T243" i="1" s="1"/>
  <c r="G24" i="2"/>
  <c r="O241" i="1"/>
  <c r="O242" i="1"/>
  <c r="G29" i="2"/>
  <c r="G22" i="2"/>
  <c r="R238" i="1"/>
  <c r="T238" i="1" s="1"/>
  <c r="R239" i="1"/>
  <c r="T239" i="1" s="1"/>
  <c r="O238" i="1"/>
  <c r="O237" i="1"/>
  <c r="R237" i="1"/>
  <c r="T237" i="1" s="1"/>
  <c r="G42" i="2"/>
  <c r="O239" i="1"/>
  <c r="O240" i="1"/>
  <c r="R240" i="1"/>
  <c r="T240" i="1" s="1"/>
  <c r="G37" i="2"/>
  <c r="G31" i="2"/>
  <c r="G27" i="2"/>
  <c r="C16" i="1"/>
  <c r="D18" i="1" s="1"/>
  <c r="O236" i="1"/>
  <c r="O203" i="1"/>
  <c r="O179" i="1"/>
  <c r="O162" i="1"/>
  <c r="O206" i="1"/>
  <c r="O128" i="1"/>
  <c r="O133" i="1"/>
  <c r="O223" i="1"/>
  <c r="O219" i="1"/>
  <c r="O229" i="1"/>
  <c r="O232" i="1"/>
  <c r="O134" i="1"/>
  <c r="O216" i="1"/>
  <c r="O181" i="1"/>
  <c r="O165" i="1"/>
  <c r="O139" i="1"/>
  <c r="O186" i="1"/>
  <c r="O196" i="1"/>
  <c r="O235" i="1"/>
  <c r="O213" i="1"/>
  <c r="O158" i="1"/>
  <c r="O160" i="1"/>
  <c r="O151" i="1"/>
  <c r="O145" i="1"/>
  <c r="O143" i="1"/>
  <c r="O157" i="1"/>
  <c r="O136" i="1"/>
  <c r="O221" i="1"/>
  <c r="O204" i="1"/>
  <c r="O146" i="1"/>
  <c r="O137" i="1"/>
  <c r="O205" i="1"/>
  <c r="O188" i="1"/>
  <c r="O193" i="1"/>
  <c r="O194" i="1"/>
  <c r="O184" i="1"/>
  <c r="O198" i="1"/>
  <c r="O153" i="1"/>
  <c r="O144" i="1"/>
  <c r="O218" i="1"/>
  <c r="O212" i="1"/>
  <c r="O225" i="1"/>
  <c r="O148" i="1"/>
  <c r="O227" i="1"/>
  <c r="O132" i="1"/>
  <c r="O170" i="1"/>
  <c r="O159" i="1"/>
  <c r="O183" i="1"/>
  <c r="O234" i="1"/>
  <c r="O222" i="1"/>
  <c r="O220" i="1"/>
  <c r="O226" i="1"/>
  <c r="O230" i="1"/>
  <c r="O171" i="1"/>
  <c r="O149" i="1"/>
  <c r="O154" i="1"/>
  <c r="O224" i="1"/>
  <c r="O167" i="1"/>
  <c r="O126" i="1"/>
  <c r="O156" i="1"/>
  <c r="O176" i="1"/>
  <c r="O214" i="1"/>
  <c r="O129" i="1"/>
  <c r="O138" i="1"/>
  <c r="O152" i="1"/>
  <c r="O215" i="1"/>
  <c r="O127" i="1"/>
  <c r="O180" i="1"/>
  <c r="O173" i="1"/>
  <c r="O125" i="1"/>
  <c r="C15" i="1"/>
  <c r="C18" i="1" s="1"/>
  <c r="O207" i="1"/>
  <c r="O228" i="1"/>
  <c r="O197" i="1"/>
  <c r="O161" i="1"/>
  <c r="O195" i="1"/>
  <c r="O123" i="1"/>
  <c r="O201" i="1"/>
  <c r="O168" i="1"/>
  <c r="O191" i="1"/>
  <c r="O140" i="1"/>
  <c r="O175" i="1"/>
  <c r="O130" i="1"/>
  <c r="O190" i="1"/>
  <c r="O189" i="1"/>
  <c r="O135" i="1"/>
  <c r="O233" i="1"/>
  <c r="O202" i="1"/>
  <c r="O124" i="1"/>
  <c r="O200" i="1"/>
  <c r="O163" i="1"/>
  <c r="O182" i="1"/>
  <c r="O164" i="1"/>
  <c r="O155" i="1"/>
  <c r="O150" i="1"/>
  <c r="O231" i="1"/>
  <c r="O131" i="1"/>
  <c r="O174" i="1"/>
  <c r="O185" i="1"/>
  <c r="O187" i="1"/>
  <c r="O211" i="1"/>
  <c r="O209" i="1"/>
  <c r="O166" i="1"/>
  <c r="O208" i="1"/>
  <c r="O192" i="1"/>
  <c r="O178" i="1"/>
  <c r="O141" i="1"/>
  <c r="O142" i="1"/>
  <c r="O199" i="1"/>
  <c r="O210" i="1"/>
  <c r="O169" i="1"/>
  <c r="O147" i="1"/>
  <c r="O217" i="1"/>
  <c r="O177" i="1"/>
  <c r="O172" i="1"/>
  <c r="R236" i="1"/>
  <c r="T236" i="1" s="1"/>
  <c r="M6" i="2"/>
  <c r="H50" i="2"/>
  <c r="G50" i="2"/>
  <c r="H38" i="2"/>
  <c r="G38" i="2"/>
  <c r="G34" i="2"/>
  <c r="G46" i="2"/>
  <c r="J23" i="2"/>
  <c r="H23" i="2"/>
  <c r="G23" i="2"/>
  <c r="G51" i="2"/>
  <c r="J18" i="2"/>
  <c r="G18" i="2"/>
  <c r="H18" i="2"/>
  <c r="E14" i="1" l="1"/>
  <c r="F18" i="1"/>
  <c r="F19" i="1" s="1"/>
  <c r="M5" i="2"/>
  <c r="M3" i="2"/>
  <c r="M4" i="2"/>
  <c r="M2" i="2"/>
  <c r="M1" i="2"/>
  <c r="M318" i="2" l="1"/>
  <c r="M289" i="2"/>
  <c r="M146" i="2"/>
  <c r="M288" i="2"/>
  <c r="M234" i="2"/>
  <c r="M84" i="2"/>
  <c r="M339" i="2"/>
  <c r="M310" i="2"/>
  <c r="M317" i="2"/>
  <c r="M221" i="2"/>
  <c r="M121" i="2"/>
  <c r="M47" i="2"/>
  <c r="M87" i="2"/>
  <c r="M50" i="2"/>
  <c r="M210" i="2"/>
  <c r="M324" i="2"/>
  <c r="M250" i="2"/>
  <c r="M91" i="2"/>
  <c r="M49" i="2"/>
  <c r="M256" i="2"/>
  <c r="M188" i="2"/>
  <c r="M308" i="2"/>
  <c r="M319" i="2"/>
  <c r="M242" i="2"/>
  <c r="M282" i="2"/>
  <c r="M196" i="2"/>
  <c r="M244" i="2"/>
  <c r="M232" i="2"/>
  <c r="M158" i="2"/>
  <c r="M209" i="2"/>
  <c r="M170" i="2"/>
  <c r="M265" i="2"/>
  <c r="M258" i="2"/>
  <c r="M86" i="2"/>
  <c r="M176" i="2"/>
  <c r="M309" i="2"/>
  <c r="M241" i="2"/>
  <c r="M226" i="2"/>
  <c r="M267" i="2"/>
  <c r="M27" i="2"/>
  <c r="M154" i="2"/>
  <c r="M162" i="2"/>
  <c r="M76" i="2"/>
  <c r="M180" i="2"/>
  <c r="M223" i="2"/>
  <c r="M148" i="2"/>
  <c r="M119" i="2"/>
  <c r="M193" i="2"/>
  <c r="M72" i="2"/>
  <c r="M277" i="2"/>
  <c r="M24" i="2"/>
  <c r="M98" i="2"/>
  <c r="M184" i="2"/>
  <c r="M42" i="2"/>
  <c r="M22" i="2"/>
  <c r="M195" i="2"/>
  <c r="M93" i="2"/>
  <c r="M298" i="2"/>
  <c r="M201" i="2"/>
  <c r="M44" i="2"/>
  <c r="M255" i="2"/>
  <c r="M104" i="2"/>
  <c r="M254" i="2"/>
  <c r="M325" i="2"/>
  <c r="M159" i="2"/>
  <c r="M300" i="2"/>
  <c r="M94" i="2"/>
  <c r="M261" i="2"/>
  <c r="M246" i="2"/>
  <c r="M113" i="2"/>
  <c r="M332" i="2"/>
  <c r="M224" i="2"/>
  <c r="M268" i="2"/>
  <c r="M291" i="2"/>
  <c r="M189" i="2"/>
  <c r="M141" i="2"/>
  <c r="M321" i="2"/>
  <c r="M252" i="2"/>
  <c r="M295" i="2"/>
  <c r="M266" i="2"/>
  <c r="M152" i="2"/>
  <c r="M80" i="2"/>
  <c r="M38" i="2"/>
  <c r="M161" i="2"/>
  <c r="M185" i="2"/>
  <c r="M263" i="2"/>
  <c r="M75" i="2"/>
  <c r="M71" i="2"/>
  <c r="M43" i="2"/>
  <c r="M125" i="2"/>
  <c r="M272" i="2"/>
  <c r="M54" i="2"/>
  <c r="M46" i="2"/>
  <c r="M312" i="2"/>
  <c r="M136" i="2"/>
  <c r="M334" i="2"/>
  <c r="M105" i="2"/>
  <c r="M147" i="2"/>
  <c r="M264" i="2"/>
  <c r="M107" i="2"/>
  <c r="M23" i="2"/>
  <c r="M7" i="2"/>
  <c r="E4" i="2" s="1"/>
  <c r="M235" i="2"/>
  <c r="M222" i="2"/>
  <c r="M29" i="2"/>
  <c r="M279" i="2"/>
  <c r="M182" i="2"/>
  <c r="M48" i="2"/>
  <c r="M314" i="2"/>
  <c r="M239" i="2"/>
  <c r="M269" i="2"/>
  <c r="M284" i="2"/>
  <c r="M123" i="2"/>
  <c r="M82" i="2"/>
  <c r="M257" i="2"/>
  <c r="M245" i="2"/>
  <c r="M320" i="2"/>
  <c r="M200" i="2"/>
  <c r="M73" i="2"/>
  <c r="M187" i="2"/>
  <c r="M31" i="2"/>
  <c r="M65" i="2"/>
  <c r="M130" i="2"/>
  <c r="M251" i="2"/>
  <c r="M163" i="2"/>
  <c r="M303" i="2"/>
  <c r="M149" i="2"/>
  <c r="M172" i="2"/>
  <c r="M208" i="2"/>
  <c r="M139" i="2"/>
  <c r="M34" i="2"/>
  <c r="M132" i="2"/>
  <c r="M56" i="2"/>
  <c r="M274" i="2"/>
  <c r="M181" i="2"/>
  <c r="M74" i="2"/>
  <c r="M292" i="2"/>
  <c r="M203" i="2"/>
  <c r="M127" i="2"/>
  <c r="M164" i="2"/>
  <c r="M243" i="2"/>
  <c r="M301" i="2"/>
  <c r="M271" i="2"/>
  <c r="M116" i="2"/>
  <c r="M287" i="2"/>
  <c r="M186" i="2"/>
  <c r="M218" i="2"/>
  <c r="M126" i="2"/>
  <c r="M330" i="2"/>
  <c r="M322" i="2"/>
  <c r="M262" i="2"/>
  <c r="M179" i="2"/>
  <c r="M59" i="2"/>
  <c r="M103" i="2"/>
  <c r="M260" i="2"/>
  <c r="M230" i="2"/>
  <c r="M299" i="2"/>
  <c r="M294" i="2"/>
  <c r="M134" i="2"/>
  <c r="M85" i="2"/>
  <c r="M233" i="2"/>
  <c r="M102" i="2"/>
  <c r="M41" i="2"/>
  <c r="M211" i="2"/>
  <c r="M88" i="2"/>
  <c r="M236" i="2"/>
  <c r="M40" i="2"/>
  <c r="M106" i="2"/>
  <c r="M216" i="2"/>
  <c r="M51" i="2"/>
  <c r="M61" i="2"/>
  <c r="M215" i="2"/>
  <c r="M101" i="2"/>
  <c r="M205" i="2"/>
  <c r="M21" i="2"/>
  <c r="M168" i="2"/>
  <c r="M280" i="2"/>
  <c r="M120" i="2"/>
  <c r="M273" i="2"/>
  <c r="M89" i="2"/>
  <c r="M138" i="2"/>
  <c r="M304" i="2"/>
  <c r="M302" i="2"/>
  <c r="M297" i="2"/>
  <c r="M197" i="2"/>
  <c r="M214" i="2"/>
  <c r="M306" i="2"/>
  <c r="M290" i="2"/>
  <c r="M286" i="2"/>
  <c r="M135" i="2"/>
  <c r="M225" i="2"/>
  <c r="M213" i="2"/>
  <c r="M83" i="2"/>
  <c r="M78" i="2"/>
  <c r="M337" i="2"/>
  <c r="M333" i="2"/>
  <c r="M156" i="2"/>
  <c r="M131" i="2"/>
  <c r="M124" i="2"/>
  <c r="M247" i="2"/>
  <c r="M66" i="2"/>
  <c r="M99" i="2"/>
  <c r="M52" i="2"/>
  <c r="M192" i="2"/>
  <c r="M340" i="2"/>
  <c r="M68" i="2"/>
  <c r="M327" i="2"/>
  <c r="M228" i="2"/>
  <c r="M153" i="2"/>
  <c r="M96" i="2"/>
  <c r="M133" i="2"/>
  <c r="M70" i="2"/>
  <c r="M316" i="2"/>
  <c r="M198" i="2"/>
  <c r="M150" i="2"/>
  <c r="M115" i="2"/>
  <c r="M100" i="2"/>
  <c r="M202" i="2"/>
  <c r="M199" i="2"/>
  <c r="M173" i="2"/>
  <c r="M270" i="2"/>
  <c r="M313" i="2"/>
  <c r="M171" i="2"/>
  <c r="M253" i="2"/>
  <c r="M194" i="2"/>
  <c r="M114" i="2"/>
  <c r="M207" i="2"/>
  <c r="M174" i="2"/>
  <c r="M142" i="2"/>
  <c r="M140" i="2"/>
  <c r="M328" i="2"/>
  <c r="M90" i="2"/>
  <c r="M227" i="2"/>
  <c r="M183" i="2"/>
  <c r="M285" i="2"/>
  <c r="M204" i="2"/>
  <c r="M249" i="2"/>
  <c r="M81" i="2"/>
  <c r="M169" i="2"/>
  <c r="M278" i="2"/>
  <c r="M32" i="2"/>
  <c r="M311" i="2"/>
  <c r="M206" i="2"/>
  <c r="M79" i="2"/>
  <c r="M28" i="2"/>
  <c r="M122" i="2"/>
  <c r="M67" i="2"/>
  <c r="M35" i="2"/>
  <c r="M237" i="2"/>
  <c r="M36" i="2"/>
  <c r="M128" i="2"/>
  <c r="M97" i="2"/>
  <c r="M323" i="2"/>
  <c r="M58" i="2"/>
  <c r="M276" i="2"/>
  <c r="M336" i="2"/>
  <c r="M248" i="2"/>
  <c r="M335" i="2"/>
  <c r="M166" i="2"/>
  <c r="M331" i="2"/>
  <c r="M220" i="2"/>
  <c r="M178" i="2"/>
  <c r="M167" i="2"/>
  <c r="M33" i="2"/>
  <c r="M160" i="2"/>
  <c r="M137" i="2"/>
  <c r="M240" i="2"/>
  <c r="M95" i="2"/>
  <c r="M39" i="2"/>
  <c r="M118" i="2"/>
  <c r="M283" i="2"/>
  <c r="M30" i="2"/>
  <c r="M62" i="2"/>
  <c r="M296" i="2"/>
  <c r="M60" i="2"/>
  <c r="M111" i="2"/>
  <c r="M190" i="2"/>
  <c r="M92" i="2"/>
  <c r="M338" i="2"/>
  <c r="M259" i="2"/>
  <c r="M155" i="2"/>
  <c r="M157" i="2"/>
  <c r="M281" i="2"/>
  <c r="M110" i="2"/>
  <c r="M326" i="2"/>
  <c r="M108" i="2"/>
  <c r="M57" i="2"/>
  <c r="M64" i="2"/>
  <c r="M53" i="2"/>
  <c r="M177" i="2"/>
  <c r="M151" i="2"/>
  <c r="M45" i="2"/>
  <c r="M143" i="2"/>
  <c r="M109" i="2"/>
  <c r="M26" i="2"/>
  <c r="M63" i="2"/>
  <c r="M229" i="2"/>
  <c r="M112" i="2"/>
  <c r="M145" i="2"/>
  <c r="M219" i="2"/>
  <c r="M129" i="2"/>
  <c r="M315" i="2"/>
  <c r="M69" i="2"/>
  <c r="M212" i="2"/>
  <c r="M117" i="2"/>
  <c r="M293" i="2"/>
  <c r="M231" i="2"/>
  <c r="M191" i="2"/>
  <c r="M275" i="2"/>
  <c r="M55" i="2"/>
  <c r="M329" i="2"/>
  <c r="M37" i="2"/>
  <c r="M217" i="2"/>
  <c r="M305" i="2"/>
  <c r="M165" i="2"/>
  <c r="M77" i="2"/>
  <c r="M238" i="2"/>
  <c r="M175" i="2"/>
  <c r="M25" i="2"/>
  <c r="M144" i="2"/>
  <c r="M307" i="2"/>
  <c r="N302" i="2"/>
  <c r="N193" i="2"/>
  <c r="N78" i="2"/>
  <c r="N77" i="2"/>
  <c r="N108" i="2"/>
  <c r="N239" i="2"/>
  <c r="N233" i="2"/>
  <c r="N290" i="2"/>
  <c r="N224" i="2"/>
  <c r="N222" i="2"/>
  <c r="N131" i="2"/>
  <c r="N141" i="2"/>
  <c r="N338" i="2"/>
  <c r="N240" i="2"/>
  <c r="N250" i="2"/>
  <c r="N198" i="2"/>
  <c r="N331" i="2"/>
  <c r="N156" i="2"/>
  <c r="N183" i="2"/>
  <c r="N67" i="2"/>
  <c r="N82" i="2"/>
  <c r="N333" i="2"/>
  <c r="N205" i="2"/>
  <c r="N213" i="2"/>
  <c r="N340" i="2"/>
  <c r="N253" i="2"/>
  <c r="N128" i="2"/>
  <c r="N84" i="2"/>
  <c r="N286" i="2"/>
  <c r="N62" i="2"/>
  <c r="N174" i="2"/>
  <c r="N322" i="2"/>
  <c r="N326" i="2"/>
  <c r="N238" i="2"/>
  <c r="N175" i="2"/>
  <c r="N153" i="2"/>
  <c r="N312" i="2"/>
  <c r="N173" i="2"/>
  <c r="N225" i="2"/>
  <c r="N83" i="2"/>
  <c r="N98" i="2"/>
  <c r="N220" i="2"/>
  <c r="N65" i="2"/>
  <c r="N38" i="2"/>
  <c r="N221" i="2"/>
  <c r="N160" i="2"/>
  <c r="N268" i="2"/>
  <c r="N139" i="2"/>
  <c r="N311" i="2"/>
  <c r="N136" i="2"/>
  <c r="N164" i="2"/>
  <c r="N69" i="2"/>
  <c r="N187" i="2"/>
  <c r="N207" i="2"/>
  <c r="N244" i="2"/>
  <c r="N270" i="2"/>
  <c r="N64" i="2"/>
  <c r="N50" i="2"/>
  <c r="N309" i="2"/>
  <c r="N115" i="2"/>
  <c r="N130" i="2"/>
  <c r="N328" i="2"/>
  <c r="N189" i="2"/>
  <c r="N274" i="2"/>
  <c r="N99" i="2"/>
  <c r="N114" i="2"/>
  <c r="N321" i="2"/>
  <c r="N261" i="2"/>
  <c r="N152" i="2"/>
  <c r="N216" i="2"/>
  <c r="N159" i="2"/>
  <c r="N231" i="2"/>
  <c r="N118" i="2"/>
  <c r="N31" i="2"/>
  <c r="N297" i="2"/>
  <c r="N39" i="2"/>
  <c r="N247" i="2"/>
  <c r="N154" i="2"/>
  <c r="N217" i="2"/>
  <c r="N101" i="2"/>
  <c r="N203" i="2"/>
  <c r="N90" i="2"/>
  <c r="N299" i="2"/>
  <c r="N169" i="2"/>
  <c r="N155" i="2"/>
  <c r="N49" i="2"/>
  <c r="N143" i="2"/>
  <c r="N58" i="2"/>
  <c r="N254" i="2"/>
  <c r="N278" i="2"/>
  <c r="N257" i="2"/>
  <c r="N294" i="2"/>
  <c r="N146" i="2"/>
  <c r="N170" i="2"/>
  <c r="N319" i="2"/>
  <c r="N177" i="2"/>
  <c r="N51" i="2"/>
  <c r="N186" i="2"/>
  <c r="N337" i="2"/>
  <c r="N273" i="2"/>
  <c r="N158" i="2"/>
  <c r="N34" i="2"/>
  <c r="N165" i="2"/>
  <c r="N260" i="2"/>
  <c r="N208" i="2"/>
  <c r="N105" i="2"/>
  <c r="N151" i="2"/>
  <c r="N79" i="2"/>
  <c r="N232" i="2"/>
  <c r="N194" i="2"/>
  <c r="N184" i="2"/>
  <c r="N317" i="2"/>
  <c r="N53" i="2"/>
  <c r="N235" i="2"/>
  <c r="N133" i="2"/>
  <c r="N200" i="2"/>
  <c r="N138" i="2"/>
  <c r="N185" i="2"/>
  <c r="N22" i="2"/>
  <c r="N182" i="2"/>
  <c r="N132" i="2"/>
  <c r="N242" i="2"/>
  <c r="N314" i="2"/>
  <c r="N178" i="2"/>
  <c r="N248" i="2"/>
  <c r="N191" i="2"/>
  <c r="N262" i="2"/>
  <c r="N199" i="2"/>
  <c r="N255" i="2"/>
  <c r="N89" i="2"/>
  <c r="N202" i="2"/>
  <c r="N228" i="2"/>
  <c r="N171" i="2"/>
  <c r="N163" i="2"/>
  <c r="N111" i="2"/>
  <c r="N276" i="2"/>
  <c r="N219" i="2"/>
  <c r="N121" i="2"/>
  <c r="N157" i="2"/>
  <c r="N95" i="2"/>
  <c r="N318" i="2"/>
  <c r="N195" i="2"/>
  <c r="N40" i="2"/>
  <c r="N80" i="2"/>
  <c r="N214" i="2"/>
  <c r="N296" i="2"/>
  <c r="N42" i="2"/>
  <c r="N336" i="2"/>
  <c r="N211" i="2"/>
  <c r="N122" i="2"/>
  <c r="N210" i="2"/>
  <c r="N144" i="2"/>
  <c r="N251" i="2"/>
  <c r="N71" i="2"/>
  <c r="N192" i="2"/>
  <c r="N92" i="2"/>
  <c r="N32" i="2"/>
  <c r="N329" i="2"/>
  <c r="N21" i="2"/>
  <c r="N335" i="2"/>
  <c r="N145" i="2"/>
  <c r="N149" i="2"/>
  <c r="N176" i="2"/>
  <c r="N135" i="2"/>
  <c r="N35" i="2"/>
  <c r="N256" i="2"/>
  <c r="N24" i="2"/>
  <c r="N127" i="2"/>
  <c r="N285" i="2"/>
  <c r="N137" i="2"/>
  <c r="N112" i="2"/>
  <c r="N46" i="2"/>
  <c r="N212" i="2"/>
  <c r="N227" i="2"/>
  <c r="N57" i="2"/>
  <c r="N96" i="2"/>
  <c r="N30" i="2"/>
  <c r="N271" i="2"/>
  <c r="N265" i="2"/>
  <c r="N190" i="2"/>
  <c r="N204" i="2"/>
  <c r="N179" i="2"/>
  <c r="N259" i="2"/>
  <c r="N104" i="2"/>
  <c r="N308" i="2"/>
  <c r="N129" i="2"/>
  <c r="N103" i="2"/>
  <c r="N246" i="2"/>
  <c r="N87" i="2"/>
  <c r="N215" i="2"/>
  <c r="N74" i="2"/>
  <c r="N48" i="2"/>
  <c r="N323" i="2"/>
  <c r="N37" i="2"/>
  <c r="N292" i="2"/>
  <c r="N26" i="2"/>
  <c r="N263" i="2"/>
  <c r="N166" i="2"/>
  <c r="N230" i="2"/>
  <c r="N320" i="2"/>
  <c r="N236" i="2"/>
  <c r="N305" i="2"/>
  <c r="N315" i="2"/>
  <c r="N140" i="2"/>
  <c r="N25" i="2"/>
  <c r="N316" i="2"/>
  <c r="N116" i="2"/>
  <c r="N94" i="2"/>
  <c r="N334" i="2"/>
  <c r="N291" i="2"/>
  <c r="N243" i="2"/>
  <c r="N123" i="2"/>
  <c r="N280" i="2"/>
  <c r="N277" i="2"/>
  <c r="N209" i="2"/>
  <c r="N85" i="2"/>
  <c r="N279" i="2"/>
  <c r="N167" i="2"/>
  <c r="N229" i="2"/>
  <c r="N60" i="2"/>
  <c r="N196" i="2"/>
  <c r="N306" i="2"/>
  <c r="N29" i="2"/>
  <c r="N325" i="2"/>
  <c r="N197" i="2"/>
  <c r="N113" i="2"/>
  <c r="N339" i="2"/>
  <c r="N148" i="2"/>
  <c r="N56" i="2"/>
  <c r="N180" i="2"/>
  <c r="N287" i="2"/>
  <c r="N269" i="2"/>
  <c r="N313" i="2"/>
  <c r="N73" i="2"/>
  <c r="N52" i="2"/>
  <c r="N110" i="2"/>
  <c r="N307" i="2"/>
  <c r="N142" i="2"/>
  <c r="N245" i="2"/>
  <c r="N226" i="2"/>
  <c r="N134" i="2"/>
  <c r="N332" i="2"/>
  <c r="N59" i="2"/>
  <c r="N206" i="2"/>
  <c r="N150" i="2"/>
  <c r="N86" i="2"/>
  <c r="N120" i="2"/>
  <c r="N188" i="2"/>
  <c r="N237" i="2"/>
  <c r="N281" i="2"/>
  <c r="N45" i="2"/>
  <c r="N272" i="2"/>
  <c r="N93" i="2"/>
  <c r="N161" i="2"/>
  <c r="N54" i="2"/>
  <c r="N23" i="2"/>
  <c r="N300" i="2"/>
  <c r="N72" i="2"/>
  <c r="N162" i="2"/>
  <c r="N119" i="2"/>
  <c r="N106" i="2"/>
  <c r="N28" i="2"/>
  <c r="N63" i="2"/>
  <c r="N126" i="2"/>
  <c r="N223" i="2"/>
  <c r="N324" i="2"/>
  <c r="N267" i="2"/>
  <c r="N249" i="2"/>
  <c r="N117" i="2"/>
  <c r="N107" i="2"/>
  <c r="N282" i="2"/>
  <c r="N70" i="2"/>
  <c r="N36" i="2"/>
  <c r="N68" i="2"/>
  <c r="N76" i="2"/>
  <c r="N327" i="2"/>
  <c r="N124" i="2"/>
  <c r="N47" i="2"/>
  <c r="N289" i="2"/>
  <c r="N109" i="2"/>
  <c r="N218" i="2"/>
  <c r="N147" i="2"/>
  <c r="N172" i="2"/>
  <c r="N100" i="2"/>
  <c r="N252" i="2"/>
  <c r="N75" i="2"/>
  <c r="N264" i="2"/>
  <c r="N301" i="2"/>
  <c r="N27" i="2"/>
  <c r="N201" i="2"/>
  <c r="N293" i="2"/>
  <c r="N275" i="2"/>
  <c r="N102" i="2"/>
  <c r="N81" i="2"/>
  <c r="N125" i="2"/>
  <c r="N41" i="2"/>
  <c r="N88" i="2"/>
  <c r="N91" i="2"/>
  <c r="N61" i="2"/>
  <c r="N330" i="2"/>
  <c r="N303" i="2"/>
  <c r="N55" i="2"/>
  <c r="N288" i="2"/>
  <c r="N168" i="2"/>
  <c r="N266" i="2"/>
  <c r="N241" i="2"/>
  <c r="N44" i="2"/>
  <c r="N33" i="2"/>
  <c r="N234" i="2"/>
  <c r="N304" i="2"/>
  <c r="N66" i="2"/>
  <c r="N298" i="2"/>
  <c r="N258" i="2"/>
  <c r="N181" i="2"/>
  <c r="N97" i="2"/>
  <c r="N43" i="2"/>
  <c r="N295" i="2"/>
  <c r="N284" i="2"/>
  <c r="N283" i="2"/>
  <c r="N310" i="2"/>
  <c r="O72" i="2"/>
  <c r="O66" i="2"/>
  <c r="O141" i="2"/>
  <c r="O243" i="2"/>
  <c r="O152" i="2"/>
  <c r="O29" i="2"/>
  <c r="O330" i="2"/>
  <c r="O241" i="2"/>
  <c r="O136" i="2"/>
  <c r="O157" i="2"/>
  <c r="O153" i="2"/>
  <c r="O261" i="2"/>
  <c r="O68" i="2"/>
  <c r="O126" i="2"/>
  <c r="O294" i="2"/>
  <c r="O192" i="2"/>
  <c r="O52" i="2"/>
  <c r="O105" i="2"/>
  <c r="O318" i="2"/>
  <c r="O208" i="2"/>
  <c r="O132" i="2"/>
  <c r="O30" i="2"/>
  <c r="O247" i="2"/>
  <c r="O260" i="2"/>
  <c r="O103" i="2"/>
  <c r="O271" i="2"/>
  <c r="O216" i="2"/>
  <c r="O174" i="2"/>
  <c r="O26" i="2"/>
  <c r="O292" i="2"/>
  <c r="O264" i="2"/>
  <c r="O170" i="2"/>
  <c r="O79" i="2"/>
  <c r="O298" i="2"/>
  <c r="O262" i="2"/>
  <c r="O166" i="2"/>
  <c r="O296" i="2"/>
  <c r="O276" i="2"/>
  <c r="O51" i="2"/>
  <c r="O231" i="2"/>
  <c r="O204" i="2"/>
  <c r="O116" i="2"/>
  <c r="O323" i="2"/>
  <c r="O263" i="2"/>
  <c r="O287" i="2"/>
  <c r="O44" i="2"/>
  <c r="O127" i="2"/>
  <c r="O163" i="2"/>
  <c r="O321" i="2"/>
  <c r="O67" i="2"/>
  <c r="O311" i="2"/>
  <c r="O295" i="2"/>
  <c r="O179" i="2"/>
  <c r="O146" i="2"/>
  <c r="O223" i="2"/>
  <c r="O190" i="2"/>
  <c r="O205" i="2"/>
  <c r="O94" i="2"/>
  <c r="O235" i="2"/>
  <c r="O175" i="2"/>
  <c r="O114" i="2"/>
  <c r="O37" i="2"/>
  <c r="O249" i="2"/>
  <c r="O309" i="2"/>
  <c r="O242" i="2"/>
  <c r="O222" i="2"/>
  <c r="O317" i="2"/>
  <c r="O338" i="2"/>
  <c r="O91" i="2"/>
  <c r="O227" i="2"/>
  <c r="O138" i="2"/>
  <c r="O221" i="2"/>
  <c r="O197" i="2"/>
  <c r="O70" i="2"/>
  <c r="O272" i="2"/>
  <c r="O181" i="2"/>
  <c r="O83" i="2"/>
  <c r="O252" i="2"/>
  <c r="O77" i="2"/>
  <c r="O200" i="2"/>
  <c r="O64" i="2"/>
  <c r="O111" i="2"/>
  <c r="O189" i="2"/>
  <c r="O339" i="2"/>
  <c r="O254" i="2"/>
  <c r="O177" i="2"/>
  <c r="O315" i="2"/>
  <c r="O240" i="2"/>
  <c r="O218" i="2"/>
  <c r="O57" i="2"/>
  <c r="O219" i="2"/>
  <c r="O202" i="2"/>
  <c r="O56" i="2"/>
  <c r="O40" i="2"/>
  <c r="O89" i="2"/>
  <c r="O173" i="2"/>
  <c r="O42" i="2"/>
  <c r="O106" i="2"/>
  <c r="O327" i="2"/>
  <c r="O58" i="2"/>
  <c r="O96" i="2"/>
  <c r="O97" i="2"/>
  <c r="O306" i="2"/>
  <c r="O47" i="2"/>
  <c r="O326" i="2"/>
  <c r="O184" i="2"/>
  <c r="O183" i="2"/>
  <c r="O86" i="2"/>
  <c r="O245" i="2"/>
  <c r="O115" i="2"/>
  <c r="O49" i="2"/>
  <c r="O35" i="2"/>
  <c r="O313" i="2"/>
  <c r="O224" i="2"/>
  <c r="O159" i="2"/>
  <c r="O329" i="2"/>
  <c r="O186" i="2"/>
  <c r="O334" i="2"/>
  <c r="O286" i="2"/>
  <c r="O185" i="2"/>
  <c r="O71" i="2"/>
  <c r="O212" i="2"/>
  <c r="O169" i="2"/>
  <c r="O333" i="2"/>
  <c r="O21" i="2"/>
  <c r="O32" i="2"/>
  <c r="O253" i="2"/>
  <c r="O150" i="2"/>
  <c r="O27" i="2"/>
  <c r="O33" i="2"/>
  <c r="O297" i="2"/>
  <c r="O128" i="2"/>
  <c r="O161" i="2"/>
  <c r="O203" i="2"/>
  <c r="O31" i="2"/>
  <c r="O335" i="2"/>
  <c r="O300" i="2"/>
  <c r="O95" i="2"/>
  <c r="O214" i="2"/>
  <c r="O148" i="2"/>
  <c r="O273" i="2"/>
  <c r="O80" i="2"/>
  <c r="O167" i="2"/>
  <c r="O278" i="2"/>
  <c r="O104" i="2"/>
  <c r="O337" i="2"/>
  <c r="O265" i="2"/>
  <c r="O120" i="2"/>
  <c r="O59" i="2"/>
  <c r="O233" i="2"/>
  <c r="O102" i="2"/>
  <c r="O118" i="2"/>
  <c r="O75" i="2"/>
  <c r="O237" i="2"/>
  <c r="O147" i="2"/>
  <c r="O229" i="2"/>
  <c r="O236" i="2"/>
  <c r="O129" i="2"/>
  <c r="O23" i="2"/>
  <c r="O73" i="2"/>
  <c r="O108" i="2"/>
  <c r="O340" i="2"/>
  <c r="O284" i="2"/>
  <c r="O76" i="2"/>
  <c r="O109" i="2"/>
  <c r="O316" i="2"/>
  <c r="O144" i="2"/>
  <c r="O279" i="2"/>
  <c r="O187" i="2"/>
  <c r="O107" i="2"/>
  <c r="O99" i="2"/>
  <c r="O135" i="2"/>
  <c r="O48" i="2"/>
  <c r="O43" i="2"/>
  <c r="O151" i="2"/>
  <c r="O182" i="2"/>
  <c r="O60" i="2"/>
  <c r="O332" i="2"/>
  <c r="O87" i="2"/>
  <c r="O92" i="2"/>
  <c r="O62" i="2"/>
  <c r="O289" i="2"/>
  <c r="O45" i="2"/>
  <c r="O258" i="2"/>
  <c r="O246" i="2"/>
  <c r="O84" i="2"/>
  <c r="O319" i="2"/>
  <c r="O270" i="2"/>
  <c r="O46" i="2"/>
  <c r="O88" i="2"/>
  <c r="O162" i="2"/>
  <c r="O53" i="2"/>
  <c r="O63" i="2"/>
  <c r="O209" i="2"/>
  <c r="O156" i="2"/>
  <c r="O110" i="2"/>
  <c r="O256" i="2"/>
  <c r="O100" i="2"/>
  <c r="O305" i="2"/>
  <c r="O193" i="2"/>
  <c r="O98" i="2"/>
  <c r="O238" i="2"/>
  <c r="O158" i="2"/>
  <c r="O288" i="2"/>
  <c r="O164" i="2"/>
  <c r="O154" i="2"/>
  <c r="O290" i="2"/>
  <c r="O168" i="2"/>
  <c r="O303" i="2"/>
  <c r="O277" i="2"/>
  <c r="O61" i="2"/>
  <c r="O281" i="2"/>
  <c r="O257" i="2"/>
  <c r="O121" i="2"/>
  <c r="O322" i="2"/>
  <c r="O131" i="2"/>
  <c r="O55" i="2"/>
  <c r="O302" i="2"/>
  <c r="O268" i="2"/>
  <c r="O28" i="2"/>
  <c r="O74" i="2"/>
  <c r="O38" i="2"/>
  <c r="O250" i="2"/>
  <c r="O78" i="2"/>
  <c r="O226" i="2"/>
  <c r="O280" i="2"/>
  <c r="O85" i="2"/>
  <c r="O274" i="2"/>
  <c r="O180" i="2"/>
  <c r="O69" i="2"/>
  <c r="O210" i="2"/>
  <c r="O39" i="2"/>
  <c r="O320" i="2"/>
  <c r="O201" i="2"/>
  <c r="O149" i="2"/>
  <c r="O198" i="2"/>
  <c r="O65" i="2"/>
  <c r="O215" i="2"/>
  <c r="O196" i="2"/>
  <c r="O90" i="2"/>
  <c r="O22" i="2"/>
  <c r="O188" i="2"/>
  <c r="O123" i="2"/>
  <c r="O307" i="2"/>
  <c r="O312" i="2"/>
  <c r="O228" i="2"/>
  <c r="O244" i="2"/>
  <c r="O50" i="2"/>
  <c r="O324" i="2"/>
  <c r="O299" i="2"/>
  <c r="O25" i="2"/>
  <c r="O301" i="2"/>
  <c r="O191" i="2"/>
  <c r="O82" i="2"/>
  <c r="O171" i="2"/>
  <c r="O282" i="2"/>
  <c r="O178" i="2"/>
  <c r="O142" i="2"/>
  <c r="O140" i="2"/>
  <c r="O314" i="2"/>
  <c r="O145" i="2"/>
  <c r="O195" i="2"/>
  <c r="O139" i="2"/>
  <c r="O211" i="2"/>
  <c r="O54" i="2"/>
  <c r="O217" i="2"/>
  <c r="O199" i="2"/>
  <c r="O304" i="2"/>
  <c r="O137" i="2"/>
  <c r="O232" i="2"/>
  <c r="O130" i="2"/>
  <c r="O225" i="2"/>
  <c r="O81" i="2"/>
  <c r="O112" i="2"/>
  <c r="O36" i="2"/>
  <c r="O93" i="2"/>
  <c r="O325" i="2"/>
  <c r="O310" i="2"/>
  <c r="O160" i="2"/>
  <c r="O291" i="2"/>
  <c r="O285" i="2"/>
  <c r="O165" i="2"/>
  <c r="O125" i="2"/>
  <c r="O283" i="2"/>
  <c r="O266" i="2"/>
  <c r="O133" i="2"/>
  <c r="O213" i="2"/>
  <c r="O255" i="2"/>
  <c r="O293" i="2"/>
  <c r="O24" i="2"/>
  <c r="O269" i="2"/>
  <c r="O206" i="2"/>
  <c r="O239" i="2"/>
  <c r="O122" i="2"/>
  <c r="O34" i="2"/>
  <c r="O248" i="2"/>
  <c r="O143" i="2"/>
  <c r="O336" i="2"/>
  <c r="O275" i="2"/>
  <c r="O194" i="2"/>
  <c r="O259" i="2"/>
  <c r="O176" i="2"/>
  <c r="O172" i="2"/>
  <c r="O308" i="2"/>
  <c r="O155" i="2"/>
  <c r="O113" i="2"/>
  <c r="O230" i="2"/>
  <c r="O117" i="2"/>
  <c r="O134" i="2"/>
  <c r="O234" i="2"/>
  <c r="O220" i="2"/>
  <c r="O331" i="2"/>
  <c r="O41" i="2"/>
  <c r="O328" i="2"/>
  <c r="O207" i="2"/>
  <c r="O267" i="2"/>
  <c r="O251" i="2"/>
  <c r="O124" i="2"/>
  <c r="O119" i="2"/>
  <c r="O101" i="2"/>
  <c r="M18" i="2"/>
  <c r="N18" i="2"/>
  <c r="O18" i="2"/>
  <c r="E6" i="2" l="1"/>
  <c r="E9" i="2" s="1"/>
  <c r="E5" i="2"/>
  <c r="K328" i="2" l="1"/>
  <c r="P328" i="2" s="1"/>
  <c r="K168" i="2"/>
  <c r="L168" i="2" s="1"/>
  <c r="K239" i="2"/>
  <c r="K76" i="2"/>
  <c r="L76" i="2" s="1"/>
  <c r="K180" i="2"/>
  <c r="L180" i="2" s="1"/>
  <c r="K337" i="2"/>
  <c r="P337" i="2" s="1"/>
  <c r="K79" i="2"/>
  <c r="L79" i="2" s="1"/>
  <c r="K140" i="2"/>
  <c r="L140" i="2" s="1"/>
  <c r="K227" i="2"/>
  <c r="P227" i="2" s="1"/>
  <c r="K240" i="2"/>
  <c r="P240" i="2" s="1"/>
  <c r="K23" i="2"/>
  <c r="L23" i="2" s="1"/>
  <c r="K221" i="2"/>
  <c r="P221" i="2" s="1"/>
  <c r="K72" i="2"/>
  <c r="L72" i="2" s="1"/>
  <c r="K339" i="2"/>
  <c r="L339" i="2" s="1"/>
  <c r="K77" i="2"/>
  <c r="L77" i="2" s="1"/>
  <c r="K282" i="2"/>
  <c r="P282" i="2" s="1"/>
  <c r="K271" i="2"/>
  <c r="L271" i="2" s="1"/>
  <c r="K194" i="2"/>
  <c r="P194" i="2" s="1"/>
  <c r="K39" i="2"/>
  <c r="P39" i="2" s="1"/>
  <c r="K245" i="2"/>
  <c r="L245" i="2" s="1"/>
  <c r="K199" i="2"/>
  <c r="L199" i="2" s="1"/>
  <c r="K206" i="2"/>
  <c r="P206" i="2" s="1"/>
  <c r="K231" i="2"/>
  <c r="L231" i="2" s="1"/>
  <c r="K179" i="2"/>
  <c r="L179" i="2" s="1"/>
  <c r="K158" i="2"/>
  <c r="P158" i="2" s="1"/>
  <c r="K88" i="2"/>
  <c r="L88" i="2" s="1"/>
  <c r="K299" i="2"/>
  <c r="K111" i="2"/>
  <c r="L111" i="2" s="1"/>
  <c r="K170" i="2"/>
  <c r="P170" i="2" s="1"/>
  <c r="K312" i="2"/>
  <c r="L312" i="2" s="1"/>
  <c r="K41" i="2"/>
  <c r="P41" i="2" s="1"/>
  <c r="K171" i="2"/>
  <c r="P171" i="2" s="1"/>
  <c r="K93" i="2"/>
  <c r="L93" i="2" s="1"/>
  <c r="K216" i="2"/>
  <c r="P216" i="2" s="1"/>
  <c r="K27" i="2"/>
  <c r="L27" i="2" s="1"/>
  <c r="K115" i="2"/>
  <c r="L115" i="2" s="1"/>
  <c r="K74" i="2"/>
  <c r="L74" i="2" s="1"/>
  <c r="K31" i="2"/>
  <c r="L31" i="2" s="1"/>
  <c r="K209" i="2"/>
  <c r="L209" i="2" s="1"/>
  <c r="K192" i="2"/>
  <c r="P192" i="2" s="1"/>
  <c r="K47" i="2"/>
  <c r="P47" i="2" s="1"/>
  <c r="K318" i="2"/>
  <c r="L318" i="2" s="1"/>
  <c r="K67" i="2"/>
  <c r="K283" i="2"/>
  <c r="L283" i="2" s="1"/>
  <c r="K85" i="2"/>
  <c r="P85" i="2" s="1"/>
  <c r="K33" i="2"/>
  <c r="L33" i="2" s="1"/>
  <c r="K263" i="2"/>
  <c r="L263" i="2" s="1"/>
  <c r="K37" i="2"/>
  <c r="P37" i="2" s="1"/>
  <c r="K257" i="2"/>
  <c r="P257" i="2" s="1"/>
  <c r="K70" i="2"/>
  <c r="L70" i="2" s="1"/>
  <c r="K139" i="2"/>
  <c r="L139" i="2" s="1"/>
  <c r="K278" i="2"/>
  <c r="P278" i="2" s="1"/>
  <c r="K174" i="2"/>
  <c r="P174" i="2" s="1"/>
  <c r="K114" i="2"/>
  <c r="P114" i="2" s="1"/>
  <c r="K21" i="2"/>
  <c r="L21" i="2" s="1"/>
  <c r="K313" i="2"/>
  <c r="L313" i="2" s="1"/>
  <c r="K92" i="2"/>
  <c r="P92" i="2" s="1"/>
  <c r="K152" i="2"/>
  <c r="L152" i="2" s="1"/>
  <c r="K195" i="2"/>
  <c r="P195" i="2" s="1"/>
  <c r="K293" i="2"/>
  <c r="P293" i="2" s="1"/>
  <c r="K276" i="2"/>
  <c r="L276" i="2" s="1"/>
  <c r="K275" i="2"/>
  <c r="L275" i="2" s="1"/>
  <c r="K173" i="2"/>
  <c r="P173" i="2" s="1"/>
  <c r="K219" i="2"/>
  <c r="P219" i="2" s="1"/>
  <c r="K204" i="2"/>
  <c r="P204" i="2" s="1"/>
  <c r="K105" i="2"/>
  <c r="L105" i="2" s="1"/>
  <c r="K129" i="2"/>
  <c r="P129" i="2" s="1"/>
  <c r="K208" i="2"/>
  <c r="L208" i="2" s="1"/>
  <c r="K95" i="2"/>
  <c r="L95" i="2" s="1"/>
  <c r="K144" i="2"/>
  <c r="P144" i="2" s="1"/>
  <c r="K186" i="2"/>
  <c r="P186" i="2" s="1"/>
  <c r="K317" i="2"/>
  <c r="L317" i="2" s="1"/>
  <c r="K241" i="2"/>
  <c r="L241" i="2" s="1"/>
  <c r="K310" i="2"/>
  <c r="P310" i="2" s="1"/>
  <c r="K160" i="2"/>
  <c r="L160" i="2" s="1"/>
  <c r="K29" i="2"/>
  <c r="P29" i="2" s="1"/>
  <c r="K185" i="2"/>
  <c r="P185" i="2" s="1"/>
  <c r="K40" i="2"/>
  <c r="L40" i="2" s="1"/>
  <c r="K156" i="2"/>
  <c r="P156" i="2" s="1"/>
  <c r="K309" i="2"/>
  <c r="P309" i="2" s="1"/>
  <c r="K253" i="2"/>
  <c r="P253" i="2" s="1"/>
  <c r="K247" i="2"/>
  <c r="L247" i="2" s="1"/>
  <c r="K250" i="2"/>
  <c r="L250" i="2" s="1"/>
  <c r="K311" i="2"/>
  <c r="P311" i="2" s="1"/>
  <c r="K190" i="2"/>
  <c r="P190" i="2" s="1"/>
  <c r="K200" i="2"/>
  <c r="P200" i="2" s="1"/>
  <c r="K116" i="2"/>
  <c r="P116" i="2" s="1"/>
  <c r="K297" i="2"/>
  <c r="P297" i="2" s="1"/>
  <c r="K169" i="2"/>
  <c r="P169" i="2" s="1"/>
  <c r="K229" i="2"/>
  <c r="P229" i="2" s="1"/>
  <c r="K53" i="2"/>
  <c r="P53" i="2" s="1"/>
  <c r="K50" i="2"/>
  <c r="L50" i="2" s="1"/>
  <c r="K147" i="2"/>
  <c r="P147" i="2" s="1"/>
  <c r="K270" i="2"/>
  <c r="L270" i="2" s="1"/>
  <c r="K203" i="2"/>
  <c r="P203" i="2" s="1"/>
  <c r="K320" i="2"/>
  <c r="P320" i="2" s="1"/>
  <c r="K141" i="2"/>
  <c r="L141" i="2" s="1"/>
  <c r="K330" i="2"/>
  <c r="P330" i="2" s="1"/>
  <c r="K103" i="2"/>
  <c r="P103" i="2" s="1"/>
  <c r="K331" i="2"/>
  <c r="L331" i="2" s="1"/>
  <c r="K62" i="2"/>
  <c r="L62" i="2" s="1"/>
  <c r="K201" i="2"/>
  <c r="P201" i="2" s="1"/>
  <c r="K172" i="2"/>
  <c r="P172" i="2" s="1"/>
  <c r="K314" i="2"/>
  <c r="P314" i="2" s="1"/>
  <c r="K228" i="2"/>
  <c r="P228" i="2" s="1"/>
  <c r="K319" i="2"/>
  <c r="L319" i="2" s="1"/>
  <c r="K75" i="2"/>
  <c r="L75" i="2" s="1"/>
  <c r="K205" i="2"/>
  <c r="P205" i="2" s="1"/>
  <c r="K42" i="2"/>
  <c r="P42" i="2" s="1"/>
  <c r="K109" i="2"/>
  <c r="L109" i="2" s="1"/>
  <c r="K288" i="2"/>
  <c r="P288" i="2" s="1"/>
  <c r="K145" i="2"/>
  <c r="P145" i="2" s="1"/>
  <c r="K213" i="2"/>
  <c r="L213" i="2" s="1"/>
  <c r="K207" i="2"/>
  <c r="L207" i="2" s="1"/>
  <c r="K307" i="2"/>
  <c r="P307" i="2" s="1"/>
  <c r="K107" i="2"/>
  <c r="P107" i="2" s="1"/>
  <c r="K78" i="2"/>
  <c r="L78" i="2" s="1"/>
  <c r="K101" i="2"/>
  <c r="L101" i="2" s="1"/>
  <c r="K306" i="2"/>
  <c r="L306" i="2" s="1"/>
  <c r="K326" i="2"/>
  <c r="P326" i="2" s="1"/>
  <c r="K284" i="2"/>
  <c r="P284" i="2" s="1"/>
  <c r="K69" i="2"/>
  <c r="L69" i="2" s="1"/>
  <c r="K164" i="2"/>
  <c r="L164" i="2" s="1"/>
  <c r="K65" i="2"/>
  <c r="P65" i="2" s="1"/>
  <c r="K266" i="2"/>
  <c r="P266" i="2" s="1"/>
  <c r="K305" i="2"/>
  <c r="P305" i="2" s="1"/>
  <c r="K249" i="2"/>
  <c r="L249" i="2" s="1"/>
  <c r="K128" i="2"/>
  <c r="P128" i="2" s="1"/>
  <c r="K162" i="2"/>
  <c r="P162" i="2" s="1"/>
  <c r="K25" i="2"/>
  <c r="P25" i="2" s="1"/>
  <c r="K335" i="2"/>
  <c r="P335" i="2" s="1"/>
  <c r="K46" i="2"/>
  <c r="P46" i="2" s="1"/>
  <c r="K120" i="2"/>
  <c r="P120" i="2" s="1"/>
  <c r="K176" i="2"/>
  <c r="P176" i="2" s="1"/>
  <c r="K159" i="2"/>
  <c r="P159" i="2" s="1"/>
  <c r="K58" i="2"/>
  <c r="L58" i="2" s="1"/>
  <c r="K153" i="2"/>
  <c r="L153" i="2" s="1"/>
  <c r="K197" i="2"/>
  <c r="L197" i="2" s="1"/>
  <c r="K224" i="2"/>
  <c r="P224" i="2" s="1"/>
  <c r="K260" i="2"/>
  <c r="P260" i="2" s="1"/>
  <c r="K24" i="2"/>
  <c r="P24" i="2" s="1"/>
  <c r="K36" i="2"/>
  <c r="P36" i="2" s="1"/>
  <c r="K268" i="2"/>
  <c r="P268" i="2" s="1"/>
  <c r="K232" i="2"/>
  <c r="L232" i="2" s="1"/>
  <c r="K308" i="2"/>
  <c r="P308" i="2" s="1"/>
  <c r="K325" i="2"/>
  <c r="P325" i="2" s="1"/>
  <c r="K123" i="2"/>
  <c r="P123" i="2" s="1"/>
  <c r="K106" i="2"/>
  <c r="L106" i="2" s="1"/>
  <c r="K44" i="2"/>
  <c r="L44" i="2" s="1"/>
  <c r="K154" i="2"/>
  <c r="P154" i="2" s="1"/>
  <c r="K57" i="2"/>
  <c r="P57" i="2" s="1"/>
  <c r="K235" i="2"/>
  <c r="L235" i="2" s="1"/>
  <c r="K303" i="2"/>
  <c r="L303" i="2" s="1"/>
  <c r="K298" i="2"/>
  <c r="P298" i="2" s="1"/>
  <c r="K233" i="2"/>
  <c r="L233" i="2" s="1"/>
  <c r="K287" i="2"/>
  <c r="L287" i="2" s="1"/>
  <c r="K99" i="2"/>
  <c r="L99" i="2" s="1"/>
  <c r="K83" i="2"/>
  <c r="L83" i="2" s="1"/>
  <c r="K182" i="2"/>
  <c r="L182" i="2" s="1"/>
  <c r="K151" i="2"/>
  <c r="P151" i="2" s="1"/>
  <c r="K177" i="2"/>
  <c r="P177" i="2" s="1"/>
  <c r="K295" i="2"/>
  <c r="P295" i="2" s="1"/>
  <c r="K178" i="2"/>
  <c r="L178" i="2" s="1"/>
  <c r="K91" i="2"/>
  <c r="P91" i="2" s="1"/>
  <c r="K121" i="2"/>
  <c r="P121" i="2" s="1"/>
  <c r="K135" i="2"/>
  <c r="P135" i="2" s="1"/>
  <c r="K198" i="2"/>
  <c r="P198" i="2" s="1"/>
  <c r="K184" i="2"/>
  <c r="L184" i="2" s="1"/>
  <c r="K256" i="2"/>
  <c r="P256" i="2" s="1"/>
  <c r="K98" i="2"/>
  <c r="P98" i="2" s="1"/>
  <c r="K38" i="2"/>
  <c r="P38" i="2" s="1"/>
  <c r="K61" i="2"/>
  <c r="L61" i="2" s="1"/>
  <c r="K292" i="2"/>
  <c r="P292" i="2" s="1"/>
  <c r="K225" i="2"/>
  <c r="L225" i="2" s="1"/>
  <c r="K248" i="2"/>
  <c r="L248" i="2" s="1"/>
  <c r="K175" i="2"/>
  <c r="L175" i="2" s="1"/>
  <c r="K212" i="2"/>
  <c r="P212" i="2" s="1"/>
  <c r="K274" i="2"/>
  <c r="P274" i="2" s="1"/>
  <c r="K210" i="2"/>
  <c r="P210" i="2" s="1"/>
  <c r="K272" i="2"/>
  <c r="P272" i="2" s="1"/>
  <c r="K334" i="2"/>
  <c r="L334" i="2" s="1"/>
  <c r="K59" i="2"/>
  <c r="L59" i="2" s="1"/>
  <c r="K259" i="2"/>
  <c r="P259" i="2" s="1"/>
  <c r="K155" i="2"/>
  <c r="L155" i="2" s="1"/>
  <c r="K329" i="2"/>
  <c r="P329" i="2" s="1"/>
  <c r="K119" i="2"/>
  <c r="L119" i="2" s="1"/>
  <c r="K87" i="2"/>
  <c r="P87" i="2" s="1"/>
  <c r="K56" i="2"/>
  <c r="P56" i="2" s="1"/>
  <c r="K286" i="2"/>
  <c r="L286" i="2" s="1"/>
  <c r="K90" i="2"/>
  <c r="P90" i="2" s="1"/>
  <c r="K122" i="2"/>
  <c r="L122" i="2" s="1"/>
  <c r="K108" i="2"/>
  <c r="P108" i="2" s="1"/>
  <c r="K167" i="2"/>
  <c r="P167" i="2" s="1"/>
  <c r="K117" i="2"/>
  <c r="L117" i="2" s="1"/>
  <c r="K246" i="2"/>
  <c r="L246" i="2" s="1"/>
  <c r="K54" i="2"/>
  <c r="L54" i="2" s="1"/>
  <c r="K133" i="2"/>
  <c r="P133" i="2" s="1"/>
  <c r="K138" i="2"/>
  <c r="L138" i="2" s="1"/>
  <c r="K191" i="2"/>
  <c r="L191" i="2" s="1"/>
  <c r="K230" i="2"/>
  <c r="L230" i="2" s="1"/>
  <c r="K193" i="2"/>
  <c r="L193" i="2" s="1"/>
  <c r="K131" i="2"/>
  <c r="P131" i="2" s="1"/>
  <c r="K52" i="2"/>
  <c r="L52" i="2" s="1"/>
  <c r="K49" i="2"/>
  <c r="P49" i="2" s="1"/>
  <c r="K291" i="2"/>
  <c r="P291" i="2" s="1"/>
  <c r="K285" i="2"/>
  <c r="P285" i="2" s="1"/>
  <c r="K97" i="2"/>
  <c r="P97" i="2" s="1"/>
  <c r="K336" i="2"/>
  <c r="L336" i="2" s="1"/>
  <c r="K258" i="2"/>
  <c r="L258" i="2" s="1"/>
  <c r="K218" i="2"/>
  <c r="L218" i="2" s="1"/>
  <c r="K100" i="2"/>
  <c r="L100" i="2" s="1"/>
  <c r="K142" i="2"/>
  <c r="P142" i="2" s="1"/>
  <c r="K60" i="2"/>
  <c r="L60" i="2" s="1"/>
  <c r="K222" i="2"/>
  <c r="P222" i="2" s="1"/>
  <c r="K323" i="2"/>
  <c r="P323" i="2" s="1"/>
  <c r="K189" i="2"/>
  <c r="L189" i="2" s="1"/>
  <c r="K243" i="2"/>
  <c r="P243" i="2" s="1"/>
  <c r="K267" i="2"/>
  <c r="P267" i="2" s="1"/>
  <c r="K340" i="2"/>
  <c r="L340" i="2" s="1"/>
  <c r="K187" i="2"/>
  <c r="P187" i="2" s="1"/>
  <c r="K48" i="2"/>
  <c r="P48" i="2" s="1"/>
  <c r="K290" i="2"/>
  <c r="L290" i="2" s="1"/>
  <c r="K316" i="2"/>
  <c r="L316" i="2" s="1"/>
  <c r="K220" i="2"/>
  <c r="P220" i="2" s="1"/>
  <c r="K281" i="2"/>
  <c r="L281" i="2" s="1"/>
  <c r="K150" i="2"/>
  <c r="L150" i="2" s="1"/>
  <c r="K71" i="2"/>
  <c r="P71" i="2" s="1"/>
  <c r="K273" i="2"/>
  <c r="L273" i="2" s="1"/>
  <c r="K262" i="2"/>
  <c r="P262" i="2" s="1"/>
  <c r="K43" i="2"/>
  <c r="P43" i="2" s="1"/>
  <c r="K51" i="2"/>
  <c r="P51" i="2" s="1"/>
  <c r="K296" i="2"/>
  <c r="L296" i="2" s="1"/>
  <c r="K143" i="2"/>
  <c r="L143" i="2" s="1"/>
  <c r="K202" i="2"/>
  <c r="P202" i="2" s="1"/>
  <c r="K315" i="2"/>
  <c r="P315" i="2" s="1"/>
  <c r="K277" i="2"/>
  <c r="L277" i="2" s="1"/>
  <c r="K254" i="2"/>
  <c r="L254" i="2" s="1"/>
  <c r="K188" i="2"/>
  <c r="P188" i="2" s="1"/>
  <c r="K338" i="2"/>
  <c r="L338" i="2" s="1"/>
  <c r="K64" i="2"/>
  <c r="P64" i="2" s="1"/>
  <c r="K304" i="2"/>
  <c r="L304" i="2" s="1"/>
  <c r="K32" i="2"/>
  <c r="L32" i="2" s="1"/>
  <c r="K28" i="2"/>
  <c r="P28" i="2" s="1"/>
  <c r="K269" i="2"/>
  <c r="L269" i="2" s="1"/>
  <c r="K332" i="2"/>
  <c r="L332" i="2" s="1"/>
  <c r="K265" i="2"/>
  <c r="L265" i="2" s="1"/>
  <c r="K236" i="2"/>
  <c r="P236" i="2" s="1"/>
  <c r="K81" i="2"/>
  <c r="L81" i="2" s="1"/>
  <c r="K302" i="2"/>
  <c r="L302" i="2" s="1"/>
  <c r="K181" i="2"/>
  <c r="P181" i="2" s="1"/>
  <c r="K132" i="2"/>
  <c r="L132" i="2" s="1"/>
  <c r="K261" i="2"/>
  <c r="P261" i="2" s="1"/>
  <c r="K166" i="2"/>
  <c r="L166" i="2" s="1"/>
  <c r="K211" i="2"/>
  <c r="L211" i="2" s="1"/>
  <c r="K234" i="2"/>
  <c r="L234" i="2" s="1"/>
  <c r="K255" i="2"/>
  <c r="L255" i="2" s="1"/>
  <c r="K130" i="2"/>
  <c r="P130" i="2" s="1"/>
  <c r="K165" i="2"/>
  <c r="P165" i="2" s="1"/>
  <c r="K94" i="2"/>
  <c r="L94" i="2" s="1"/>
  <c r="K118" i="2"/>
  <c r="P118" i="2" s="1"/>
  <c r="K22" i="2"/>
  <c r="P22" i="2" s="1"/>
  <c r="K149" i="2"/>
  <c r="P149" i="2" s="1"/>
  <c r="K102" i="2"/>
  <c r="L102" i="2" s="1"/>
  <c r="K300" i="2"/>
  <c r="P300" i="2" s="1"/>
  <c r="K244" i="2"/>
  <c r="L244" i="2" s="1"/>
  <c r="K112" i="2"/>
  <c r="L112" i="2" s="1"/>
  <c r="K251" i="2"/>
  <c r="P251" i="2" s="1"/>
  <c r="K110" i="2"/>
  <c r="L110" i="2" s="1"/>
  <c r="K324" i="2"/>
  <c r="P324" i="2" s="1"/>
  <c r="K301" i="2"/>
  <c r="P301" i="2" s="1"/>
  <c r="K126" i="2"/>
  <c r="L126" i="2" s="1"/>
  <c r="K66" i="2"/>
  <c r="P66" i="2" s="1"/>
  <c r="K238" i="2"/>
  <c r="L238" i="2" s="1"/>
  <c r="K45" i="2"/>
  <c r="L45" i="2" s="1"/>
  <c r="K322" i="2"/>
  <c r="L322" i="2" s="1"/>
  <c r="K252" i="2"/>
  <c r="P252" i="2" s="1"/>
  <c r="K294" i="2"/>
  <c r="P294" i="2" s="1"/>
  <c r="K96" i="2"/>
  <c r="L96" i="2" s="1"/>
  <c r="K264" i="2"/>
  <c r="L264" i="2" s="1"/>
  <c r="K217" i="2"/>
  <c r="L217" i="2" s="1"/>
  <c r="K26" i="2"/>
  <c r="P26" i="2" s="1"/>
  <c r="K214" i="2"/>
  <c r="P214" i="2" s="1"/>
  <c r="K157" i="2"/>
  <c r="L157" i="2" s="1"/>
  <c r="K125" i="2"/>
  <c r="L125" i="2" s="1"/>
  <c r="K289" i="2"/>
  <c r="P289" i="2" s="1"/>
  <c r="K84" i="2"/>
  <c r="P84" i="2" s="1"/>
  <c r="K333" i="2"/>
  <c r="L333" i="2" s="1"/>
  <c r="K279" i="2"/>
  <c r="P279" i="2" s="1"/>
  <c r="K161" i="2"/>
  <c r="L161" i="2" s="1"/>
  <c r="K55" i="2"/>
  <c r="L55" i="2" s="1"/>
  <c r="K80" i="2"/>
  <c r="P80" i="2" s="1"/>
  <c r="K136" i="2"/>
  <c r="L136" i="2" s="1"/>
  <c r="K196" i="2"/>
  <c r="P196" i="2" s="1"/>
  <c r="K127" i="2"/>
  <c r="L127" i="2" s="1"/>
  <c r="K146" i="2"/>
  <c r="L146" i="2" s="1"/>
  <c r="K124" i="2"/>
  <c r="P124" i="2" s="1"/>
  <c r="K321" i="2"/>
  <c r="L321" i="2" s="1"/>
  <c r="K280" i="2"/>
  <c r="L280" i="2" s="1"/>
  <c r="K163" i="2"/>
  <c r="P163" i="2" s="1"/>
  <c r="K63" i="2"/>
  <c r="P63" i="2" s="1"/>
  <c r="K327" i="2"/>
  <c r="P327" i="2" s="1"/>
  <c r="K86" i="2"/>
  <c r="L86" i="2" s="1"/>
  <c r="K68" i="2"/>
  <c r="P68" i="2" s="1"/>
  <c r="K89" i="2"/>
  <c r="P89" i="2" s="1"/>
  <c r="K215" i="2"/>
  <c r="P215" i="2" s="1"/>
  <c r="K148" i="2"/>
  <c r="L148" i="2" s="1"/>
  <c r="K226" i="2"/>
  <c r="P226" i="2" s="1"/>
  <c r="K82" i="2"/>
  <c r="L82" i="2" s="1"/>
  <c r="K34" i="2"/>
  <c r="L34" i="2" s="1"/>
  <c r="K242" i="2"/>
  <c r="P242" i="2" s="1"/>
  <c r="K35" i="2"/>
  <c r="P35" i="2" s="1"/>
  <c r="K183" i="2"/>
  <c r="P183" i="2" s="1"/>
  <c r="K134" i="2"/>
  <c r="P134" i="2" s="1"/>
  <c r="K137" i="2"/>
  <c r="L137" i="2" s="1"/>
  <c r="K73" i="2"/>
  <c r="P73" i="2" s="1"/>
  <c r="K30" i="2"/>
  <c r="P30" i="2" s="1"/>
  <c r="K237" i="2"/>
  <c r="P237" i="2" s="1"/>
  <c r="K113" i="2"/>
  <c r="L113" i="2" s="1"/>
  <c r="K223" i="2"/>
  <c r="L223" i="2" s="1"/>
  <c r="K104" i="2"/>
  <c r="P104" i="2" s="1"/>
  <c r="L158" i="2"/>
  <c r="L299" i="2"/>
  <c r="P299" i="2"/>
  <c r="L67" i="2"/>
  <c r="P67" i="2"/>
  <c r="L53" i="2"/>
  <c r="P160" i="2"/>
  <c r="L129" i="2"/>
  <c r="L103" i="2"/>
  <c r="P239" i="2"/>
  <c r="L239" i="2"/>
  <c r="P23" i="2"/>
  <c r="L39" i="2"/>
  <c r="P111" i="2"/>
  <c r="P271" i="2"/>
  <c r="L204" i="2"/>
  <c r="L257" i="2"/>
  <c r="L210" i="2"/>
  <c r="L38" i="2"/>
  <c r="P178" i="2" l="1"/>
  <c r="P139" i="2"/>
  <c r="P250" i="2"/>
  <c r="P27" i="2"/>
  <c r="L29" i="2"/>
  <c r="L91" i="2"/>
  <c r="P52" i="2"/>
  <c r="P164" i="2"/>
  <c r="L205" i="2"/>
  <c r="P76" i="2"/>
  <c r="L335" i="2"/>
  <c r="L195" i="2"/>
  <c r="P233" i="2"/>
  <c r="P246" i="2"/>
  <c r="P75" i="2"/>
  <c r="L307" i="2"/>
  <c r="L224" i="2"/>
  <c r="L123" i="2"/>
  <c r="L46" i="2"/>
  <c r="L260" i="2"/>
  <c r="L185" i="2"/>
  <c r="L107" i="2"/>
  <c r="P208" i="2"/>
  <c r="P331" i="2"/>
  <c r="L71" i="2"/>
  <c r="P157" i="2"/>
  <c r="L87" i="2"/>
  <c r="P74" i="2"/>
  <c r="P287" i="2"/>
  <c r="P100" i="2"/>
  <c r="P340" i="2"/>
  <c r="P72" i="2"/>
  <c r="L170" i="2"/>
  <c r="P99" i="2"/>
  <c r="L80" i="2"/>
  <c r="P61" i="2"/>
  <c r="P106" i="2"/>
  <c r="L133" i="2"/>
  <c r="P273" i="2"/>
  <c r="P88" i="2"/>
  <c r="L36" i="2"/>
  <c r="P59" i="2"/>
  <c r="L337" i="2"/>
  <c r="P101" i="2"/>
  <c r="P275" i="2"/>
  <c r="L144" i="2"/>
  <c r="P312" i="2"/>
  <c r="P138" i="2"/>
  <c r="P109" i="2"/>
  <c r="P339" i="2"/>
  <c r="P40" i="2"/>
  <c r="L28" i="2"/>
  <c r="L315" i="2"/>
  <c r="L292" i="2"/>
  <c r="P132" i="2"/>
  <c r="L251" i="2"/>
  <c r="P94" i="2"/>
  <c r="L226" i="2"/>
  <c r="P209" i="2"/>
  <c r="P334" i="2"/>
  <c r="P332" i="2"/>
  <c r="P78" i="2"/>
  <c r="P44" i="2"/>
  <c r="L24" i="2"/>
  <c r="P254" i="2"/>
  <c r="P276" i="2"/>
  <c r="L85" i="2"/>
  <c r="P199" i="2"/>
  <c r="L121" i="2"/>
  <c r="L48" i="2"/>
  <c r="L262" i="2"/>
  <c r="L174" i="2"/>
  <c r="L291" i="2"/>
  <c r="L190" i="2"/>
  <c r="P338" i="2"/>
  <c r="L289" i="2"/>
  <c r="P146" i="2"/>
  <c r="L324" i="2"/>
  <c r="P232" i="2"/>
  <c r="L219" i="2"/>
  <c r="L37" i="2"/>
  <c r="L314" i="2"/>
  <c r="P58" i="2"/>
  <c r="L192" i="2"/>
  <c r="L163" i="2"/>
  <c r="P322" i="2"/>
  <c r="L73" i="2"/>
  <c r="L151" i="2"/>
  <c r="L220" i="2"/>
  <c r="P317" i="2"/>
  <c r="P175" i="2"/>
  <c r="L108" i="2"/>
  <c r="P336" i="2"/>
  <c r="L64" i="2"/>
  <c r="L171" i="2"/>
  <c r="L145" i="2"/>
  <c r="P235" i="2"/>
  <c r="P155" i="2"/>
  <c r="P218" i="2"/>
  <c r="P290" i="2"/>
  <c r="P217" i="2"/>
  <c r="L188" i="2"/>
  <c r="P62" i="2"/>
  <c r="L297" i="2"/>
  <c r="L326" i="2"/>
  <c r="L120" i="2"/>
  <c r="P179" i="2"/>
  <c r="L274" i="2"/>
  <c r="P286" i="2"/>
  <c r="L266" i="2"/>
  <c r="L282" i="2"/>
  <c r="P81" i="2"/>
  <c r="P184" i="2"/>
  <c r="P230" i="2"/>
  <c r="P60" i="2"/>
  <c r="P180" i="2"/>
  <c r="L320" i="2"/>
  <c r="P313" i="2"/>
  <c r="P189" i="2"/>
  <c r="L84" i="2"/>
  <c r="P96" i="2"/>
  <c r="L301" i="2"/>
  <c r="P95" i="2"/>
  <c r="L309" i="2"/>
  <c r="L128" i="2"/>
  <c r="P168" i="2"/>
  <c r="P140" i="2"/>
  <c r="P296" i="2"/>
  <c r="L295" i="2"/>
  <c r="L294" i="2"/>
  <c r="L147" i="2"/>
  <c r="L42" i="2"/>
  <c r="P31" i="2"/>
  <c r="P33" i="2"/>
  <c r="P86" i="2"/>
  <c r="P225" i="2"/>
  <c r="L285" i="2"/>
  <c r="L200" i="2"/>
  <c r="L308" i="2"/>
  <c r="L305" i="2"/>
  <c r="L201" i="2"/>
  <c r="P127" i="2"/>
  <c r="L154" i="2"/>
  <c r="L196" i="2"/>
  <c r="P231" i="2"/>
  <c r="L216" i="2"/>
  <c r="P269" i="2"/>
  <c r="P283" i="2"/>
  <c r="L65" i="2"/>
  <c r="L176" i="2"/>
  <c r="P77" i="2"/>
  <c r="P102" i="2"/>
  <c r="L90" i="2"/>
  <c r="P115" i="2"/>
  <c r="P110" i="2"/>
  <c r="L221" i="2"/>
  <c r="P50" i="2"/>
  <c r="L325" i="2"/>
  <c r="P21" i="2"/>
  <c r="L51" i="2"/>
  <c r="L259" i="2"/>
  <c r="P126" i="2"/>
  <c r="P83" i="2"/>
  <c r="L135" i="2"/>
  <c r="L49" i="2"/>
  <c r="L222" i="2"/>
  <c r="P265" i="2"/>
  <c r="L43" i="2"/>
  <c r="L293" i="2"/>
  <c r="L194" i="2"/>
  <c r="L311" i="2"/>
  <c r="P270" i="2"/>
  <c r="L240" i="2"/>
  <c r="L206" i="2"/>
  <c r="L114" i="2"/>
  <c r="L165" i="2"/>
  <c r="L202" i="2"/>
  <c r="L198" i="2"/>
  <c r="P333" i="2"/>
  <c r="P223" i="2"/>
  <c r="P306" i="2"/>
  <c r="P249" i="2"/>
  <c r="L159" i="2"/>
  <c r="P263" i="2"/>
  <c r="L172" i="2"/>
  <c r="P248" i="2"/>
  <c r="P54" i="2"/>
  <c r="L288" i="2"/>
  <c r="L268" i="2"/>
  <c r="L227" i="2"/>
  <c r="L68" i="2"/>
  <c r="L237" i="2"/>
  <c r="L35" i="2"/>
  <c r="L57" i="2"/>
  <c r="L142" i="2"/>
  <c r="L187" i="2"/>
  <c r="L236" i="2"/>
  <c r="P234" i="2"/>
  <c r="P122" i="2"/>
  <c r="P264" i="2"/>
  <c r="L41" i="2"/>
  <c r="P79" i="2"/>
  <c r="P182" i="2"/>
  <c r="L97" i="2"/>
  <c r="L203" i="2"/>
  <c r="P191" i="2"/>
  <c r="L156" i="2"/>
  <c r="L272" i="2"/>
  <c r="L323" i="2"/>
  <c r="P316" i="2"/>
  <c r="L63" i="2"/>
  <c r="P277" i="2"/>
  <c r="P143" i="2"/>
  <c r="L173" i="2"/>
  <c r="L186" i="2"/>
  <c r="L116" i="2"/>
  <c r="L327" i="2"/>
  <c r="L328" i="2"/>
  <c r="L118" i="2"/>
  <c r="L177" i="2"/>
  <c r="L56" i="2"/>
  <c r="L278" i="2"/>
  <c r="P245" i="2"/>
  <c r="P193" i="2"/>
  <c r="L26" i="2"/>
  <c r="L252" i="2"/>
  <c r="L228" i="2"/>
  <c r="P213" i="2"/>
  <c r="L149" i="2"/>
  <c r="L242" i="2"/>
  <c r="L329" i="2"/>
  <c r="L92" i="2"/>
  <c r="P241" i="2"/>
  <c r="L284" i="2"/>
  <c r="P113" i="2"/>
  <c r="L134" i="2"/>
  <c r="L256" i="2"/>
  <c r="L253" i="2"/>
  <c r="L162" i="2"/>
  <c r="L47" i="2"/>
  <c r="P258" i="2"/>
  <c r="P303" i="2"/>
  <c r="L169" i="2"/>
  <c r="P153" i="2"/>
  <c r="L30" i="2"/>
  <c r="P141" i="2"/>
  <c r="L243" i="2"/>
  <c r="P321" i="2"/>
  <c r="L212" i="2"/>
  <c r="L167" i="2"/>
  <c r="P281" i="2"/>
  <c r="P161" i="2"/>
  <c r="P93" i="2"/>
  <c r="P211" i="2"/>
  <c r="P304" i="2"/>
  <c r="P238" i="2"/>
  <c r="L124" i="2"/>
  <c r="P82" i="2"/>
  <c r="L98" i="2"/>
  <c r="L298" i="2"/>
  <c r="P125" i="2"/>
  <c r="P69" i="2"/>
  <c r="P136" i="2"/>
  <c r="L66" i="2"/>
  <c r="L104" i="2"/>
  <c r="L300" i="2"/>
  <c r="P119" i="2"/>
  <c r="L279" i="2"/>
  <c r="L261" i="2"/>
  <c r="L183" i="2"/>
  <c r="P255" i="2"/>
  <c r="L89" i="2"/>
  <c r="P117" i="2"/>
  <c r="L131" i="2"/>
  <c r="P55" i="2"/>
  <c r="P247" i="2"/>
  <c r="P112" i="2"/>
  <c r="L229" i="2"/>
  <c r="P318" i="2"/>
  <c r="P207" i="2"/>
  <c r="P150" i="2"/>
  <c r="L214" i="2"/>
  <c r="L310" i="2"/>
  <c r="P152" i="2"/>
  <c r="P34" i="2"/>
  <c r="P45" i="2"/>
  <c r="P319" i="2"/>
  <c r="P197" i="2"/>
  <c r="P148" i="2"/>
  <c r="L267" i="2"/>
  <c r="P280" i="2"/>
  <c r="P105" i="2"/>
  <c r="L330" i="2"/>
  <c r="P70" i="2"/>
  <c r="P32" i="2"/>
  <c r="L25" i="2"/>
  <c r="P137" i="2"/>
  <c r="L181" i="2"/>
  <c r="P302" i="2"/>
  <c r="P244" i="2"/>
  <c r="L22" i="2"/>
  <c r="L130" i="2"/>
  <c r="P166" i="2"/>
  <c r="L215" i="2"/>
  <c r="L18" i="2"/>
  <c r="E7" i="2" l="1"/>
  <c r="F5" i="2" s="1"/>
  <c r="H5" i="2" s="1"/>
  <c r="F8" i="2"/>
  <c r="F6" i="2" l="1"/>
  <c r="H6" i="2" s="1"/>
  <c r="F9" i="2" s="1"/>
  <c r="F4" i="2"/>
  <c r="H4" i="2" s="1"/>
  <c r="G9" i="2"/>
</calcChain>
</file>

<file path=xl/sharedStrings.xml><?xml version="1.0" encoding="utf-8"?>
<sst xmlns="http://schemas.openxmlformats.org/spreadsheetml/2006/main" count="656" uniqueCount="221">
  <si>
    <t>JAVSO..47..105</t>
  </si>
  <si>
    <t>VSB-063</t>
  </si>
  <si>
    <t>IBVS 6244</t>
  </si>
  <si>
    <t>wt</t>
  </si>
  <si>
    <r>
      <t>diff</t>
    </r>
    <r>
      <rPr>
        <b/>
        <vertAlign val="superscript"/>
        <sz val="10"/>
        <rFont val="Arial"/>
        <family val="2"/>
      </rPr>
      <t>2</t>
    </r>
  </si>
  <si>
    <r>
      <t>wt∙diff</t>
    </r>
    <r>
      <rPr>
        <b/>
        <vertAlign val="superscript"/>
        <sz val="10"/>
        <rFont val="Arial"/>
        <family val="2"/>
      </rPr>
      <t>2</t>
    </r>
  </si>
  <si>
    <t>PE</t>
  </si>
  <si>
    <t>CCD</t>
  </si>
  <si>
    <t>pg</t>
  </si>
  <si>
    <t>JAVSO 43, 77</t>
  </si>
  <si>
    <t>JAVSO..43…77</t>
  </si>
  <si>
    <t>JAVSO..44…69</t>
  </si>
  <si>
    <t>JAVSO..45..121</t>
  </si>
  <si>
    <t>JAVSO..44..164</t>
  </si>
  <si>
    <t>JAVSO..45..215</t>
  </si>
  <si>
    <t>JAVSO..46…79 (2018)</t>
  </si>
  <si>
    <t>BAD?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</si>
  <si>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</si>
  <si>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</si>
  <si>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</si>
  <si>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</si>
  <si>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</si>
  <si>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</si>
  <si>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</si>
  <si>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</si>
  <si>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</si>
  <si>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</si>
  <si>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</si>
  <si>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</si>
  <si>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</si>
  <si>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</si>
  <si>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</si>
  <si>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</si>
  <si>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Linear</t>
  </si>
  <si>
    <t>Quadratic</t>
  </si>
  <si>
    <t>Q. Fit</t>
  </si>
  <si>
    <t>Lin Fit</t>
  </si>
  <si>
    <t>Sum diff² =</t>
  </si>
  <si>
    <t>System Type:</t>
  </si>
  <si>
    <t>S5</t>
  </si>
  <si>
    <t>Misc</t>
  </si>
  <si>
    <t>Diethelm R</t>
  </si>
  <si>
    <t>B</t>
  </si>
  <si>
    <t>Locher K</t>
  </si>
  <si>
    <t>v</t>
  </si>
  <si>
    <t>Peter H</t>
  </si>
  <si>
    <t>Germann R</t>
  </si>
  <si>
    <t>G. Samolyk</t>
  </si>
  <si>
    <t>A</t>
  </si>
  <si>
    <t>G. Wedemayer</t>
  </si>
  <si>
    <t>K</t>
  </si>
  <si>
    <t>P. Atwood</t>
  </si>
  <si>
    <t>R. Hill</t>
  </si>
  <si>
    <t>Paschke A</t>
  </si>
  <si>
    <t>phe</t>
  </si>
  <si>
    <t>ccd</t>
  </si>
  <si>
    <t>Kohl M</t>
  </si>
  <si>
    <t># of data points:</t>
  </si>
  <si>
    <t>AP Aur / GSC 2464-0707</t>
  </si>
  <si>
    <t>EB</t>
  </si>
  <si>
    <t>See IBVS 3942 re period change</t>
  </si>
  <si>
    <t>Min I = HJD 2448273.5736+ 0.56936859 * E + 9.063x10^-10 * E^2</t>
  </si>
  <si>
    <t>(IBVS 3942)</t>
  </si>
  <si>
    <t>BBSAG Bull.20</t>
  </si>
  <si>
    <t>BBSAG Bull.21</t>
  </si>
  <si>
    <t>BBSAG Bull.22</t>
  </si>
  <si>
    <t>BBSAG Bull.27</t>
  </si>
  <si>
    <t>IBVS 4383</t>
  </si>
  <si>
    <t>II</t>
  </si>
  <si>
    <t>IBVS 4472</t>
  </si>
  <si>
    <t>IBVS 4562</t>
  </si>
  <si>
    <t>IBVS 4912</t>
  </si>
  <si>
    <t>IBVS 5296</t>
  </si>
  <si>
    <t>IBVS 5484</t>
  </si>
  <si>
    <t>IBVS 5493</t>
  </si>
  <si>
    <t>IBVS 5616</t>
  </si>
  <si>
    <t>IBVS 5643</t>
  </si>
  <si>
    <t>IBVS 5657</t>
  </si>
  <si>
    <t>IBVS 5649</t>
  </si>
  <si>
    <t>I</t>
  </si>
  <si>
    <t>IBVS 5731</t>
  </si>
  <si>
    <t>not avail.</t>
  </si>
  <si>
    <t>IBVS 5781</t>
  </si>
  <si>
    <t>IBVS 5754</t>
  </si>
  <si>
    <t>IBVS 5802</t>
  </si>
  <si>
    <t>IBVS 5875</t>
  </si>
  <si>
    <t>IBVS 5887</t>
  </si>
  <si>
    <t>Li, et al. 2001AJ....121.1091L</t>
  </si>
  <si>
    <t>Li, et al. 2001AJ....121.1091L with only a few points make an unjustified but lucky quad fit.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</si>
  <si>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</si>
  <si>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</si>
  <si>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</si>
  <si>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</si>
  <si>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</si>
  <si>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</si>
  <si>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</si>
  <si>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</si>
  <si>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</si>
  <si>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</si>
  <si>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</si>
  <si>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</si>
  <si>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</si>
  <si>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</si>
  <si>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</si>
  <si>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</si>
  <si>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</si>
  <si>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</si>
  <si>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</si>
  <si>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</si>
  <si>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</si>
  <si>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</si>
  <si>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</si>
  <si>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</si>
  <si>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</si>
  <si>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</si>
  <si>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</si>
  <si>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</si>
  <si>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</si>
  <si>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</si>
  <si>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</si>
  <si>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</si>
  <si>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</si>
  <si>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</si>
  <si>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</si>
  <si>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</si>
  <si>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</si>
  <si>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</si>
  <si>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</si>
  <si>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</si>
  <si>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</si>
  <si>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</si>
  <si>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</si>
  <si>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</si>
  <si>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</si>
  <si>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</si>
  <si>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</si>
  <si>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</si>
  <si>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</si>
  <si>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</si>
  <si>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</si>
  <si>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</si>
  <si>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</si>
  <si>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</si>
  <si>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</si>
  <si>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</si>
  <si>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</si>
  <si>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</si>
  <si>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</si>
  <si>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</si>
  <si>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</si>
  <si>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</si>
  <si>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</si>
  <si>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</si>
  <si>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</si>
  <si>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</si>
  <si>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</si>
  <si>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</si>
  <si>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</si>
  <si>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</si>
  <si>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</si>
  <si>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</si>
  <si>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</si>
  <si>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</si>
  <si>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</si>
  <si>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</si>
  <si>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5945</t>
  </si>
  <si>
    <t>My time zone &gt;&gt;&gt;&gt;&gt;</t>
  </si>
  <si>
    <t>(PST=8, PDT=MDT=7, MDT=CST=6, etc.)</t>
  </si>
  <si>
    <t>Start of linear fit (row #)</t>
  </si>
  <si>
    <t>Add cycle</t>
  </si>
  <si>
    <t>JD today</t>
  </si>
  <si>
    <t>Old Cycle</t>
  </si>
  <si>
    <t>New Cycle</t>
  </si>
  <si>
    <t>Next ToM</t>
  </si>
  <si>
    <t>IBVS 5966</t>
  </si>
  <si>
    <t>OEJV 0137</t>
  </si>
  <si>
    <t>Solver</t>
  </si>
  <si>
    <t>IBVS 5835</t>
  </si>
  <si>
    <t>IBVS 5871</t>
  </si>
  <si>
    <t>IBVS 5959</t>
  </si>
  <si>
    <t>.0003</t>
  </si>
  <si>
    <t>IBVS 5918</t>
  </si>
  <si>
    <t>.0021</t>
  </si>
  <si>
    <t>IBVS 5992</t>
  </si>
  <si>
    <t>Linear Eph. =</t>
  </si>
  <si>
    <t>Quad. Eph. =</t>
  </si>
  <si>
    <t>IBVS 6029</t>
  </si>
  <si>
    <t>IBVS 6039</t>
  </si>
  <si>
    <t>JAVSO..36..171</t>
  </si>
  <si>
    <t>JAVSO..36..186</t>
  </si>
  <si>
    <t>JAVSO..37...44</t>
  </si>
  <si>
    <t>JAVSO..38..183</t>
  </si>
  <si>
    <t>JAVSO..39...94</t>
  </si>
  <si>
    <t>JAVSO..39..177</t>
  </si>
  <si>
    <t>JAVSO..40....1</t>
  </si>
  <si>
    <t>OEJV 0160</t>
  </si>
  <si>
    <t>IBVS 6048</t>
  </si>
  <si>
    <t>IBVS 6084</t>
  </si>
  <si>
    <t>OEJV</t>
  </si>
  <si>
    <t>JAVSO..41..328</t>
  </si>
  <si>
    <t>JAVSO..40..975</t>
  </si>
  <si>
    <t>IBVS 6118</t>
  </si>
  <si>
    <t>IBVS 6149</t>
  </si>
  <si>
    <t>OEJV 0165</t>
  </si>
  <si>
    <t>OEJV 0168</t>
  </si>
  <si>
    <t>Rate of period change is not constant</t>
  </si>
  <si>
    <t>OEJV 0179</t>
  </si>
  <si>
    <t>vis</t>
  </si>
  <si>
    <t>2020JAVSO..48….1</t>
  </si>
  <si>
    <t>JAVSO..46..184</t>
  </si>
  <si>
    <t>JAVSO..47..263</t>
  </si>
  <si>
    <t>JAVSO..48…87</t>
  </si>
  <si>
    <t>JAVSO..48..256</t>
  </si>
  <si>
    <t>OEJV 0211</t>
  </si>
  <si>
    <t>JAVSO 49, 108</t>
  </si>
  <si>
    <t>JAVSO 49, 256</t>
  </si>
  <si>
    <t>JAVSO, 50, 133</t>
  </si>
  <si>
    <t>JAAVSO 51, 134</t>
  </si>
  <si>
    <t>JBAV, 76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</si>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</sst>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.E+00"/>
    <numFmt numFmtId="166" formatCode="0.0%"/>
    <numFmt numFmtId="167" formatCode="0.0000E+00"/>
    <numFmt numFmtId="168" formatCode="0.00000"/>
    <numFmt numFmtId="169" formatCode="0.000000"/>
  </numFmts>
  <fonts count="4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6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12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48">
    <xf numFmtId="0" fontId="0" fillId="0" borderId="0">
      <alignment vertical="top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6" fillId="0" borderId="0"/>
    <xf numFmtId="0" fontId="17" fillId="0" borderId="0"/>
    <xf numFmtId="0" fontId="17" fillId="23" borderId="5" applyNumberFormat="0" applyFont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/>
    <xf numFmtId="0" fontId="3" fillId="0" borderId="0" xfId="0" applyFont="1" applyAlignment="1"/>
    <xf numFmtId="0" fontId="7" fillId="0" borderId="8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0" fillId="0" borderId="0" xfId="0" applyFont="1">
      <alignment vertical="top"/>
    </xf>
    <xf numFmtId="0" fontId="7" fillId="0" borderId="0" xfId="0" applyFont="1">
      <alignment vertical="top"/>
    </xf>
    <xf numFmtId="0" fontId="22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6" xfId="0" applyFont="1" applyBorder="1">
      <alignment vertical="top"/>
    </xf>
    <xf numFmtId="0" fontId="23" fillId="0" borderId="17" xfId="0" applyFont="1" applyBorder="1">
      <alignment vertical="top"/>
    </xf>
    <xf numFmtId="0" fontId="9" fillId="0" borderId="9" xfId="0" applyFont="1" applyBorder="1">
      <alignment vertical="top"/>
    </xf>
    <xf numFmtId="165" fontId="9" fillId="0" borderId="9" xfId="0" applyNumberFormat="1" applyFont="1" applyBorder="1" applyAlignment="1">
      <alignment horizontal="center"/>
    </xf>
    <xf numFmtId="166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8" xfId="0" applyFont="1" applyBorder="1">
      <alignment vertical="top"/>
    </xf>
    <xf numFmtId="0" fontId="23" fillId="0" borderId="19" xfId="0" applyFont="1" applyBorder="1">
      <alignment vertical="top"/>
    </xf>
    <xf numFmtId="0" fontId="9" fillId="0" borderId="10" xfId="0" applyFont="1" applyBorder="1">
      <alignment vertical="top"/>
    </xf>
    <xf numFmtId="165" fontId="9" fillId="0" borderId="10" xfId="0" applyNumberFormat="1" applyFont="1" applyBorder="1" applyAlignment="1">
      <alignment horizontal="center"/>
    </xf>
    <xf numFmtId="0" fontId="7" fillId="0" borderId="20" xfId="0" applyFont="1" applyBorder="1">
      <alignment vertical="top"/>
    </xf>
    <xf numFmtId="0" fontId="23" fillId="0" borderId="21" xfId="0" applyFont="1" applyBorder="1">
      <alignment vertical="top"/>
    </xf>
    <xf numFmtId="0" fontId="9" fillId="0" borderId="11" xfId="0" applyFont="1" applyBorder="1">
      <alignment vertical="top"/>
    </xf>
    <xf numFmtId="165" fontId="9" fillId="0" borderId="11" xfId="0" applyNumberFormat="1" applyFont="1" applyBorder="1" applyAlignment="1">
      <alignment horizontal="center"/>
    </xf>
    <xf numFmtId="0" fontId="22" fillId="0" borderId="8" xfId="0" applyFont="1" applyBorder="1">
      <alignment vertical="top"/>
    </xf>
    <xf numFmtId="0" fontId="0" fillId="0" borderId="8" xfId="0" applyBorder="1">
      <alignment vertical="top"/>
    </xf>
    <xf numFmtId="0" fontId="23" fillId="0" borderId="0" xfId="0" applyFont="1">
      <alignment vertical="top"/>
    </xf>
    <xf numFmtId="165" fontId="9" fillId="0" borderId="0" xfId="0" applyNumberFormat="1" applyFont="1" applyAlignment="1">
      <alignment horizontal="center"/>
    </xf>
    <xf numFmtId="10" fontId="7" fillId="0" borderId="0" xfId="0" applyNumberFormat="1" applyFont="1">
      <alignment vertical="top"/>
    </xf>
    <xf numFmtId="0" fontId="9" fillId="0" borderId="0" xfId="0" applyFont="1">
      <alignment vertical="top"/>
    </xf>
    <xf numFmtId="0" fontId="12" fillId="0" borderId="0" xfId="0" applyFont="1" applyProtection="1">
      <alignment vertical="top"/>
      <protection locked="0"/>
    </xf>
    <xf numFmtId="0" fontId="12" fillId="0" borderId="0" xfId="0" applyFont="1" applyAlignment="1">
      <alignment horizontal="center"/>
    </xf>
    <xf numFmtId="0" fontId="19" fillId="0" borderId="0" xfId="0" applyFont="1">
      <alignment vertical="top"/>
    </xf>
    <xf numFmtId="0" fontId="24" fillId="0" borderId="0" xfId="0" applyFont="1" applyAlignment="1">
      <alignment horizontal="center"/>
    </xf>
    <xf numFmtId="0" fontId="17" fillId="0" borderId="0" xfId="0" applyFont="1">
      <alignment vertical="top"/>
    </xf>
    <xf numFmtId="0" fontId="11" fillId="0" borderId="8" xfId="0" applyFont="1" applyBorder="1" applyAlignment="1">
      <alignment horizontal="center"/>
    </xf>
    <xf numFmtId="0" fontId="12" fillId="24" borderId="5" xfId="0" applyFont="1" applyFill="1" applyBorder="1">
      <alignment vertical="top"/>
    </xf>
    <xf numFmtId="0" fontId="9" fillId="0" borderId="22" xfId="0" applyFont="1" applyBorder="1">
      <alignment vertical="top"/>
    </xf>
    <xf numFmtId="0" fontId="7" fillId="0" borderId="5" xfId="0" applyFont="1" applyBorder="1">
      <alignment vertical="top"/>
    </xf>
    <xf numFmtId="166" fontId="25" fillId="0" borderId="0" xfId="0" applyNumberFormat="1" applyFont="1">
      <alignment vertical="top"/>
    </xf>
    <xf numFmtId="10" fontId="25" fillId="0" borderId="0" xfId="0" applyNumberFormat="1" applyFont="1">
      <alignment vertical="top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7" fontId="25" fillId="0" borderId="0" xfId="0" applyNumberFormat="1" applyFo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17" fillId="0" borderId="0" xfId="42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168" fontId="46" fillId="0" borderId="0" xfId="0" applyNumberFormat="1" applyFont="1" applyAlignment="1">
      <alignment horizontal="left" vertical="center" wrapText="1"/>
    </xf>
    <xf numFmtId="169" fontId="46" fillId="0" borderId="0" xfId="0" applyNumberFormat="1" applyFont="1" applyAlignment="1" applyProtection="1">
      <alignment horizontal="left" vertical="center" wrapText="1"/>
      <protection locked="0"/>
    </xf>
    <xf numFmtId="168" fontId="46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1" fontId="0" fillId="0" borderId="0" xfId="0" applyNumberFormat="1" applyAlignment="1">
      <alignment horizontal="right" vertical="center"/>
    </xf>
    <xf numFmtId="0" fontId="0" fillId="0" borderId="9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7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quotePrefix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25" borderId="0" xfId="0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5" fillId="0" borderId="0" xfId="41" applyFont="1" applyAlignment="1">
      <alignment vertical="center"/>
    </xf>
    <xf numFmtId="0" fontId="43" fillId="0" borderId="0" xfId="42" applyFont="1" applyAlignment="1">
      <alignment horizontal="left" vertical="center"/>
    </xf>
    <xf numFmtId="0" fontId="43" fillId="0" borderId="0" xfId="42" applyFont="1" applyAlignment="1">
      <alignment horizontal="center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17" fillId="0" borderId="0" xfId="42" applyAlignment="1">
      <alignment horizontal="center" vertical="center"/>
    </xf>
    <xf numFmtId="0" fontId="43" fillId="0" borderId="0" xfId="41" applyFont="1" applyAlignment="1">
      <alignment vertical="center"/>
    </xf>
    <xf numFmtId="0" fontId="43" fillId="0" borderId="0" xfId="41" applyFont="1" applyAlignment="1">
      <alignment horizontal="center" vertical="center"/>
    </xf>
    <xf numFmtId="0" fontId="43" fillId="0" borderId="0" xfId="41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Aur - O-C Diagr.</a:t>
            </a:r>
          </a:p>
        </c:rich>
      </c:tx>
      <c:layout>
        <c:manualLayout>
          <c:xMode val="edge"/>
          <c:yMode val="edge"/>
          <c:x val="0.37024221453287198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0830449826991"/>
          <c:y val="0.14634168126798494"/>
          <c:w val="0.80449826989619377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Active!$H$21:$H$969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7-4DC6-8BEA-A2DC7BF7355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Active!$D$21:$D$969</c:f>
                <c:numCache>
                  <c:formatCode>General</c:formatCode>
                  <c:ptCount val="949"/>
                  <c:pt idx="87">
                    <c:v>6.9999999999999999E-4</c:v>
                  </c:pt>
                  <c:pt idx="88">
                    <c:v>8.0000000000000004E-4</c:v>
                  </c:pt>
                  <c:pt idx="92">
                    <c:v>5.0000000000000001E-4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4.0000000000000002E-4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4.7000000000000002E-3</c:v>
                  </c:pt>
                  <c:pt idx="99">
                    <c:v>1.1000000000000001E-3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1E-4</c:v>
                  </c:pt>
                  <c:pt idx="103">
                    <c:v>4.7000000000000002E-3</c:v>
                  </c:pt>
                  <c:pt idx="104">
                    <c:v>6.9999999999999999E-4</c:v>
                  </c:pt>
                  <c:pt idx="105">
                    <c:v>6.9999999999999999E-4</c:v>
                  </c:pt>
                  <c:pt idx="106">
                    <c:v>2.0000000000000001E-4</c:v>
                  </c:pt>
                  <c:pt idx="107">
                    <c:v>5.0000000000000001E-4</c:v>
                  </c:pt>
                  <c:pt idx="108">
                    <c:v>2.9999999999999997E-4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2.0000000000000001E-4</c:v>
                  </c:pt>
                  <c:pt idx="112">
                    <c:v>1.4E-3</c:v>
                  </c:pt>
                  <c:pt idx="113">
                    <c:v>1.1000000000000001E-3</c:v>
                  </c:pt>
                  <c:pt idx="114">
                    <c:v>3.7000000000000002E-3</c:v>
                  </c:pt>
                  <c:pt idx="115">
                    <c:v>2.0000000000000001E-4</c:v>
                  </c:pt>
                  <c:pt idx="116">
                    <c:v>5.9999999999999995E-4</c:v>
                  </c:pt>
                  <c:pt idx="117">
                    <c:v>1.5E-3</c:v>
                  </c:pt>
                  <c:pt idx="118">
                    <c:v>2.0000000000000001E-4</c:v>
                  </c:pt>
                  <c:pt idx="119">
                    <c:v>3.0000000000000001E-3</c:v>
                  </c:pt>
                  <c:pt idx="120">
                    <c:v>5.9999999999999995E-4</c:v>
                  </c:pt>
                  <c:pt idx="121">
                    <c:v>4.0000000000000002E-4</c:v>
                  </c:pt>
                  <c:pt idx="122">
                    <c:v>2.9999999999999997E-4</c:v>
                  </c:pt>
                  <c:pt idx="123">
                    <c:v>5.9999999999999995E-4</c:v>
                  </c:pt>
                  <c:pt idx="124">
                    <c:v>5.9999999999999995E-4</c:v>
                  </c:pt>
                  <c:pt idx="125">
                    <c:v>2.0000000000000001E-4</c:v>
                  </c:pt>
                  <c:pt idx="126">
                    <c:v>4.0000000000000002E-4</c:v>
                  </c:pt>
                  <c:pt idx="127">
                    <c:v>4.0000000000000002E-4</c:v>
                  </c:pt>
                  <c:pt idx="128">
                    <c:v>4.0000000000000002E-4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2.9999999999999997E-4</c:v>
                  </c:pt>
                  <c:pt idx="132">
                    <c:v>2.0000000000000001E-4</c:v>
                  </c:pt>
                  <c:pt idx="133">
                    <c:v>5.9999999999999995E-4</c:v>
                  </c:pt>
                  <c:pt idx="134">
                    <c:v>2.9999999999999997E-4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3.0000000000000001E-3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2.9999999999999997E-4</c:v>
                  </c:pt>
                  <c:pt idx="148">
                    <c:v>2.0000000000000001E-4</c:v>
                  </c:pt>
                  <c:pt idx="149">
                    <c:v>4.0000000000000002E-4</c:v>
                  </c:pt>
                  <c:pt idx="150">
                    <c:v>4.0000000000000002E-4</c:v>
                  </c:pt>
                  <c:pt idx="151">
                    <c:v>6.9999999999999999E-4</c:v>
                  </c:pt>
                  <c:pt idx="152">
                    <c:v>4.0000000000000002E-4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2.9999999999999997E-4</c:v>
                  </c:pt>
                  <c:pt idx="156">
                    <c:v>2.9999999999999997E-4</c:v>
                  </c:pt>
                  <c:pt idx="157">
                    <c:v>5.0000000000000001E-4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3.8999999999999998E-3</c:v>
                  </c:pt>
                  <c:pt idx="163">
                    <c:v>2E-3</c:v>
                  </c:pt>
                  <c:pt idx="164">
                    <c:v>4.0000000000000002E-4</c:v>
                  </c:pt>
                  <c:pt idx="165">
                    <c:v>1E-4</c:v>
                  </c:pt>
                  <c:pt idx="166">
                    <c:v>1.1000000000000001E-3</c:v>
                  </c:pt>
                  <c:pt idx="167">
                    <c:v>3.0999999999999999E-3</c:v>
                  </c:pt>
                  <c:pt idx="168">
                    <c:v>3.5000000000000001E-3</c:v>
                  </c:pt>
                  <c:pt idx="169">
                    <c:v>2.9999999999999997E-4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2.9999999999999997E-4</c:v>
                  </c:pt>
                  <c:pt idx="173">
                    <c:v>1.4E-3</c:v>
                  </c:pt>
                  <c:pt idx="174">
                    <c:v>4.0000000000000002E-4</c:v>
                  </c:pt>
                  <c:pt idx="175">
                    <c:v>4.0000000000000002E-4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1E-4</c:v>
                  </c:pt>
                  <c:pt idx="182">
                    <c:v>0</c:v>
                  </c:pt>
                  <c:pt idx="183">
                    <c:v>1E-4</c:v>
                  </c:pt>
                  <c:pt idx="184">
                    <c:v>0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1.1000000000000001E-3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2.9999999999999997E-4</c:v>
                  </c:pt>
                  <c:pt idx="196">
                    <c:v>2.0000000000000001E-4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2.0000000000000001E-4</c:v>
                  </c:pt>
                  <c:pt idx="212">
                    <c:v>4.0000000000000002E-4</c:v>
                  </c:pt>
                  <c:pt idx="213">
                    <c:v>2.0000000000000001E-4</c:v>
                  </c:pt>
                  <c:pt idx="214">
                    <c:v>5.0000000000000001E-4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5.9999999999999995E-4</c:v>
                  </c:pt>
                  <c:pt idx="219">
                    <c:v>2.0000000000000001E-4</c:v>
                  </c:pt>
                  <c:pt idx="222">
                    <c:v>4.0000000000000002E-4</c:v>
                  </c:pt>
                  <c:pt idx="223">
                    <c:v>2.0000000000000001E-4</c:v>
                  </c:pt>
                </c:numCache>
              </c:numRef>
            </c:plus>
            <c:minus>
              <c:numRef>
                <c:f>Active!$D$21:$D$969</c:f>
                <c:numCache>
                  <c:formatCode>General</c:formatCode>
                  <c:ptCount val="949"/>
                  <c:pt idx="87">
                    <c:v>6.9999999999999999E-4</c:v>
                  </c:pt>
                  <c:pt idx="88">
                    <c:v>8.0000000000000004E-4</c:v>
                  </c:pt>
                  <c:pt idx="92">
                    <c:v>5.0000000000000001E-4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4.0000000000000002E-4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4.7000000000000002E-3</c:v>
                  </c:pt>
                  <c:pt idx="99">
                    <c:v>1.1000000000000001E-3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1E-4</c:v>
                  </c:pt>
                  <c:pt idx="103">
                    <c:v>4.7000000000000002E-3</c:v>
                  </c:pt>
                  <c:pt idx="104">
                    <c:v>6.9999999999999999E-4</c:v>
                  </c:pt>
                  <c:pt idx="105">
                    <c:v>6.9999999999999999E-4</c:v>
                  </c:pt>
                  <c:pt idx="106">
                    <c:v>2.0000000000000001E-4</c:v>
                  </c:pt>
                  <c:pt idx="107">
                    <c:v>5.0000000000000001E-4</c:v>
                  </c:pt>
                  <c:pt idx="108">
                    <c:v>2.9999999999999997E-4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2.0000000000000001E-4</c:v>
                  </c:pt>
                  <c:pt idx="112">
                    <c:v>1.4E-3</c:v>
                  </c:pt>
                  <c:pt idx="113">
                    <c:v>1.1000000000000001E-3</c:v>
                  </c:pt>
                  <c:pt idx="114">
                    <c:v>3.7000000000000002E-3</c:v>
                  </c:pt>
                  <c:pt idx="115">
                    <c:v>2.0000000000000001E-4</c:v>
                  </c:pt>
                  <c:pt idx="116">
                    <c:v>5.9999999999999995E-4</c:v>
                  </c:pt>
                  <c:pt idx="117">
                    <c:v>1.5E-3</c:v>
                  </c:pt>
                  <c:pt idx="118">
                    <c:v>2.0000000000000001E-4</c:v>
                  </c:pt>
                  <c:pt idx="119">
                    <c:v>3.0000000000000001E-3</c:v>
                  </c:pt>
                  <c:pt idx="120">
                    <c:v>5.9999999999999995E-4</c:v>
                  </c:pt>
                  <c:pt idx="121">
                    <c:v>4.0000000000000002E-4</c:v>
                  </c:pt>
                  <c:pt idx="122">
                    <c:v>2.9999999999999997E-4</c:v>
                  </c:pt>
                  <c:pt idx="123">
                    <c:v>5.9999999999999995E-4</c:v>
                  </c:pt>
                  <c:pt idx="124">
                    <c:v>5.9999999999999995E-4</c:v>
                  </c:pt>
                  <c:pt idx="125">
                    <c:v>2.0000000000000001E-4</c:v>
                  </c:pt>
                  <c:pt idx="126">
                    <c:v>4.0000000000000002E-4</c:v>
                  </c:pt>
                  <c:pt idx="127">
                    <c:v>4.0000000000000002E-4</c:v>
                  </c:pt>
                  <c:pt idx="128">
                    <c:v>4.0000000000000002E-4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2.9999999999999997E-4</c:v>
                  </c:pt>
                  <c:pt idx="132">
                    <c:v>2.0000000000000001E-4</c:v>
                  </c:pt>
                  <c:pt idx="133">
                    <c:v>5.9999999999999995E-4</c:v>
                  </c:pt>
                  <c:pt idx="134">
                    <c:v>2.9999999999999997E-4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3.0000000000000001E-3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2.9999999999999997E-4</c:v>
                  </c:pt>
                  <c:pt idx="148">
                    <c:v>2.0000000000000001E-4</c:v>
                  </c:pt>
                  <c:pt idx="149">
                    <c:v>4.0000000000000002E-4</c:v>
                  </c:pt>
                  <c:pt idx="150">
                    <c:v>4.0000000000000002E-4</c:v>
                  </c:pt>
                  <c:pt idx="151">
                    <c:v>6.9999999999999999E-4</c:v>
                  </c:pt>
                  <c:pt idx="152">
                    <c:v>4.0000000000000002E-4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2.9999999999999997E-4</c:v>
                  </c:pt>
                  <c:pt idx="156">
                    <c:v>2.9999999999999997E-4</c:v>
                  </c:pt>
                  <c:pt idx="157">
                    <c:v>5.0000000000000001E-4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3.8999999999999998E-3</c:v>
                  </c:pt>
                  <c:pt idx="163">
                    <c:v>2E-3</c:v>
                  </c:pt>
                  <c:pt idx="164">
                    <c:v>4.0000000000000002E-4</c:v>
                  </c:pt>
                  <c:pt idx="165">
                    <c:v>1E-4</c:v>
                  </c:pt>
                  <c:pt idx="166">
                    <c:v>1.1000000000000001E-3</c:v>
                  </c:pt>
                  <c:pt idx="167">
                    <c:v>3.0999999999999999E-3</c:v>
                  </c:pt>
                  <c:pt idx="168">
                    <c:v>3.5000000000000001E-3</c:v>
                  </c:pt>
                  <c:pt idx="169">
                    <c:v>2.9999999999999997E-4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2.9999999999999997E-4</c:v>
                  </c:pt>
                  <c:pt idx="173">
                    <c:v>1.4E-3</c:v>
                  </c:pt>
                  <c:pt idx="174">
                    <c:v>4.0000000000000002E-4</c:v>
                  </c:pt>
                  <c:pt idx="175">
                    <c:v>4.0000000000000002E-4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1E-4</c:v>
                  </c:pt>
                  <c:pt idx="182">
                    <c:v>0</c:v>
                  </c:pt>
                  <c:pt idx="183">
                    <c:v>1E-4</c:v>
                  </c:pt>
                  <c:pt idx="184">
                    <c:v>0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1.1000000000000001E-3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2.9999999999999997E-4</c:v>
                  </c:pt>
                  <c:pt idx="196">
                    <c:v>2.0000000000000001E-4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2.0000000000000001E-4</c:v>
                  </c:pt>
                  <c:pt idx="212">
                    <c:v>4.0000000000000002E-4</c:v>
                  </c:pt>
                  <c:pt idx="213">
                    <c:v>2.0000000000000001E-4</c:v>
                  </c:pt>
                  <c:pt idx="214">
                    <c:v>5.0000000000000001E-4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5.9999999999999995E-4</c:v>
                  </c:pt>
                  <c:pt idx="219">
                    <c:v>2.0000000000000001E-4</c:v>
                  </c:pt>
                  <c:pt idx="222">
                    <c:v>4.0000000000000002E-4</c:v>
                  </c:pt>
                  <c:pt idx="2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Active!$I$21:$I$969</c:f>
              <c:numCache>
                <c:formatCode>General</c:formatCode>
                <c:ptCount val="949"/>
                <c:pt idx="0">
                  <c:v>3.1573923299947637</c:v>
                </c:pt>
                <c:pt idx="1">
                  <c:v>3.039549219993205</c:v>
                </c:pt>
                <c:pt idx="2">
                  <c:v>1.9325781199950143</c:v>
                </c:pt>
                <c:pt idx="3">
                  <c:v>1.7911917949932104</c:v>
                </c:pt>
                <c:pt idx="4">
                  <c:v>1.7647813949952251</c:v>
                </c:pt>
                <c:pt idx="5">
                  <c:v>1.8508262549912615</c:v>
                </c:pt>
                <c:pt idx="6">
                  <c:v>1.6716594149911543</c:v>
                </c:pt>
                <c:pt idx="7">
                  <c:v>1.6192458049954439</c:v>
                </c:pt>
                <c:pt idx="8">
                  <c:v>1.2709915749946958</c:v>
                </c:pt>
                <c:pt idx="9">
                  <c:v>1.3114114449927001</c:v>
                </c:pt>
                <c:pt idx="10">
                  <c:v>1.2876228249951964</c:v>
                </c:pt>
                <c:pt idx="11">
                  <c:v>1.3029385299960268</c:v>
                </c:pt>
                <c:pt idx="12">
                  <c:v>1.1710134049935732</c:v>
                </c:pt>
                <c:pt idx="13">
                  <c:v>1.170628764994035</c:v>
                </c:pt>
                <c:pt idx="14">
                  <c:v>1.1148769799947331</c:v>
                </c:pt>
                <c:pt idx="15">
                  <c:v>1.1337663949962007</c:v>
                </c:pt>
                <c:pt idx="16">
                  <c:v>1.0979008949943818</c:v>
                </c:pt>
                <c:pt idx="17">
                  <c:v>1.0536074199953873</c:v>
                </c:pt>
                <c:pt idx="18">
                  <c:v>0.8891114749967528</c:v>
                </c:pt>
                <c:pt idx="19">
                  <c:v>0.80651673999454943</c:v>
                </c:pt>
                <c:pt idx="20">
                  <c:v>0.80131924499437446</c:v>
                </c:pt>
                <c:pt idx="21">
                  <c:v>0.44953383999381913</c:v>
                </c:pt>
                <c:pt idx="22">
                  <c:v>0.44147613999666646</c:v>
                </c:pt>
                <c:pt idx="23">
                  <c:v>0.40903700999479042</c:v>
                </c:pt>
                <c:pt idx="24">
                  <c:v>0.43281583999487339</c:v>
                </c:pt>
                <c:pt idx="25">
                  <c:v>0.41435094999906141</c:v>
                </c:pt>
                <c:pt idx="26">
                  <c:v>0.40321941999718547</c:v>
                </c:pt>
                <c:pt idx="27">
                  <c:v>0.37356553999416064</c:v>
                </c:pt>
                <c:pt idx="28">
                  <c:v>0.36545960999501403</c:v>
                </c:pt>
                <c:pt idx="29">
                  <c:v>0.35037141499196878</c:v>
                </c:pt>
                <c:pt idx="30">
                  <c:v>0.32904752499598544</c:v>
                </c:pt>
                <c:pt idx="31">
                  <c:v>0.27399937500013039</c:v>
                </c:pt>
                <c:pt idx="32">
                  <c:v>0.27238072499312693</c:v>
                </c:pt>
                <c:pt idx="33">
                  <c:v>0.22342237499105977</c:v>
                </c:pt>
                <c:pt idx="34">
                  <c:v>0.14702328999555903</c:v>
                </c:pt>
                <c:pt idx="35">
                  <c:v>0.23240584499581018</c:v>
                </c:pt>
                <c:pt idx="36">
                  <c:v>0.15215241499390686</c:v>
                </c:pt>
                <c:pt idx="37">
                  <c:v>0.21262508999643615</c:v>
                </c:pt>
                <c:pt idx="38">
                  <c:v>0.11724157499702414</c:v>
                </c:pt>
                <c:pt idx="39">
                  <c:v>0.18733586999587715</c:v>
                </c:pt>
                <c:pt idx="40">
                  <c:v>0.10490797499369364</c:v>
                </c:pt>
                <c:pt idx="41">
                  <c:v>7.6713849994121119E-2</c:v>
                </c:pt>
                <c:pt idx="42">
                  <c:v>8.5077304989681579E-2</c:v>
                </c:pt>
                <c:pt idx="43">
                  <c:v>9.5123769991914742E-2</c:v>
                </c:pt>
                <c:pt idx="44">
                  <c:v>8.3157394998124801E-2</c:v>
                </c:pt>
                <c:pt idx="45">
                  <c:v>2.8383999961079098E-3</c:v>
                </c:pt>
                <c:pt idx="46">
                  <c:v>9.8037099996872712E-2</c:v>
                </c:pt>
                <c:pt idx="47">
                  <c:v>7.1766255001421086E-2</c:v>
                </c:pt>
                <c:pt idx="48">
                  <c:v>6.806751499971142E-2</c:v>
                </c:pt>
                <c:pt idx="49">
                  <c:v>2.0785274995432701E-2</c:v>
                </c:pt>
                <c:pt idx="50">
                  <c:v>6.8256345002737362E-2</c:v>
                </c:pt>
                <c:pt idx="51">
                  <c:v>5.5161570002383087E-2</c:v>
                </c:pt>
                <c:pt idx="52">
                  <c:v>5.8098814995901193E-2</c:v>
                </c:pt>
                <c:pt idx="53">
                  <c:v>4.6270229991932865E-2</c:v>
                </c:pt>
                <c:pt idx="54">
                  <c:v>3.1617794993508141E-2</c:v>
                </c:pt>
                <c:pt idx="55">
                  <c:v>3.4617794997757301E-2</c:v>
                </c:pt>
                <c:pt idx="56">
                  <c:v>-7.1651525002380367E-2</c:v>
                </c:pt>
                <c:pt idx="57">
                  <c:v>1.2729825000860728E-2</c:v>
                </c:pt>
                <c:pt idx="58">
                  <c:v>1.0672124997654464E-2</c:v>
                </c:pt>
                <c:pt idx="59">
                  <c:v>0.10355030500068096</c:v>
                </c:pt>
                <c:pt idx="60">
                  <c:v>1.5284194996638689E-2</c:v>
                </c:pt>
                <c:pt idx="63">
                  <c:v>1.0569084995950107E-2</c:v>
                </c:pt>
                <c:pt idx="65">
                  <c:v>1.8093550024786964E-3</c:v>
                </c:pt>
                <c:pt idx="67">
                  <c:v>5.0431249983375892E-3</c:v>
                </c:pt>
                <c:pt idx="68">
                  <c:v>4.0847749914973974E-3</c:v>
                </c:pt>
                <c:pt idx="69">
                  <c:v>-2.1509200014406815E-3</c:v>
                </c:pt>
                <c:pt idx="72">
                  <c:v>5.406739997852128E-3</c:v>
                </c:pt>
                <c:pt idx="73">
                  <c:v>-4.811220002011396E-3</c:v>
                </c:pt>
                <c:pt idx="74">
                  <c:v>4.7112099928199314E-3</c:v>
                </c:pt>
                <c:pt idx="77">
                  <c:v>-8.2289550045970827E-3</c:v>
                </c:pt>
                <c:pt idx="78">
                  <c:v>1.2591599952429533E-3</c:v>
                </c:pt>
                <c:pt idx="79">
                  <c:v>-4.2513500375207514E-4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A7-4DC6-8BEA-A2DC7BF7355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Active!$J$21:$J$969</c:f>
              <c:numCache>
                <c:formatCode>General</c:formatCode>
                <c:ptCount val="949"/>
                <c:pt idx="61">
                  <c:v>2.2562679994734935E-2</c:v>
                </c:pt>
                <c:pt idx="62">
                  <c:v>1.1871340000652708E-2</c:v>
                </c:pt>
                <c:pt idx="64">
                  <c:v>1.2879019996034913E-2</c:v>
                </c:pt>
                <c:pt idx="66">
                  <c:v>3.8916999910725281E-3</c:v>
                </c:pt>
                <c:pt idx="70">
                  <c:v>-1.1256249999860302E-3</c:v>
                </c:pt>
                <c:pt idx="71">
                  <c:v>4.2148999636992812E-4</c:v>
                </c:pt>
                <c:pt idx="75">
                  <c:v>2.0881300006294623E-3</c:v>
                </c:pt>
                <c:pt idx="76">
                  <c:v>1.3179349989513867E-3</c:v>
                </c:pt>
                <c:pt idx="80">
                  <c:v>9.0206999448128045E-4</c:v>
                </c:pt>
                <c:pt idx="81">
                  <c:v>9.9999997473787516E-5</c:v>
                </c:pt>
                <c:pt idx="82">
                  <c:v>-5.8399000408826396E-4</c:v>
                </c:pt>
                <c:pt idx="84">
                  <c:v>-2.3442250021616928E-3</c:v>
                </c:pt>
                <c:pt idx="85">
                  <c:v>3.6887499954900704E-3</c:v>
                </c:pt>
                <c:pt idx="86">
                  <c:v>1.938449997396674E-3</c:v>
                </c:pt>
                <c:pt idx="87">
                  <c:v>8.3798499690601602E-4</c:v>
                </c:pt>
                <c:pt idx="88">
                  <c:v>3.637984991655685E-3</c:v>
                </c:pt>
                <c:pt idx="89">
                  <c:v>3.2591150011285208E-3</c:v>
                </c:pt>
                <c:pt idx="90">
                  <c:v>1.1672850014292635E-3</c:v>
                </c:pt>
                <c:pt idx="91">
                  <c:v>4.7721999726491049E-4</c:v>
                </c:pt>
                <c:pt idx="92">
                  <c:v>5.0749649963108823E-3</c:v>
                </c:pt>
                <c:pt idx="93">
                  <c:v>1.3664364996657241E-2</c:v>
                </c:pt>
                <c:pt idx="94">
                  <c:v>1.8826719999196939E-2</c:v>
                </c:pt>
                <c:pt idx="95">
                  <c:v>1.8947849996038713E-2</c:v>
                </c:pt>
                <c:pt idx="96">
                  <c:v>2.4860529993020464E-2</c:v>
                </c:pt>
                <c:pt idx="97">
                  <c:v>2.9809394996846095E-2</c:v>
                </c:pt>
                <c:pt idx="98">
                  <c:v>3.1128614995395765E-2</c:v>
                </c:pt>
                <c:pt idx="99">
                  <c:v>3.0648485000710934E-2</c:v>
                </c:pt>
                <c:pt idx="100">
                  <c:v>3.1108094997762237E-2</c:v>
                </c:pt>
                <c:pt idx="101">
                  <c:v>3.0037899996386841E-2</c:v>
                </c:pt>
                <c:pt idx="103">
                  <c:v>3.9872360001027118E-2</c:v>
                </c:pt>
                <c:pt idx="105">
                  <c:v>3.7394140003016219E-2</c:v>
                </c:pt>
                <c:pt idx="107">
                  <c:v>4.9558404993149452E-2</c:v>
                </c:pt>
                <c:pt idx="108">
                  <c:v>6.3266004995966796E-2</c:v>
                </c:pt>
                <c:pt idx="110">
                  <c:v>5.6259889992361423E-2</c:v>
                </c:pt>
                <c:pt idx="111">
                  <c:v>5.3261799992469605E-2</c:v>
                </c:pt>
                <c:pt idx="112">
                  <c:v>5.1508264994481578E-2</c:v>
                </c:pt>
                <c:pt idx="113">
                  <c:v>5.2630045000114478E-2</c:v>
                </c:pt>
                <c:pt idx="114">
                  <c:v>5.7265805000497494E-2</c:v>
                </c:pt>
                <c:pt idx="115">
                  <c:v>6.2535349999961909E-2</c:v>
                </c:pt>
                <c:pt idx="116">
                  <c:v>6.908776999625843E-2</c:v>
                </c:pt>
                <c:pt idx="117">
                  <c:v>6.8119484996714164E-2</c:v>
                </c:pt>
                <c:pt idx="120">
                  <c:v>7.5750124997284729E-2</c:v>
                </c:pt>
                <c:pt idx="123">
                  <c:v>8.0812904998310842E-2</c:v>
                </c:pt>
                <c:pt idx="124">
                  <c:v>8.0999760000850074E-2</c:v>
                </c:pt>
                <c:pt idx="128">
                  <c:v>7.9191734999767505E-2</c:v>
                </c:pt>
                <c:pt idx="133">
                  <c:v>8.2864064999739639E-2</c:v>
                </c:pt>
                <c:pt idx="136">
                  <c:v>8.8830054992286023E-2</c:v>
                </c:pt>
                <c:pt idx="138">
                  <c:v>8.7928754997847136E-2</c:v>
                </c:pt>
                <c:pt idx="139">
                  <c:v>9.3077780002204236E-2</c:v>
                </c:pt>
                <c:pt idx="162">
                  <c:v>0.12085005499830004</c:v>
                </c:pt>
                <c:pt idx="163">
                  <c:v>0.1268500549995224</c:v>
                </c:pt>
                <c:pt idx="167">
                  <c:v>0.14093354000215186</c:v>
                </c:pt>
                <c:pt idx="168">
                  <c:v>0.14874924499599729</c:v>
                </c:pt>
                <c:pt idx="169">
                  <c:v>0.14193544999579899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A7-4DC6-8BEA-A2DC7BF7355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Active!$K$21:$K$969</c:f>
              <c:numCache>
                <c:formatCode>General</c:formatCode>
                <c:ptCount val="949"/>
                <c:pt idx="102">
                  <c:v>3.7799300000187941E-2</c:v>
                </c:pt>
                <c:pt idx="104">
                  <c:v>4.1564334998838603E-2</c:v>
                </c:pt>
                <c:pt idx="106">
                  <c:v>4.3411979997472372E-2</c:v>
                </c:pt>
                <c:pt idx="118">
                  <c:v>6.9256014998245519E-2</c:v>
                </c:pt>
                <c:pt idx="119">
                  <c:v>7.0807600000989623E-2</c:v>
                </c:pt>
                <c:pt idx="121">
                  <c:v>8.1204919995798264E-2</c:v>
                </c:pt>
                <c:pt idx="122">
                  <c:v>7.7877024996269029E-2</c:v>
                </c:pt>
                <c:pt idx="125">
                  <c:v>7.9798154998570681E-2</c:v>
                </c:pt>
                <c:pt idx="126">
                  <c:v>8.005776499339845E-2</c:v>
                </c:pt>
                <c:pt idx="127">
                  <c:v>7.9640454991022125E-2</c:v>
                </c:pt>
                <c:pt idx="129">
                  <c:v>8.1407439996837638E-2</c:v>
                </c:pt>
                <c:pt idx="130">
                  <c:v>8.2329869997920468E-2</c:v>
                </c:pt>
                <c:pt idx="131">
                  <c:v>8.11391549941618E-2</c:v>
                </c:pt>
                <c:pt idx="132">
                  <c:v>8.8623370000277646E-2</c:v>
                </c:pt>
                <c:pt idx="134">
                  <c:v>8.7311484996462241E-2</c:v>
                </c:pt>
                <c:pt idx="135">
                  <c:v>8.9846409995516296E-2</c:v>
                </c:pt>
                <c:pt idx="137">
                  <c:v>9.2924589996982832E-2</c:v>
                </c:pt>
                <c:pt idx="140">
                  <c:v>9.7814879998622928E-2</c:v>
                </c:pt>
                <c:pt idx="141">
                  <c:v>0.10097444999701111</c:v>
                </c:pt>
                <c:pt idx="142">
                  <c:v>0.10008373500022572</c:v>
                </c:pt>
                <c:pt idx="143">
                  <c:v>0.10317826999380486</c:v>
                </c:pt>
                <c:pt idx="144">
                  <c:v>0.1002702449914068</c:v>
                </c:pt>
                <c:pt idx="145">
                  <c:v>0.10415709999506362</c:v>
                </c:pt>
                <c:pt idx="146">
                  <c:v>0.10300933499092935</c:v>
                </c:pt>
                <c:pt idx="147">
                  <c:v>0.11131211999600055</c:v>
                </c:pt>
                <c:pt idx="148">
                  <c:v>0.11202010499982862</c:v>
                </c:pt>
                <c:pt idx="149">
                  <c:v>0.11355663499853108</c:v>
                </c:pt>
                <c:pt idx="150">
                  <c:v>0.11364188500010641</c:v>
                </c:pt>
                <c:pt idx="151">
                  <c:v>0.1132559850011603</c:v>
                </c:pt>
                <c:pt idx="152">
                  <c:v>0.11489091000112239</c:v>
                </c:pt>
                <c:pt idx="153">
                  <c:v>0.12362349999602884</c:v>
                </c:pt>
                <c:pt idx="154">
                  <c:v>0.12362349999602884</c:v>
                </c:pt>
                <c:pt idx="155">
                  <c:v>0.12400297999556642</c:v>
                </c:pt>
                <c:pt idx="156">
                  <c:v>0.12400297999556642</c:v>
                </c:pt>
                <c:pt idx="157">
                  <c:v>0.12547788499796297</c:v>
                </c:pt>
                <c:pt idx="158">
                  <c:v>0.12584788499952992</c:v>
                </c:pt>
                <c:pt idx="159">
                  <c:v>0.12602788499498274</c:v>
                </c:pt>
                <c:pt idx="160">
                  <c:v>0.12680755999463145</c:v>
                </c:pt>
                <c:pt idx="161">
                  <c:v>0.12693755999498535</c:v>
                </c:pt>
                <c:pt idx="164">
                  <c:v>0.12536575999547495</c:v>
                </c:pt>
                <c:pt idx="165">
                  <c:v>0.12729491499339929</c:v>
                </c:pt>
                <c:pt idx="166">
                  <c:v>0.13845058500010055</c:v>
                </c:pt>
                <c:pt idx="170">
                  <c:v>0.14087102499615867</c:v>
                </c:pt>
                <c:pt idx="171">
                  <c:v>0.14853690999734681</c:v>
                </c:pt>
                <c:pt idx="172">
                  <c:v>0.14911895000113873</c:v>
                </c:pt>
                <c:pt idx="173">
                  <c:v>0.1526984550000634</c:v>
                </c:pt>
                <c:pt idx="174">
                  <c:v>0.16702683999756118</c:v>
                </c:pt>
                <c:pt idx="175">
                  <c:v>0.16702683999756118</c:v>
                </c:pt>
                <c:pt idx="176">
                  <c:v>0.16618901000038022</c:v>
                </c:pt>
                <c:pt idx="177">
                  <c:v>0.16618901000038022</c:v>
                </c:pt>
                <c:pt idx="178">
                  <c:v>0.16707378499995684</c:v>
                </c:pt>
                <c:pt idx="179">
                  <c:v>0.16791378500056453</c:v>
                </c:pt>
                <c:pt idx="180">
                  <c:v>0.16807378499652259</c:v>
                </c:pt>
                <c:pt idx="181">
                  <c:v>0.17910168999515008</c:v>
                </c:pt>
                <c:pt idx="182">
                  <c:v>0.18064043499907712</c:v>
                </c:pt>
                <c:pt idx="183">
                  <c:v>0.18482277999282815</c:v>
                </c:pt>
                <c:pt idx="184">
                  <c:v>0.17214264999347506</c:v>
                </c:pt>
                <c:pt idx="185">
                  <c:v>0.19615601999976207</c:v>
                </c:pt>
                <c:pt idx="186">
                  <c:v>0.19356530500226654</c:v>
                </c:pt>
                <c:pt idx="187">
                  <c:v>0.19517714999528835</c:v>
                </c:pt>
                <c:pt idx="188">
                  <c:v>0.19734474500000942</c:v>
                </c:pt>
                <c:pt idx="189">
                  <c:v>0.19818704499630257</c:v>
                </c:pt>
                <c:pt idx="190">
                  <c:v>0.19985402999736834</c:v>
                </c:pt>
                <c:pt idx="191">
                  <c:v>0.20789976499509066</c:v>
                </c:pt>
                <c:pt idx="192">
                  <c:v>0.20743629500066163</c:v>
                </c:pt>
                <c:pt idx="193">
                  <c:v>0.2085619349963963</c:v>
                </c:pt>
                <c:pt idx="194">
                  <c:v>0.21232570999563904</c:v>
                </c:pt>
                <c:pt idx="195">
                  <c:v>0.21155833489319775</c:v>
                </c:pt>
                <c:pt idx="196">
                  <c:v>0.21259043999452842</c:v>
                </c:pt>
                <c:pt idx="197">
                  <c:v>0.21989447504893178</c:v>
                </c:pt>
                <c:pt idx="198">
                  <c:v>0.21613079000235302</c:v>
                </c:pt>
                <c:pt idx="199">
                  <c:v>0.22339383500366239</c:v>
                </c:pt>
                <c:pt idx="200">
                  <c:v>0.22906463999970583</c:v>
                </c:pt>
                <c:pt idx="201">
                  <c:v>0.23066077999828849</c:v>
                </c:pt>
                <c:pt idx="202">
                  <c:v>0.23226268999860622</c:v>
                </c:pt>
                <c:pt idx="203">
                  <c:v>0.22964954499911983</c:v>
                </c:pt>
                <c:pt idx="204">
                  <c:v>0.23170498999388656</c:v>
                </c:pt>
                <c:pt idx="205">
                  <c:v>0.23135466499661561</c:v>
                </c:pt>
                <c:pt idx="206">
                  <c:v>0.24334621499292552</c:v>
                </c:pt>
                <c:pt idx="207">
                  <c:v>0.24796860499918694</c:v>
                </c:pt>
                <c:pt idx="208">
                  <c:v>0.25091572000383167</c:v>
                </c:pt>
                <c:pt idx="209">
                  <c:v>0.25210513499769149</c:v>
                </c:pt>
                <c:pt idx="210">
                  <c:v>0.26225343000260182</c:v>
                </c:pt>
                <c:pt idx="211">
                  <c:v>0.26482358499924885</c:v>
                </c:pt>
                <c:pt idx="212">
                  <c:v>0.26490241499413969</c:v>
                </c:pt>
                <c:pt idx="213">
                  <c:v>0.26609920500050066</c:v>
                </c:pt>
                <c:pt idx="214">
                  <c:v>0.26664406499912729</c:v>
                </c:pt>
                <c:pt idx="215">
                  <c:v>0.27817795499868225</c:v>
                </c:pt>
                <c:pt idx="216">
                  <c:v>0.28388077999261441</c:v>
                </c:pt>
                <c:pt idx="217">
                  <c:v>0.28049648499290925</c:v>
                </c:pt>
                <c:pt idx="218">
                  <c:v>0.29464959500182886</c:v>
                </c:pt>
                <c:pt idx="219">
                  <c:v>0.29904156999691622</c:v>
                </c:pt>
                <c:pt idx="220">
                  <c:v>0.30197103011596482</c:v>
                </c:pt>
                <c:pt idx="221">
                  <c:v>0.29911814502702327</c:v>
                </c:pt>
                <c:pt idx="222">
                  <c:v>0.25298317999840947</c:v>
                </c:pt>
                <c:pt idx="223">
                  <c:v>0.30737675999989733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A7-4DC6-8BEA-A2DC7BF7355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Active!$L$21:$L$969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A7-4DC6-8BEA-A2DC7BF7355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Active!$M$21:$M$969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A7-4DC6-8BEA-A2DC7BF7355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Active!$N$21:$N$969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A7-4DC6-8BEA-A2DC7BF7355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Active!$O$21:$O$969</c:f>
              <c:numCache>
                <c:formatCode>General</c:formatCode>
                <c:ptCount val="949"/>
                <c:pt idx="102">
                  <c:v>-1.2736619084290329E-2</c:v>
                </c:pt>
                <c:pt idx="103">
                  <c:v>-1.1166742798410373E-2</c:v>
                </c:pt>
                <c:pt idx="104">
                  <c:v>-1.003690759266343E-2</c:v>
                </c:pt>
                <c:pt idx="105">
                  <c:v>-9.7871545471825139E-3</c:v>
                </c:pt>
                <c:pt idx="106">
                  <c:v>2.9811128937964892E-4</c:v>
                </c:pt>
                <c:pt idx="107">
                  <c:v>4.8769171231961839E-3</c:v>
                </c:pt>
                <c:pt idx="108">
                  <c:v>1.3439878682541428E-2</c:v>
                </c:pt>
                <c:pt idx="109">
                  <c:v>1.3523129697701725E-2</c:v>
                </c:pt>
                <c:pt idx="110">
                  <c:v>1.578280010919561E-2</c:v>
                </c:pt>
                <c:pt idx="111">
                  <c:v>1.699588633010285E-2</c:v>
                </c:pt>
                <c:pt idx="112">
                  <c:v>1.7864075488203124E-2</c:v>
                </c:pt>
                <c:pt idx="113">
                  <c:v>1.9243663739430955E-2</c:v>
                </c:pt>
                <c:pt idx="114">
                  <c:v>3.1992962061122759E-2</c:v>
                </c:pt>
                <c:pt idx="115">
                  <c:v>3.257571916724486E-2</c:v>
                </c:pt>
                <c:pt idx="116">
                  <c:v>4.5943453601556022E-2</c:v>
                </c:pt>
                <c:pt idx="117">
                  <c:v>4.7406292867944178E-2</c:v>
                </c:pt>
                <c:pt idx="118">
                  <c:v>4.8191231010884156E-2</c:v>
                </c:pt>
                <c:pt idx="119">
                  <c:v>4.9820572307592903E-2</c:v>
                </c:pt>
                <c:pt idx="120">
                  <c:v>5.9394439051027509E-2</c:v>
                </c:pt>
                <c:pt idx="121">
                  <c:v>6.0571846265437462E-2</c:v>
                </c:pt>
                <c:pt idx="122">
                  <c:v>6.1535179440863813E-2</c:v>
                </c:pt>
                <c:pt idx="123">
                  <c:v>6.315262773540678E-2</c:v>
                </c:pt>
                <c:pt idx="124">
                  <c:v>6.3521310802545278E-2</c:v>
                </c:pt>
                <c:pt idx="125">
                  <c:v>6.3747277843694633E-2</c:v>
                </c:pt>
                <c:pt idx="126">
                  <c:v>6.4246783934656465E-2</c:v>
                </c:pt>
                <c:pt idx="127">
                  <c:v>6.4460857973640123E-2</c:v>
                </c:pt>
                <c:pt idx="128">
                  <c:v>6.4651146008292221E-2</c:v>
                </c:pt>
                <c:pt idx="129">
                  <c:v>6.4663039010457973E-2</c:v>
                </c:pt>
                <c:pt idx="130">
                  <c:v>6.5210117110082816E-2</c:v>
                </c:pt>
                <c:pt idx="131">
                  <c:v>6.6125878276846101E-2</c:v>
                </c:pt>
                <c:pt idx="132">
                  <c:v>7.3535218626112869E-2</c:v>
                </c:pt>
                <c:pt idx="133">
                  <c:v>7.4474765797207715E-2</c:v>
                </c:pt>
                <c:pt idx="134">
                  <c:v>7.5949498065761595E-2</c:v>
                </c:pt>
                <c:pt idx="135">
                  <c:v>7.6960403249850956E-2</c:v>
                </c:pt>
                <c:pt idx="136">
                  <c:v>7.778102039928822E-2</c:v>
                </c:pt>
                <c:pt idx="137">
                  <c:v>7.9291431674339413E-2</c:v>
                </c:pt>
                <c:pt idx="138">
                  <c:v>7.9446040702494253E-2</c:v>
                </c:pt>
                <c:pt idx="139">
                  <c:v>8.0694805929898777E-2</c:v>
                </c:pt>
                <c:pt idx="140">
                  <c:v>8.8068467272668288E-2</c:v>
                </c:pt>
                <c:pt idx="141">
                  <c:v>9.2278590039346325E-2</c:v>
                </c:pt>
                <c:pt idx="142">
                  <c:v>9.3194351206109666E-2</c:v>
                </c:pt>
                <c:pt idx="143">
                  <c:v>9.4704762481160804E-2</c:v>
                </c:pt>
                <c:pt idx="144">
                  <c:v>9.5834597686907746E-2</c:v>
                </c:pt>
                <c:pt idx="145">
                  <c:v>9.6203280754046244E-2</c:v>
                </c:pt>
                <c:pt idx="146">
                  <c:v>9.7000111899152003E-2</c:v>
                </c:pt>
                <c:pt idx="147">
                  <c:v>0.1062409745819454</c:v>
                </c:pt>
                <c:pt idx="148">
                  <c:v>0.10882175605191471</c:v>
                </c:pt>
                <c:pt idx="149">
                  <c:v>0.10960669419485466</c:v>
                </c:pt>
                <c:pt idx="150">
                  <c:v>0.11020134430314252</c:v>
                </c:pt>
                <c:pt idx="151">
                  <c:v>0.11043920434645768</c:v>
                </c:pt>
                <c:pt idx="152">
                  <c:v>0.11145010953054704</c:v>
                </c:pt>
                <c:pt idx="153">
                  <c:v>0.12094072525882135</c:v>
                </c:pt>
                <c:pt idx="154">
                  <c:v>0.12094072525882135</c:v>
                </c:pt>
                <c:pt idx="155">
                  <c:v>0.12160673338010378</c:v>
                </c:pt>
                <c:pt idx="156">
                  <c:v>0.12160673338010378</c:v>
                </c:pt>
                <c:pt idx="157">
                  <c:v>0.12447294690205127</c:v>
                </c:pt>
                <c:pt idx="158">
                  <c:v>0.12447294690205127</c:v>
                </c:pt>
                <c:pt idx="159">
                  <c:v>0.12447294690205127</c:v>
                </c:pt>
                <c:pt idx="160">
                  <c:v>0.12488920197785278</c:v>
                </c:pt>
                <c:pt idx="161">
                  <c:v>0.12488920197785278</c:v>
                </c:pt>
                <c:pt idx="162">
                  <c:v>0.12535302906231729</c:v>
                </c:pt>
                <c:pt idx="163">
                  <c:v>0.12535302906231729</c:v>
                </c:pt>
                <c:pt idx="164">
                  <c:v>0.12536492206448305</c:v>
                </c:pt>
                <c:pt idx="165">
                  <c:v>0.12644718526156698</c:v>
                </c:pt>
                <c:pt idx="166">
                  <c:v>0.13565236893786312</c:v>
                </c:pt>
                <c:pt idx="167">
                  <c:v>0.1410161129146196</c:v>
                </c:pt>
                <c:pt idx="168">
                  <c:v>0.14102800591678535</c:v>
                </c:pt>
                <c:pt idx="169">
                  <c:v>0.14222919913552687</c:v>
                </c:pt>
                <c:pt idx="170">
                  <c:v>0.14240759416801321</c:v>
                </c:pt>
                <c:pt idx="171">
                  <c:v>0.1495077164609703</c:v>
                </c:pt>
                <c:pt idx="172">
                  <c:v>0.15055430065155692</c:v>
                </c:pt>
                <c:pt idx="173">
                  <c:v>0.15484767443339534</c:v>
                </c:pt>
                <c:pt idx="174">
                  <c:v>0.16789429780923107</c:v>
                </c:pt>
                <c:pt idx="175">
                  <c:v>0.16789429780923107</c:v>
                </c:pt>
                <c:pt idx="176">
                  <c:v>0.1687743799694971</c:v>
                </c:pt>
                <c:pt idx="177">
                  <c:v>0.1687743799694971</c:v>
                </c:pt>
                <c:pt idx="178">
                  <c:v>0.17180709552176518</c:v>
                </c:pt>
                <c:pt idx="179">
                  <c:v>0.17180709552176518</c:v>
                </c:pt>
                <c:pt idx="180">
                  <c:v>0.17180709552176518</c:v>
                </c:pt>
                <c:pt idx="181">
                  <c:v>0.18180911034316702</c:v>
                </c:pt>
                <c:pt idx="182">
                  <c:v>0.18524618796907091</c:v>
                </c:pt>
                <c:pt idx="183">
                  <c:v>0.18773182542171415</c:v>
                </c:pt>
                <c:pt idx="184">
                  <c:v>0.18789832745203475</c:v>
                </c:pt>
                <c:pt idx="185">
                  <c:v>0.19638993099838545</c:v>
                </c:pt>
                <c:pt idx="186">
                  <c:v>0.19730569216514879</c:v>
                </c:pt>
                <c:pt idx="187">
                  <c:v>0.19860202940121632</c:v>
                </c:pt>
                <c:pt idx="188">
                  <c:v>0.20168231696214742</c:v>
                </c:pt>
                <c:pt idx="189">
                  <c:v>0.20239589709209285</c:v>
                </c:pt>
                <c:pt idx="190">
                  <c:v>0.20259807812891076</c:v>
                </c:pt>
                <c:pt idx="191">
                  <c:v>0.21172001079004657</c:v>
                </c:pt>
                <c:pt idx="192">
                  <c:v>0.21250494893298658</c:v>
                </c:pt>
                <c:pt idx="193">
                  <c:v>0.2126000929503126</c:v>
                </c:pt>
                <c:pt idx="194">
                  <c:v>0.21325420806942927</c:v>
                </c:pt>
                <c:pt idx="195">
                  <c:v>0.2135515331235732</c:v>
                </c:pt>
                <c:pt idx="196">
                  <c:v>0.21451486629899955</c:v>
                </c:pt>
                <c:pt idx="197">
                  <c:v>0.21483597735747498</c:v>
                </c:pt>
                <c:pt idx="198">
                  <c:v>0.21772597688375397</c:v>
                </c:pt>
                <c:pt idx="199">
                  <c:v>0.22663383550590618</c:v>
                </c:pt>
                <c:pt idx="200">
                  <c:v>0.22926218898453851</c:v>
                </c:pt>
                <c:pt idx="201">
                  <c:v>0.23054663321844035</c:v>
                </c:pt>
                <c:pt idx="202">
                  <c:v>0.23175971943934756</c:v>
                </c:pt>
                <c:pt idx="203">
                  <c:v>0.23212840250648606</c:v>
                </c:pt>
                <c:pt idx="204">
                  <c:v>0.232473299569293</c:v>
                </c:pt>
                <c:pt idx="205">
                  <c:v>0.2328895546450945</c:v>
                </c:pt>
                <c:pt idx="206">
                  <c:v>0.24371218661593361</c:v>
                </c:pt>
                <c:pt idx="207">
                  <c:v>0.24796988139127471</c:v>
                </c:pt>
                <c:pt idx="208">
                  <c:v>0.24800556039777197</c:v>
                </c:pt>
                <c:pt idx="209">
                  <c:v>0.24875481953421472</c:v>
                </c:pt>
                <c:pt idx="210">
                  <c:v>0.25825732826465475</c:v>
                </c:pt>
                <c:pt idx="211">
                  <c:v>0.2617181918948901</c:v>
                </c:pt>
                <c:pt idx="212">
                  <c:v>0.26321671016777548</c:v>
                </c:pt>
                <c:pt idx="213">
                  <c:v>0.2636686442500743</c:v>
                </c:pt>
                <c:pt idx="214">
                  <c:v>0.26476280044932399</c:v>
                </c:pt>
                <c:pt idx="215">
                  <c:v>0.27258839587439221</c:v>
                </c:pt>
                <c:pt idx="216">
                  <c:v>0.2781186418814694</c:v>
                </c:pt>
                <c:pt idx="217">
                  <c:v>0.27813053488363515</c:v>
                </c:pt>
                <c:pt idx="218">
                  <c:v>0.28695514249062704</c:v>
                </c:pt>
                <c:pt idx="219">
                  <c:v>0.28808497769637398</c:v>
                </c:pt>
                <c:pt idx="220">
                  <c:v>0.29060629415551453</c:v>
                </c:pt>
                <c:pt idx="221">
                  <c:v>0.29064197316201179</c:v>
                </c:pt>
                <c:pt idx="222">
                  <c:v>0.29334168465363875</c:v>
                </c:pt>
                <c:pt idx="223">
                  <c:v>0.29424555281823628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A7-4DC6-8BEA-A2DC7BF7355B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Active!$P$21:$P$969</c:f>
              <c:numCache>
                <c:formatCode>General</c:formatCode>
                <c:ptCount val="949"/>
                <c:pt idx="0">
                  <c:v>3.0027797004173564</c:v>
                </c:pt>
                <c:pt idx="1">
                  <c:v>2.9387627976636241</c:v>
                </c:pt>
                <c:pt idx="2">
                  <c:v>1.8260688691926277</c:v>
                </c:pt>
                <c:pt idx="3">
                  <c:v>1.7928853952745107</c:v>
                </c:pt>
                <c:pt idx="4">
                  <c:v>1.7488520474561815</c:v>
                </c:pt>
                <c:pt idx="5">
                  <c:v>1.7452592737614179</c:v>
                </c:pt>
                <c:pt idx="6">
                  <c:v>1.6928857295670003</c:v>
                </c:pt>
                <c:pt idx="7">
                  <c:v>1.6486594840054518</c:v>
                </c:pt>
                <c:pt idx="8">
                  <c:v>1.3592652619589456</c:v>
                </c:pt>
                <c:pt idx="9">
                  <c:v>1.3587828254955148</c:v>
                </c:pt>
                <c:pt idx="10">
                  <c:v>1.3165266039258505</c:v>
                </c:pt>
                <c:pt idx="11">
                  <c:v>1.3164926850827756</c:v>
                </c:pt>
                <c:pt idx="12">
                  <c:v>1.2012518213166961</c:v>
                </c:pt>
                <c:pt idx="13">
                  <c:v>1.1950376850972371</c:v>
                </c:pt>
                <c:pt idx="14">
                  <c:v>1.1494817031608036</c:v>
                </c:pt>
                <c:pt idx="15">
                  <c:v>1.1474851797376531</c:v>
                </c:pt>
                <c:pt idx="16">
                  <c:v>1.1191519174618318</c:v>
                </c:pt>
                <c:pt idx="17">
                  <c:v>1.0694987011896977</c:v>
                </c:pt>
                <c:pt idx="18">
                  <c:v>0.89741612152055239</c:v>
                </c:pt>
                <c:pt idx="19">
                  <c:v>0.85769043615202289</c:v>
                </c:pt>
                <c:pt idx="20">
                  <c:v>0.77843518923067001</c:v>
                </c:pt>
                <c:pt idx="21">
                  <c:v>0.46220680051989094</c:v>
                </c:pt>
                <c:pt idx="22">
                  <c:v>0.46099672844449807</c:v>
                </c:pt>
                <c:pt idx="23">
                  <c:v>0.45669355761013991</c:v>
                </c:pt>
                <c:pt idx="24">
                  <c:v>0.45416923235607143</c:v>
                </c:pt>
                <c:pt idx="25">
                  <c:v>0.43160497204088066</c:v>
                </c:pt>
                <c:pt idx="26">
                  <c:v>0.41357220427703634</c:v>
                </c:pt>
                <c:pt idx="27">
                  <c:v>0.40854393471131217</c:v>
                </c:pt>
                <c:pt idx="28">
                  <c:v>0.38507366726378001</c:v>
                </c:pt>
                <c:pt idx="29">
                  <c:v>0.37734746622181681</c:v>
                </c:pt>
                <c:pt idx="30">
                  <c:v>0.35323362935264979</c:v>
                </c:pt>
                <c:pt idx="31">
                  <c:v>0.34322856991718292</c:v>
                </c:pt>
                <c:pt idx="32">
                  <c:v>0.33508509449241447</c:v>
                </c:pt>
                <c:pt idx="33">
                  <c:v>0.33284960827261612</c:v>
                </c:pt>
                <c:pt idx="34">
                  <c:v>0.32664636517884321</c:v>
                </c:pt>
                <c:pt idx="35">
                  <c:v>0.26867758041737189</c:v>
                </c:pt>
                <c:pt idx="36">
                  <c:v>0.2422359266533258</c:v>
                </c:pt>
                <c:pt idx="37">
                  <c:v>0.23299320375661653</c:v>
                </c:pt>
                <c:pt idx="38">
                  <c:v>0.17985736581195058</c:v>
                </c:pt>
                <c:pt idx="39">
                  <c:v>0.15531213321058546</c:v>
                </c:pt>
                <c:pt idx="40">
                  <c:v>0.1543541971685734</c:v>
                </c:pt>
                <c:pt idx="41">
                  <c:v>0.13518473717044976</c:v>
                </c:pt>
                <c:pt idx="42">
                  <c:v>0.10833462127438107</c:v>
                </c:pt>
                <c:pt idx="43">
                  <c:v>0.10760793337033517</c:v>
                </c:pt>
                <c:pt idx="44">
                  <c:v>0.10538272476994241</c:v>
                </c:pt>
                <c:pt idx="45">
                  <c:v>9.8972930115106966E-2</c:v>
                </c:pt>
                <c:pt idx="46">
                  <c:v>9.7639723297737777E-2</c:v>
                </c:pt>
                <c:pt idx="47">
                  <c:v>9.6777710780226511E-2</c:v>
                </c:pt>
                <c:pt idx="48">
                  <c:v>9.515825089468051E-2</c:v>
                </c:pt>
                <c:pt idx="49">
                  <c:v>8.1825012566414806E-2</c:v>
                </c:pt>
                <c:pt idx="50">
                  <c:v>7.6203544435394469E-2</c:v>
                </c:pt>
                <c:pt idx="51">
                  <c:v>6.2114847085125872E-2</c:v>
                </c:pt>
                <c:pt idx="52">
                  <c:v>4.7671456325200569E-2</c:v>
                </c:pt>
                <c:pt idx="53">
                  <c:v>4.4556233840369948E-2</c:v>
                </c:pt>
                <c:pt idx="54">
                  <c:v>3.5145964421217278E-2</c:v>
                </c:pt>
                <c:pt idx="55">
                  <c:v>3.5145964421217278E-2</c:v>
                </c:pt>
                <c:pt idx="56">
                  <c:v>3.1090487183828688E-2</c:v>
                </c:pt>
                <c:pt idx="57">
                  <c:v>2.8471065024037012E-2</c:v>
                </c:pt>
                <c:pt idx="58">
                  <c:v>2.814358697322035E-2</c:v>
                </c:pt>
                <c:pt idx="59">
                  <c:v>2.7084738253628136E-2</c:v>
                </c:pt>
                <c:pt idx="60">
                  <c:v>2.3652247938587192E-2</c:v>
                </c:pt>
                <c:pt idx="61">
                  <c:v>2.2065822940948276E-2</c:v>
                </c:pt>
                <c:pt idx="62">
                  <c:v>1.1271486301189052E-2</c:v>
                </c:pt>
                <c:pt idx="63">
                  <c:v>1.0928871092056024E-2</c:v>
                </c:pt>
                <c:pt idx="64">
                  <c:v>1.0902069983502183E-2</c:v>
                </c:pt>
                <c:pt idx="65">
                  <c:v>7.6784535729026706E-3</c:v>
                </c:pt>
                <c:pt idx="66">
                  <c:v>6.9687064296357773E-3</c:v>
                </c:pt>
                <c:pt idx="67">
                  <c:v>2.7455145664573664E-3</c:v>
                </c:pt>
                <c:pt idx="68">
                  <c:v>2.3919490709133182E-3</c:v>
                </c:pt>
                <c:pt idx="69">
                  <c:v>9.7600135684822306E-5</c:v>
                </c:pt>
                <c:pt idx="70">
                  <c:v>-3.4966389777487685E-4</c:v>
                </c:pt>
                <c:pt idx="71">
                  <c:v>-3.5627477107765394E-4</c:v>
                </c:pt>
                <c:pt idx="72">
                  <c:v>-4.6587963716938625E-4</c:v>
                </c:pt>
                <c:pt idx="73">
                  <c:v>-6.5614297029684696E-4</c:v>
                </c:pt>
                <c:pt idx="74">
                  <c:v>-7.5425817859834342E-4</c:v>
                </c:pt>
                <c:pt idx="75">
                  <c:v>-8.0508333434541014E-4</c:v>
                </c:pt>
                <c:pt idx="76">
                  <c:v>-8.493498150346408E-4</c:v>
                </c:pt>
                <c:pt idx="77">
                  <c:v>-2.2902995178037976E-3</c:v>
                </c:pt>
                <c:pt idx="78">
                  <c:v>-2.6427988966382541E-3</c:v>
                </c:pt>
                <c:pt idx="79">
                  <c:v>-2.6444909782720964E-3</c:v>
                </c:pt>
                <c:pt idx="80">
                  <c:v>-3.1340370298020277E-3</c:v>
                </c:pt>
                <c:pt idx="81">
                  <c:v>-4.6372302445208922E-3</c:v>
                </c:pt>
                <c:pt idx="82">
                  <c:v>-4.7636108004820441E-3</c:v>
                </c:pt>
                <c:pt idx="83">
                  <c:v>-4.9969489454619927E-3</c:v>
                </c:pt>
                <c:pt idx="84">
                  <c:v>-5.9346873280636848E-3</c:v>
                </c:pt>
                <c:pt idx="85">
                  <c:v>-5.9141526338584317E-3</c:v>
                </c:pt>
                <c:pt idx="86">
                  <c:v>-4.4102291025471287E-3</c:v>
                </c:pt>
                <c:pt idx="87">
                  <c:v>-2.8360924042012074E-3</c:v>
                </c:pt>
                <c:pt idx="88">
                  <c:v>-2.8360924042012074E-3</c:v>
                </c:pt>
                <c:pt idx="89">
                  <c:v>-2.5231813661508434E-3</c:v>
                </c:pt>
                <c:pt idx="90">
                  <c:v>2.463611074952736E-5</c:v>
                </c:pt>
                <c:pt idx="91">
                  <c:v>4.0585364801943094E-5</c:v>
                </c:pt>
                <c:pt idx="92">
                  <c:v>2.452269952739599E-4</c:v>
                </c:pt>
                <c:pt idx="93">
                  <c:v>8.021465183742825E-3</c:v>
                </c:pt>
                <c:pt idx="94">
                  <c:v>1.2240599660327086E-2</c:v>
                </c:pt>
                <c:pt idx="95">
                  <c:v>1.2987740068300613E-2</c:v>
                </c:pt>
                <c:pt idx="96">
                  <c:v>1.7695837722927633E-2</c:v>
                </c:pt>
                <c:pt idx="97">
                  <c:v>2.422859409578175E-2</c:v>
                </c:pt>
                <c:pt idx="98">
                  <c:v>2.466042852999234E-2</c:v>
                </c:pt>
                <c:pt idx="99">
                  <c:v>2.4732699335661013E-2</c:v>
                </c:pt>
                <c:pt idx="100">
                  <c:v>2.4950023295467458E-2</c:v>
                </c:pt>
                <c:pt idx="101">
                  <c:v>2.5058973018195912E-2</c:v>
                </c:pt>
                <c:pt idx="102">
                  <c:v>3.0920717820216947E-2</c:v>
                </c:pt>
                <c:pt idx="103">
                  <c:v>3.1671948646096841E-2</c:v>
                </c:pt>
                <c:pt idx="104">
                  <c:v>3.2217297424826152E-2</c:v>
                </c:pt>
                <c:pt idx="105">
                  <c:v>3.2338378019678773E-2</c:v>
                </c:pt>
                <c:pt idx="106">
                  <c:v>3.7388000725828228E-2</c:v>
                </c:pt>
                <c:pt idx="107">
                  <c:v>3.9783821938472103E-2</c:v>
                </c:pt>
                <c:pt idx="108">
                  <c:v>4.4437355933705916E-2</c:v>
                </c:pt>
                <c:pt idx="109">
                  <c:v>4.4483705445611671E-2</c:v>
                </c:pt>
                <c:pt idx="110">
                  <c:v>4.5749904377194561E-2</c:v>
                </c:pt>
                <c:pt idx="111">
                  <c:v>4.6436131079504589E-2</c:v>
                </c:pt>
                <c:pt idx="112">
                  <c:v>4.6930032580629652E-2</c:v>
                </c:pt>
                <c:pt idx="113">
                  <c:v>4.7719630672914654E-2</c:v>
                </c:pt>
                <c:pt idx="114">
                  <c:v>5.5293590913397167E-2</c:v>
                </c:pt>
                <c:pt idx="115">
                  <c:v>5.5651735378714907E-2</c:v>
                </c:pt>
                <c:pt idx="116">
                  <c:v>6.4153884537353281E-2</c:v>
                </c:pt>
                <c:pt idx="117">
                  <c:v>6.5117639109295439E-2</c:v>
                </c:pt>
                <c:pt idx="118">
                  <c:v>6.5637488712654929E-2</c:v>
                </c:pt>
                <c:pt idx="119">
                  <c:v>6.6722619154208157E-2</c:v>
                </c:pt>
                <c:pt idx="120">
                  <c:v>7.3263677460523063E-2</c:v>
                </c:pt>
                <c:pt idx="121">
                  <c:v>7.4087570474664091E-2</c:v>
                </c:pt>
                <c:pt idx="122">
                  <c:v>7.4764835802341403E-2</c:v>
                </c:pt>
                <c:pt idx="123">
                  <c:v>7.5908391292998159E-2</c:v>
                </c:pt>
                <c:pt idx="124">
                  <c:v>7.6170180636539769E-2</c:v>
                </c:pt>
                <c:pt idx="125">
                  <c:v>7.6330838787731059E-2</c:v>
                </c:pt>
                <c:pt idx="126">
                  <c:v>7.668653507505023E-2</c:v>
                </c:pt>
                <c:pt idx="127">
                  <c:v>7.6839211233146396E-2</c:v>
                </c:pt>
                <c:pt idx="128">
                  <c:v>7.6975041689698195E-2</c:v>
                </c:pt>
                <c:pt idx="129">
                  <c:v>7.6983534790608363E-2</c:v>
                </c:pt>
                <c:pt idx="130">
                  <c:v>7.7374687651666024E-2</c:v>
                </c:pt>
                <c:pt idx="131">
                  <c:v>7.8031503401025257E-2</c:v>
                </c:pt>
                <c:pt idx="132">
                  <c:v>8.3440588479478703E-2</c:v>
                </c:pt>
                <c:pt idx="133">
                  <c:v>8.4138553433226584E-2</c:v>
                </c:pt>
                <c:pt idx="134">
                  <c:v>8.5239568086551851E-2</c:v>
                </c:pt>
                <c:pt idx="135">
                  <c:v>8.5998159630694487E-2</c:v>
                </c:pt>
                <c:pt idx="136">
                  <c:v>8.6616268549705028E-2</c:v>
                </c:pt>
                <c:pt idx="137">
                  <c:v>8.7759361112666509E-2</c:v>
                </c:pt>
                <c:pt idx="138">
                  <c:v>8.7876766424306113E-2</c:v>
                </c:pt>
                <c:pt idx="139">
                  <c:v>8.882773482963649E-2</c:v>
                </c:pt>
                <c:pt idx="140">
                  <c:v>9.4540739804983231E-2</c:v>
                </c:pt>
                <c:pt idx="141">
                  <c:v>9.7877671964016894E-2</c:v>
                </c:pt>
                <c:pt idx="142">
                  <c:v>9.86107197702287E-2</c:v>
                </c:pt>
                <c:pt idx="143">
                  <c:v>9.9825407445950559E-2</c:v>
                </c:pt>
                <c:pt idx="144">
                  <c:v>0.10073861900604419</c:v>
                </c:pt>
                <c:pt idx="145">
                  <c:v>0.10103746388366903</c:v>
                </c:pt>
                <c:pt idx="146">
                  <c:v>0.10168478248261693</c:v>
                </c:pt>
                <c:pt idx="147">
                  <c:v>0.10933437503047494</c:v>
                </c:pt>
                <c:pt idx="148">
                  <c:v>0.11151766046167576</c:v>
                </c:pt>
                <c:pt idx="149">
                  <c:v>0.1121857635203152</c:v>
                </c:pt>
                <c:pt idx="150">
                  <c:v>0.11269316365868876</c:v>
                </c:pt>
                <c:pt idx="151">
                  <c:v>0.11289642820380033</c:v>
                </c:pt>
                <c:pt idx="152">
                  <c:v>0.11376224364275822</c:v>
                </c:pt>
                <c:pt idx="153">
                  <c:v>0.12204397544716378</c:v>
                </c:pt>
                <c:pt idx="154">
                  <c:v>0.12204397544716378</c:v>
                </c:pt>
                <c:pt idx="155">
                  <c:v>0.12263555097915159</c:v>
                </c:pt>
                <c:pt idx="156">
                  <c:v>0.12263555097915159</c:v>
                </c:pt>
                <c:pt idx="157">
                  <c:v>0.12519700601053171</c:v>
                </c:pt>
                <c:pt idx="158">
                  <c:v>0.12519700601053171</c:v>
                </c:pt>
                <c:pt idx="159">
                  <c:v>0.12519700601053171</c:v>
                </c:pt>
                <c:pt idx="160">
                  <c:v>0.12557110253386694</c:v>
                </c:pt>
                <c:pt idx="161">
                  <c:v>0.12557110253386694</c:v>
                </c:pt>
                <c:pt idx="162">
                  <c:v>0.12598858062947871</c:v>
                </c:pt>
                <c:pt idx="163">
                  <c:v>0.12598858062947871</c:v>
                </c:pt>
                <c:pt idx="164">
                  <c:v>0.12599929389574036</c:v>
                </c:pt>
                <c:pt idx="165">
                  <c:v>0.12697602197432717</c:v>
                </c:pt>
                <c:pt idx="166">
                  <c:v>0.13542919080915153</c:v>
                </c:pt>
                <c:pt idx="167">
                  <c:v>0.14047490453180694</c:v>
                </c:pt>
                <c:pt idx="168">
                  <c:v>0.14048619067380683</c:v>
                </c:pt>
                <c:pt idx="169">
                  <c:v>0.14162833162545682</c:v>
                </c:pt>
                <c:pt idx="170">
                  <c:v>0.14179833495654204</c:v>
                </c:pt>
                <c:pt idx="171">
                  <c:v>0.14864393153191907</c:v>
                </c:pt>
                <c:pt idx="172">
                  <c:v>0.14966610815297127</c:v>
                </c:pt>
                <c:pt idx="173">
                  <c:v>0.15389460860015336</c:v>
                </c:pt>
                <c:pt idx="174">
                  <c:v>0.1670919595674272</c:v>
                </c:pt>
                <c:pt idx="175">
                  <c:v>0.1670919595674272</c:v>
                </c:pt>
                <c:pt idx="176">
                  <c:v>0.16800105592494549</c:v>
                </c:pt>
                <c:pt idx="177">
                  <c:v>0.16800105592494549</c:v>
                </c:pt>
                <c:pt idx="178">
                  <c:v>0.17115199938160686</c:v>
                </c:pt>
                <c:pt idx="179">
                  <c:v>0.17115199938160686</c:v>
                </c:pt>
                <c:pt idx="180">
                  <c:v>0.17115199938160686</c:v>
                </c:pt>
                <c:pt idx="181">
                  <c:v>0.18174440530766295</c:v>
                </c:pt>
                <c:pt idx="182">
                  <c:v>0.18545539064915267</c:v>
                </c:pt>
                <c:pt idx="183">
                  <c:v>0.18816175068624991</c:v>
                </c:pt>
                <c:pt idx="184">
                  <c:v>0.18834371697363175</c:v>
                </c:pt>
                <c:pt idx="185">
                  <c:v>0.19773704858899846</c:v>
                </c:pt>
                <c:pt idx="186">
                  <c:v>0.19876330176677776</c:v>
                </c:pt>
                <c:pt idx="187">
                  <c:v>0.2002204592184274</c:v>
                </c:pt>
                <c:pt idx="188">
                  <c:v>0.20370360888122616</c:v>
                </c:pt>
                <c:pt idx="189">
                  <c:v>0.20451467894905134</c:v>
                </c:pt>
                <c:pt idx="190">
                  <c:v>0.20474476683286277</c:v>
                </c:pt>
                <c:pt idx="191">
                  <c:v>0.21525657520981811</c:v>
                </c:pt>
                <c:pt idx="192">
                  <c:v>0.21617306883683138</c:v>
                </c:pt>
                <c:pt idx="193">
                  <c:v>0.21628428772910993</c:v>
                </c:pt>
                <c:pt idx="194">
                  <c:v>0.21704967122568608</c:v>
                </c:pt>
                <c:pt idx="195">
                  <c:v>0.21739800780041335</c:v>
                </c:pt>
                <c:pt idx="196">
                  <c:v>0.21852848569474259</c:v>
                </c:pt>
                <c:pt idx="197">
                  <c:v>0.21890594586819506</c:v>
                </c:pt>
                <c:pt idx="198">
                  <c:v>0.22231735712447759</c:v>
                </c:pt>
                <c:pt idx="199">
                  <c:v>0.23299396428888924</c:v>
                </c:pt>
                <c:pt idx="200">
                  <c:v>0.2361908287614557</c:v>
                </c:pt>
                <c:pt idx="201">
                  <c:v>0.23776082532264714</c:v>
                </c:pt>
                <c:pt idx="202">
                  <c:v>0.23924825854602219</c:v>
                </c:pt>
                <c:pt idx="203">
                  <c:v>0.23970121830684846</c:v>
                </c:pt>
                <c:pt idx="204">
                  <c:v>0.24012533329457464</c:v>
                </c:pt>
                <c:pt idx="205">
                  <c:v>0.24063768339441535</c:v>
                </c:pt>
                <c:pt idx="206">
                  <c:v>0.25414581882667636</c:v>
                </c:pt>
                <c:pt idx="207">
                  <c:v>0.25955873787077904</c:v>
                </c:pt>
                <c:pt idx="208">
                  <c:v>0.25960433307215347</c:v>
                </c:pt>
                <c:pt idx="209">
                  <c:v>0.26056273663561047</c:v>
                </c:pt>
                <c:pt idx="210">
                  <c:v>0.27286752333947456</c:v>
                </c:pt>
                <c:pt idx="211">
                  <c:v>0.27741797784347266</c:v>
                </c:pt>
                <c:pt idx="212">
                  <c:v>0.2793997052325754</c:v>
                </c:pt>
                <c:pt idx="213">
                  <c:v>0.27999872446276347</c:v>
                </c:pt>
                <c:pt idx="214">
                  <c:v>0.2814515827589163</c:v>
                </c:pt>
                <c:pt idx="215">
                  <c:v>0.29195001060516795</c:v>
                </c:pt>
                <c:pt idx="216">
                  <c:v>0.299482685944439</c:v>
                </c:pt>
                <c:pt idx="217">
                  <c:v>0.29949898659783614</c:v>
                </c:pt>
                <c:pt idx="218">
                  <c:v>0.31171397644195464</c:v>
                </c:pt>
                <c:pt idx="219">
                  <c:v>0.31329518416703972</c:v>
                </c:pt>
                <c:pt idx="220">
                  <c:v>0.31683792933181321</c:v>
                </c:pt>
                <c:pt idx="221">
                  <c:v>0.31688820280089042</c:v>
                </c:pt>
                <c:pt idx="222">
                  <c:v>0.32070358392093645</c:v>
                </c:pt>
                <c:pt idx="223">
                  <c:v>0.32198598866466843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A7-4DC6-8BEA-A2DC7BF7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677336"/>
        <c:axId val="1"/>
      </c:scatterChart>
      <c:valAx>
        <c:axId val="696677336"/>
        <c:scaling>
          <c:orientation val="minMax"/>
          <c:max val="22000"/>
          <c:min val="-6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30103806228378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03114186851208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677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10726643598616"/>
          <c:y val="0.92073298764483702"/>
          <c:w val="0.85121107266435991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AP Aur - O-C Diagr.</a:t>
            </a:r>
          </a:p>
        </c:rich>
      </c:tx>
      <c:layout>
        <c:manualLayout>
          <c:xMode val="edge"/>
          <c:yMode val="edge"/>
          <c:x val="0.37133042307535391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3220216058494"/>
          <c:y val="0.1458966565349544"/>
          <c:w val="0.79792880695570045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Active!$H$21:$H$969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7-41F4-8F1F-1D66AFD342C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Active!$D$21:$D$969</c:f>
                <c:numCache>
                  <c:formatCode>General</c:formatCode>
                  <c:ptCount val="949"/>
                  <c:pt idx="87">
                    <c:v>6.9999999999999999E-4</c:v>
                  </c:pt>
                  <c:pt idx="88">
                    <c:v>8.0000000000000004E-4</c:v>
                  </c:pt>
                  <c:pt idx="92">
                    <c:v>5.0000000000000001E-4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4.0000000000000002E-4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4.7000000000000002E-3</c:v>
                  </c:pt>
                  <c:pt idx="99">
                    <c:v>1.1000000000000001E-3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1E-4</c:v>
                  </c:pt>
                  <c:pt idx="103">
                    <c:v>4.7000000000000002E-3</c:v>
                  </c:pt>
                  <c:pt idx="104">
                    <c:v>6.9999999999999999E-4</c:v>
                  </c:pt>
                  <c:pt idx="105">
                    <c:v>6.9999999999999999E-4</c:v>
                  </c:pt>
                  <c:pt idx="106">
                    <c:v>2.0000000000000001E-4</c:v>
                  </c:pt>
                  <c:pt idx="107">
                    <c:v>5.0000000000000001E-4</c:v>
                  </c:pt>
                  <c:pt idx="108">
                    <c:v>2.9999999999999997E-4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2.0000000000000001E-4</c:v>
                  </c:pt>
                  <c:pt idx="112">
                    <c:v>1.4E-3</c:v>
                  </c:pt>
                  <c:pt idx="113">
                    <c:v>1.1000000000000001E-3</c:v>
                  </c:pt>
                  <c:pt idx="114">
                    <c:v>3.7000000000000002E-3</c:v>
                  </c:pt>
                  <c:pt idx="115">
                    <c:v>2.0000000000000001E-4</c:v>
                  </c:pt>
                  <c:pt idx="116">
                    <c:v>5.9999999999999995E-4</c:v>
                  </c:pt>
                  <c:pt idx="117">
                    <c:v>1.5E-3</c:v>
                  </c:pt>
                  <c:pt idx="118">
                    <c:v>2.0000000000000001E-4</c:v>
                  </c:pt>
                  <c:pt idx="119">
                    <c:v>3.0000000000000001E-3</c:v>
                  </c:pt>
                  <c:pt idx="120">
                    <c:v>5.9999999999999995E-4</c:v>
                  </c:pt>
                  <c:pt idx="121">
                    <c:v>4.0000000000000002E-4</c:v>
                  </c:pt>
                  <c:pt idx="122">
                    <c:v>2.9999999999999997E-4</c:v>
                  </c:pt>
                  <c:pt idx="123">
                    <c:v>5.9999999999999995E-4</c:v>
                  </c:pt>
                  <c:pt idx="124">
                    <c:v>5.9999999999999995E-4</c:v>
                  </c:pt>
                  <c:pt idx="125">
                    <c:v>2.0000000000000001E-4</c:v>
                  </c:pt>
                  <c:pt idx="126">
                    <c:v>4.0000000000000002E-4</c:v>
                  </c:pt>
                  <c:pt idx="127">
                    <c:v>4.0000000000000002E-4</c:v>
                  </c:pt>
                  <c:pt idx="128">
                    <c:v>4.0000000000000002E-4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2.9999999999999997E-4</c:v>
                  </c:pt>
                  <c:pt idx="132">
                    <c:v>2.0000000000000001E-4</c:v>
                  </c:pt>
                  <c:pt idx="133">
                    <c:v>5.9999999999999995E-4</c:v>
                  </c:pt>
                  <c:pt idx="134">
                    <c:v>2.9999999999999997E-4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3.0000000000000001E-3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2.9999999999999997E-4</c:v>
                  </c:pt>
                  <c:pt idx="148">
                    <c:v>2.0000000000000001E-4</c:v>
                  </c:pt>
                  <c:pt idx="149">
                    <c:v>4.0000000000000002E-4</c:v>
                  </c:pt>
                  <c:pt idx="150">
                    <c:v>4.0000000000000002E-4</c:v>
                  </c:pt>
                  <c:pt idx="151">
                    <c:v>6.9999999999999999E-4</c:v>
                  </c:pt>
                  <c:pt idx="152">
                    <c:v>4.0000000000000002E-4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2.9999999999999997E-4</c:v>
                  </c:pt>
                  <c:pt idx="156">
                    <c:v>2.9999999999999997E-4</c:v>
                  </c:pt>
                  <c:pt idx="157">
                    <c:v>5.0000000000000001E-4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3.8999999999999998E-3</c:v>
                  </c:pt>
                  <c:pt idx="163">
                    <c:v>2E-3</c:v>
                  </c:pt>
                  <c:pt idx="164">
                    <c:v>4.0000000000000002E-4</c:v>
                  </c:pt>
                  <c:pt idx="165">
                    <c:v>1E-4</c:v>
                  </c:pt>
                  <c:pt idx="166">
                    <c:v>1.1000000000000001E-3</c:v>
                  </c:pt>
                  <c:pt idx="167">
                    <c:v>3.0999999999999999E-3</c:v>
                  </c:pt>
                  <c:pt idx="168">
                    <c:v>3.5000000000000001E-3</c:v>
                  </c:pt>
                  <c:pt idx="169">
                    <c:v>2.9999999999999997E-4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2.9999999999999997E-4</c:v>
                  </c:pt>
                  <c:pt idx="173">
                    <c:v>1.4E-3</c:v>
                  </c:pt>
                  <c:pt idx="174">
                    <c:v>4.0000000000000002E-4</c:v>
                  </c:pt>
                  <c:pt idx="175">
                    <c:v>4.0000000000000002E-4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1E-4</c:v>
                  </c:pt>
                  <c:pt idx="182">
                    <c:v>0</c:v>
                  </c:pt>
                  <c:pt idx="183">
                    <c:v>1E-4</c:v>
                  </c:pt>
                  <c:pt idx="184">
                    <c:v>0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1.1000000000000001E-3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2.9999999999999997E-4</c:v>
                  </c:pt>
                  <c:pt idx="196">
                    <c:v>2.0000000000000001E-4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2.0000000000000001E-4</c:v>
                  </c:pt>
                  <c:pt idx="212">
                    <c:v>4.0000000000000002E-4</c:v>
                  </c:pt>
                  <c:pt idx="213">
                    <c:v>2.0000000000000001E-4</c:v>
                  </c:pt>
                  <c:pt idx="214">
                    <c:v>5.0000000000000001E-4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5.9999999999999995E-4</c:v>
                  </c:pt>
                  <c:pt idx="219">
                    <c:v>2.0000000000000001E-4</c:v>
                  </c:pt>
                  <c:pt idx="222">
                    <c:v>4.0000000000000002E-4</c:v>
                  </c:pt>
                  <c:pt idx="223">
                    <c:v>2.0000000000000001E-4</c:v>
                  </c:pt>
                </c:numCache>
              </c:numRef>
            </c:plus>
            <c:minus>
              <c:numRef>
                <c:f>Active!$D$21:$D$969</c:f>
                <c:numCache>
                  <c:formatCode>General</c:formatCode>
                  <c:ptCount val="949"/>
                  <c:pt idx="87">
                    <c:v>6.9999999999999999E-4</c:v>
                  </c:pt>
                  <c:pt idx="88">
                    <c:v>8.0000000000000004E-4</c:v>
                  </c:pt>
                  <c:pt idx="92">
                    <c:v>5.0000000000000001E-4</c:v>
                  </c:pt>
                  <c:pt idx="93">
                    <c:v>1E-4</c:v>
                  </c:pt>
                  <c:pt idx="94">
                    <c:v>2.9999999999999997E-4</c:v>
                  </c:pt>
                  <c:pt idx="95">
                    <c:v>4.0000000000000002E-4</c:v>
                  </c:pt>
                  <c:pt idx="96">
                    <c:v>2.0000000000000001E-4</c:v>
                  </c:pt>
                  <c:pt idx="97">
                    <c:v>2.9999999999999997E-4</c:v>
                  </c:pt>
                  <c:pt idx="98">
                    <c:v>4.7000000000000002E-3</c:v>
                  </c:pt>
                  <c:pt idx="99">
                    <c:v>1.1000000000000001E-3</c:v>
                  </c:pt>
                  <c:pt idx="100">
                    <c:v>2.9999999999999997E-4</c:v>
                  </c:pt>
                  <c:pt idx="101">
                    <c:v>2.9999999999999997E-4</c:v>
                  </c:pt>
                  <c:pt idx="102">
                    <c:v>1E-4</c:v>
                  </c:pt>
                  <c:pt idx="103">
                    <c:v>4.7000000000000002E-3</c:v>
                  </c:pt>
                  <c:pt idx="104">
                    <c:v>6.9999999999999999E-4</c:v>
                  </c:pt>
                  <c:pt idx="105">
                    <c:v>6.9999999999999999E-4</c:v>
                  </c:pt>
                  <c:pt idx="106">
                    <c:v>2.0000000000000001E-4</c:v>
                  </c:pt>
                  <c:pt idx="107">
                    <c:v>5.0000000000000001E-4</c:v>
                  </c:pt>
                  <c:pt idx="108">
                    <c:v>2.9999999999999997E-4</c:v>
                  </c:pt>
                  <c:pt idx="109">
                    <c:v>1E-4</c:v>
                  </c:pt>
                  <c:pt idx="110">
                    <c:v>2.0000000000000001E-4</c:v>
                  </c:pt>
                  <c:pt idx="111">
                    <c:v>2.0000000000000001E-4</c:v>
                  </c:pt>
                  <c:pt idx="112">
                    <c:v>1.4E-3</c:v>
                  </c:pt>
                  <c:pt idx="113">
                    <c:v>1.1000000000000001E-3</c:v>
                  </c:pt>
                  <c:pt idx="114">
                    <c:v>3.7000000000000002E-3</c:v>
                  </c:pt>
                  <c:pt idx="115">
                    <c:v>2.0000000000000001E-4</c:v>
                  </c:pt>
                  <c:pt idx="116">
                    <c:v>5.9999999999999995E-4</c:v>
                  </c:pt>
                  <c:pt idx="117">
                    <c:v>1.5E-3</c:v>
                  </c:pt>
                  <c:pt idx="118">
                    <c:v>2.0000000000000001E-4</c:v>
                  </c:pt>
                  <c:pt idx="119">
                    <c:v>3.0000000000000001E-3</c:v>
                  </c:pt>
                  <c:pt idx="120">
                    <c:v>5.9999999999999995E-4</c:v>
                  </c:pt>
                  <c:pt idx="121">
                    <c:v>4.0000000000000002E-4</c:v>
                  </c:pt>
                  <c:pt idx="122">
                    <c:v>2.9999999999999997E-4</c:v>
                  </c:pt>
                  <c:pt idx="123">
                    <c:v>5.9999999999999995E-4</c:v>
                  </c:pt>
                  <c:pt idx="124">
                    <c:v>5.9999999999999995E-4</c:v>
                  </c:pt>
                  <c:pt idx="125">
                    <c:v>2.0000000000000001E-4</c:v>
                  </c:pt>
                  <c:pt idx="126">
                    <c:v>4.0000000000000002E-4</c:v>
                  </c:pt>
                  <c:pt idx="127">
                    <c:v>4.0000000000000002E-4</c:v>
                  </c:pt>
                  <c:pt idx="128">
                    <c:v>4.0000000000000002E-4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2.9999999999999997E-4</c:v>
                  </c:pt>
                  <c:pt idx="132">
                    <c:v>2.0000000000000001E-4</c:v>
                  </c:pt>
                  <c:pt idx="133">
                    <c:v>5.9999999999999995E-4</c:v>
                  </c:pt>
                  <c:pt idx="134">
                    <c:v>2.9999999999999997E-4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2.0000000000000001E-4</c:v>
                  </c:pt>
                  <c:pt idx="140">
                    <c:v>2.0000000000000001E-4</c:v>
                  </c:pt>
                  <c:pt idx="141">
                    <c:v>2.0000000000000001E-4</c:v>
                  </c:pt>
                  <c:pt idx="142">
                    <c:v>2.0000000000000001E-4</c:v>
                  </c:pt>
                  <c:pt idx="143">
                    <c:v>2.0000000000000001E-4</c:v>
                  </c:pt>
                  <c:pt idx="144">
                    <c:v>3.0000000000000001E-3</c:v>
                  </c:pt>
                  <c:pt idx="145">
                    <c:v>2.0000000000000001E-4</c:v>
                  </c:pt>
                  <c:pt idx="146">
                    <c:v>2.9999999999999997E-4</c:v>
                  </c:pt>
                  <c:pt idx="147">
                    <c:v>2.9999999999999997E-4</c:v>
                  </c:pt>
                  <c:pt idx="148">
                    <c:v>2.0000000000000001E-4</c:v>
                  </c:pt>
                  <c:pt idx="149">
                    <c:v>4.0000000000000002E-4</c:v>
                  </c:pt>
                  <c:pt idx="150">
                    <c:v>4.0000000000000002E-4</c:v>
                  </c:pt>
                  <c:pt idx="151">
                    <c:v>6.9999999999999999E-4</c:v>
                  </c:pt>
                  <c:pt idx="152">
                    <c:v>4.0000000000000002E-4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2.9999999999999997E-4</c:v>
                  </c:pt>
                  <c:pt idx="156">
                    <c:v>2.9999999999999997E-4</c:v>
                  </c:pt>
                  <c:pt idx="157">
                    <c:v>5.0000000000000001E-4</c:v>
                  </c:pt>
                  <c:pt idx="158">
                    <c:v>2.9999999999999997E-4</c:v>
                  </c:pt>
                  <c:pt idx="159">
                    <c:v>2.9999999999999997E-4</c:v>
                  </c:pt>
                  <c:pt idx="160">
                    <c:v>1E-4</c:v>
                  </c:pt>
                  <c:pt idx="161">
                    <c:v>1E-4</c:v>
                  </c:pt>
                  <c:pt idx="162">
                    <c:v>3.8999999999999998E-3</c:v>
                  </c:pt>
                  <c:pt idx="163">
                    <c:v>2E-3</c:v>
                  </c:pt>
                  <c:pt idx="164">
                    <c:v>4.0000000000000002E-4</c:v>
                  </c:pt>
                  <c:pt idx="165">
                    <c:v>1E-4</c:v>
                  </c:pt>
                  <c:pt idx="166">
                    <c:v>1.1000000000000001E-3</c:v>
                  </c:pt>
                  <c:pt idx="167">
                    <c:v>3.0999999999999999E-3</c:v>
                  </c:pt>
                  <c:pt idx="168">
                    <c:v>3.5000000000000001E-3</c:v>
                  </c:pt>
                  <c:pt idx="169">
                    <c:v>2.9999999999999997E-4</c:v>
                  </c:pt>
                  <c:pt idx="170">
                    <c:v>2.0000000000000001E-4</c:v>
                  </c:pt>
                  <c:pt idx="171">
                    <c:v>2.0000000000000001E-4</c:v>
                  </c:pt>
                  <c:pt idx="172">
                    <c:v>2.9999999999999997E-4</c:v>
                  </c:pt>
                  <c:pt idx="173">
                    <c:v>1.4E-3</c:v>
                  </c:pt>
                  <c:pt idx="174">
                    <c:v>4.0000000000000002E-4</c:v>
                  </c:pt>
                  <c:pt idx="175">
                    <c:v>4.0000000000000002E-4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1E-4</c:v>
                  </c:pt>
                  <c:pt idx="182">
                    <c:v>0</c:v>
                  </c:pt>
                  <c:pt idx="183">
                    <c:v>1E-4</c:v>
                  </c:pt>
                  <c:pt idx="184">
                    <c:v>0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1.1000000000000001E-3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2.9999999999999997E-4</c:v>
                  </c:pt>
                  <c:pt idx="196">
                    <c:v>2.0000000000000001E-4</c:v>
                  </c:pt>
                  <c:pt idx="197">
                    <c:v>5.9999999999999995E-4</c:v>
                  </c:pt>
                  <c:pt idx="198">
                    <c:v>1E-4</c:v>
                  </c:pt>
                  <c:pt idx="199">
                    <c:v>2.0000000000000001E-4</c:v>
                  </c:pt>
                  <c:pt idx="200">
                    <c:v>2.0000000000000001E-4</c:v>
                  </c:pt>
                  <c:pt idx="201">
                    <c:v>2.0000000000000001E-4</c:v>
                  </c:pt>
                  <c:pt idx="202">
                    <c:v>2.0000000000000001E-4</c:v>
                  </c:pt>
                  <c:pt idx="203">
                    <c:v>1E-4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2.0000000000000001E-4</c:v>
                  </c:pt>
                  <c:pt idx="207">
                    <c:v>2.0000000000000001E-4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2.0000000000000001E-4</c:v>
                  </c:pt>
                  <c:pt idx="211">
                    <c:v>2.0000000000000001E-4</c:v>
                  </c:pt>
                  <c:pt idx="212">
                    <c:v>4.0000000000000002E-4</c:v>
                  </c:pt>
                  <c:pt idx="213">
                    <c:v>2.0000000000000001E-4</c:v>
                  </c:pt>
                  <c:pt idx="214">
                    <c:v>5.0000000000000001E-4</c:v>
                  </c:pt>
                  <c:pt idx="215">
                    <c:v>2.0000000000000001E-4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5.9999999999999995E-4</c:v>
                  </c:pt>
                  <c:pt idx="219">
                    <c:v>2.0000000000000001E-4</c:v>
                  </c:pt>
                  <c:pt idx="222">
                    <c:v>4.0000000000000002E-4</c:v>
                  </c:pt>
                  <c:pt idx="22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Active!$I$21:$I$969</c:f>
              <c:numCache>
                <c:formatCode>General</c:formatCode>
                <c:ptCount val="949"/>
                <c:pt idx="0">
                  <c:v>3.1573923299947637</c:v>
                </c:pt>
                <c:pt idx="1">
                  <c:v>3.039549219993205</c:v>
                </c:pt>
                <c:pt idx="2">
                  <c:v>1.9325781199950143</c:v>
                </c:pt>
                <c:pt idx="3">
                  <c:v>1.7911917949932104</c:v>
                </c:pt>
                <c:pt idx="4">
                  <c:v>1.7647813949952251</c:v>
                </c:pt>
                <c:pt idx="5">
                  <c:v>1.8508262549912615</c:v>
                </c:pt>
                <c:pt idx="6">
                  <c:v>1.6716594149911543</c:v>
                </c:pt>
                <c:pt idx="7">
                  <c:v>1.6192458049954439</c:v>
                </c:pt>
                <c:pt idx="8">
                  <c:v>1.2709915749946958</c:v>
                </c:pt>
                <c:pt idx="9">
                  <c:v>1.3114114449927001</c:v>
                </c:pt>
                <c:pt idx="10">
                  <c:v>1.2876228249951964</c:v>
                </c:pt>
                <c:pt idx="11">
                  <c:v>1.3029385299960268</c:v>
                </c:pt>
                <c:pt idx="12">
                  <c:v>1.1710134049935732</c:v>
                </c:pt>
                <c:pt idx="13">
                  <c:v>1.170628764994035</c:v>
                </c:pt>
                <c:pt idx="14">
                  <c:v>1.1148769799947331</c:v>
                </c:pt>
                <c:pt idx="15">
                  <c:v>1.1337663949962007</c:v>
                </c:pt>
                <c:pt idx="16">
                  <c:v>1.0979008949943818</c:v>
                </c:pt>
                <c:pt idx="17">
                  <c:v>1.0536074199953873</c:v>
                </c:pt>
                <c:pt idx="18">
                  <c:v>0.8891114749967528</c:v>
                </c:pt>
                <c:pt idx="19">
                  <c:v>0.80651673999454943</c:v>
                </c:pt>
                <c:pt idx="20">
                  <c:v>0.80131924499437446</c:v>
                </c:pt>
                <c:pt idx="21">
                  <c:v>0.44953383999381913</c:v>
                </c:pt>
                <c:pt idx="22">
                  <c:v>0.44147613999666646</c:v>
                </c:pt>
                <c:pt idx="23">
                  <c:v>0.40903700999479042</c:v>
                </c:pt>
                <c:pt idx="24">
                  <c:v>0.43281583999487339</c:v>
                </c:pt>
                <c:pt idx="25">
                  <c:v>0.41435094999906141</c:v>
                </c:pt>
                <c:pt idx="26">
                  <c:v>0.40321941999718547</c:v>
                </c:pt>
                <c:pt idx="27">
                  <c:v>0.37356553999416064</c:v>
                </c:pt>
                <c:pt idx="28">
                  <c:v>0.36545960999501403</c:v>
                </c:pt>
                <c:pt idx="29">
                  <c:v>0.35037141499196878</c:v>
                </c:pt>
                <c:pt idx="30">
                  <c:v>0.32904752499598544</c:v>
                </c:pt>
                <c:pt idx="31">
                  <c:v>0.27399937500013039</c:v>
                </c:pt>
                <c:pt idx="32">
                  <c:v>0.27238072499312693</c:v>
                </c:pt>
                <c:pt idx="33">
                  <c:v>0.22342237499105977</c:v>
                </c:pt>
                <c:pt idx="34">
                  <c:v>0.14702328999555903</c:v>
                </c:pt>
                <c:pt idx="35">
                  <c:v>0.23240584499581018</c:v>
                </c:pt>
                <c:pt idx="36">
                  <c:v>0.15215241499390686</c:v>
                </c:pt>
                <c:pt idx="37">
                  <c:v>0.21262508999643615</c:v>
                </c:pt>
                <c:pt idx="38">
                  <c:v>0.11724157499702414</c:v>
                </c:pt>
                <c:pt idx="39">
                  <c:v>0.18733586999587715</c:v>
                </c:pt>
                <c:pt idx="40">
                  <c:v>0.10490797499369364</c:v>
                </c:pt>
                <c:pt idx="41">
                  <c:v>7.6713849994121119E-2</c:v>
                </c:pt>
                <c:pt idx="42">
                  <c:v>8.5077304989681579E-2</c:v>
                </c:pt>
                <c:pt idx="43">
                  <c:v>9.5123769991914742E-2</c:v>
                </c:pt>
                <c:pt idx="44">
                  <c:v>8.3157394998124801E-2</c:v>
                </c:pt>
                <c:pt idx="45">
                  <c:v>2.8383999961079098E-3</c:v>
                </c:pt>
                <c:pt idx="46">
                  <c:v>9.8037099996872712E-2</c:v>
                </c:pt>
                <c:pt idx="47">
                  <c:v>7.1766255001421086E-2</c:v>
                </c:pt>
                <c:pt idx="48">
                  <c:v>6.806751499971142E-2</c:v>
                </c:pt>
                <c:pt idx="49">
                  <c:v>2.0785274995432701E-2</c:v>
                </c:pt>
                <c:pt idx="50">
                  <c:v>6.8256345002737362E-2</c:v>
                </c:pt>
                <c:pt idx="51">
                  <c:v>5.5161570002383087E-2</c:v>
                </c:pt>
                <c:pt idx="52">
                  <c:v>5.8098814995901193E-2</c:v>
                </c:pt>
                <c:pt idx="53">
                  <c:v>4.6270229991932865E-2</c:v>
                </c:pt>
                <c:pt idx="54">
                  <c:v>3.1617794993508141E-2</c:v>
                </c:pt>
                <c:pt idx="55">
                  <c:v>3.4617794997757301E-2</c:v>
                </c:pt>
                <c:pt idx="56">
                  <c:v>-7.1651525002380367E-2</c:v>
                </c:pt>
                <c:pt idx="57">
                  <c:v>1.2729825000860728E-2</c:v>
                </c:pt>
                <c:pt idx="58">
                  <c:v>1.0672124997654464E-2</c:v>
                </c:pt>
                <c:pt idx="59">
                  <c:v>0.10355030500068096</c:v>
                </c:pt>
                <c:pt idx="60">
                  <c:v>1.5284194996638689E-2</c:v>
                </c:pt>
                <c:pt idx="63">
                  <c:v>1.0569084995950107E-2</c:v>
                </c:pt>
                <c:pt idx="65">
                  <c:v>1.8093550024786964E-3</c:v>
                </c:pt>
                <c:pt idx="67">
                  <c:v>5.0431249983375892E-3</c:v>
                </c:pt>
                <c:pt idx="68">
                  <c:v>4.0847749914973974E-3</c:v>
                </c:pt>
                <c:pt idx="69">
                  <c:v>-2.1509200014406815E-3</c:v>
                </c:pt>
                <c:pt idx="72">
                  <c:v>5.406739997852128E-3</c:v>
                </c:pt>
                <c:pt idx="73">
                  <c:v>-4.811220002011396E-3</c:v>
                </c:pt>
                <c:pt idx="74">
                  <c:v>4.7112099928199314E-3</c:v>
                </c:pt>
                <c:pt idx="77">
                  <c:v>-8.2289550045970827E-3</c:v>
                </c:pt>
                <c:pt idx="78">
                  <c:v>1.2591599952429533E-3</c:v>
                </c:pt>
                <c:pt idx="79">
                  <c:v>-4.2513500375207514E-4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D7-41F4-8F1F-1D66AFD342C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Active!$J$21:$J$969</c:f>
              <c:numCache>
                <c:formatCode>General</c:formatCode>
                <c:ptCount val="949"/>
                <c:pt idx="61">
                  <c:v>2.2562679994734935E-2</c:v>
                </c:pt>
                <c:pt idx="62">
                  <c:v>1.1871340000652708E-2</c:v>
                </c:pt>
                <c:pt idx="64">
                  <c:v>1.2879019996034913E-2</c:v>
                </c:pt>
                <c:pt idx="66">
                  <c:v>3.8916999910725281E-3</c:v>
                </c:pt>
                <c:pt idx="70">
                  <c:v>-1.1256249999860302E-3</c:v>
                </c:pt>
                <c:pt idx="71">
                  <c:v>4.2148999636992812E-4</c:v>
                </c:pt>
                <c:pt idx="75">
                  <c:v>2.0881300006294623E-3</c:v>
                </c:pt>
                <c:pt idx="76">
                  <c:v>1.3179349989513867E-3</c:v>
                </c:pt>
                <c:pt idx="80">
                  <c:v>9.0206999448128045E-4</c:v>
                </c:pt>
                <c:pt idx="81">
                  <c:v>9.9999997473787516E-5</c:v>
                </c:pt>
                <c:pt idx="82">
                  <c:v>-5.8399000408826396E-4</c:v>
                </c:pt>
                <c:pt idx="84">
                  <c:v>-2.3442250021616928E-3</c:v>
                </c:pt>
                <c:pt idx="85">
                  <c:v>3.6887499954900704E-3</c:v>
                </c:pt>
                <c:pt idx="86">
                  <c:v>1.938449997396674E-3</c:v>
                </c:pt>
                <c:pt idx="87">
                  <c:v>8.3798499690601602E-4</c:v>
                </c:pt>
                <c:pt idx="88">
                  <c:v>3.637984991655685E-3</c:v>
                </c:pt>
                <c:pt idx="89">
                  <c:v>3.2591150011285208E-3</c:v>
                </c:pt>
                <c:pt idx="90">
                  <c:v>1.1672850014292635E-3</c:v>
                </c:pt>
                <c:pt idx="91">
                  <c:v>4.7721999726491049E-4</c:v>
                </c:pt>
                <c:pt idx="92">
                  <c:v>5.0749649963108823E-3</c:v>
                </c:pt>
                <c:pt idx="93">
                  <c:v>1.3664364996657241E-2</c:v>
                </c:pt>
                <c:pt idx="94">
                  <c:v>1.8826719999196939E-2</c:v>
                </c:pt>
                <c:pt idx="95">
                  <c:v>1.8947849996038713E-2</c:v>
                </c:pt>
                <c:pt idx="96">
                  <c:v>2.4860529993020464E-2</c:v>
                </c:pt>
                <c:pt idx="97">
                  <c:v>2.9809394996846095E-2</c:v>
                </c:pt>
                <c:pt idx="98">
                  <c:v>3.1128614995395765E-2</c:v>
                </c:pt>
                <c:pt idx="99">
                  <c:v>3.0648485000710934E-2</c:v>
                </c:pt>
                <c:pt idx="100">
                  <c:v>3.1108094997762237E-2</c:v>
                </c:pt>
                <c:pt idx="101">
                  <c:v>3.0037899996386841E-2</c:v>
                </c:pt>
                <c:pt idx="103">
                  <c:v>3.9872360001027118E-2</c:v>
                </c:pt>
                <c:pt idx="105">
                  <c:v>3.7394140003016219E-2</c:v>
                </c:pt>
                <c:pt idx="107">
                  <c:v>4.9558404993149452E-2</c:v>
                </c:pt>
                <c:pt idx="108">
                  <c:v>6.3266004995966796E-2</c:v>
                </c:pt>
                <c:pt idx="110">
                  <c:v>5.6259889992361423E-2</c:v>
                </c:pt>
                <c:pt idx="111">
                  <c:v>5.3261799992469605E-2</c:v>
                </c:pt>
                <c:pt idx="112">
                  <c:v>5.1508264994481578E-2</c:v>
                </c:pt>
                <c:pt idx="113">
                  <c:v>5.2630045000114478E-2</c:v>
                </c:pt>
                <c:pt idx="114">
                  <c:v>5.7265805000497494E-2</c:v>
                </c:pt>
                <c:pt idx="115">
                  <c:v>6.2535349999961909E-2</c:v>
                </c:pt>
                <c:pt idx="116">
                  <c:v>6.908776999625843E-2</c:v>
                </c:pt>
                <c:pt idx="117">
                  <c:v>6.8119484996714164E-2</c:v>
                </c:pt>
                <c:pt idx="120">
                  <c:v>7.5750124997284729E-2</c:v>
                </c:pt>
                <c:pt idx="123">
                  <c:v>8.0812904998310842E-2</c:v>
                </c:pt>
                <c:pt idx="124">
                  <c:v>8.0999760000850074E-2</c:v>
                </c:pt>
                <c:pt idx="128">
                  <c:v>7.9191734999767505E-2</c:v>
                </c:pt>
                <c:pt idx="133">
                  <c:v>8.2864064999739639E-2</c:v>
                </c:pt>
                <c:pt idx="136">
                  <c:v>8.8830054992286023E-2</c:v>
                </c:pt>
                <c:pt idx="138">
                  <c:v>8.7928754997847136E-2</c:v>
                </c:pt>
                <c:pt idx="139">
                  <c:v>9.3077780002204236E-2</c:v>
                </c:pt>
                <c:pt idx="162">
                  <c:v>0.12085005499830004</c:v>
                </c:pt>
                <c:pt idx="163">
                  <c:v>0.1268500549995224</c:v>
                </c:pt>
                <c:pt idx="167">
                  <c:v>0.14093354000215186</c:v>
                </c:pt>
                <c:pt idx="168">
                  <c:v>0.14874924499599729</c:v>
                </c:pt>
                <c:pt idx="169">
                  <c:v>0.14193544999579899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D7-41F4-8F1F-1D66AFD342C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Active!$K$21:$K$969</c:f>
              <c:numCache>
                <c:formatCode>General</c:formatCode>
                <c:ptCount val="949"/>
                <c:pt idx="102">
                  <c:v>3.7799300000187941E-2</c:v>
                </c:pt>
                <c:pt idx="104">
                  <c:v>4.1564334998838603E-2</c:v>
                </c:pt>
                <c:pt idx="106">
                  <c:v>4.3411979997472372E-2</c:v>
                </c:pt>
                <c:pt idx="118">
                  <c:v>6.9256014998245519E-2</c:v>
                </c:pt>
                <c:pt idx="119">
                  <c:v>7.0807600000989623E-2</c:v>
                </c:pt>
                <c:pt idx="121">
                  <c:v>8.1204919995798264E-2</c:v>
                </c:pt>
                <c:pt idx="122">
                  <c:v>7.7877024996269029E-2</c:v>
                </c:pt>
                <c:pt idx="125">
                  <c:v>7.9798154998570681E-2</c:v>
                </c:pt>
                <c:pt idx="126">
                  <c:v>8.005776499339845E-2</c:v>
                </c:pt>
                <c:pt idx="127">
                  <c:v>7.9640454991022125E-2</c:v>
                </c:pt>
                <c:pt idx="129">
                  <c:v>8.1407439996837638E-2</c:v>
                </c:pt>
                <c:pt idx="130">
                  <c:v>8.2329869997920468E-2</c:v>
                </c:pt>
                <c:pt idx="131">
                  <c:v>8.11391549941618E-2</c:v>
                </c:pt>
                <c:pt idx="132">
                  <c:v>8.8623370000277646E-2</c:v>
                </c:pt>
                <c:pt idx="134">
                  <c:v>8.7311484996462241E-2</c:v>
                </c:pt>
                <c:pt idx="135">
                  <c:v>8.9846409995516296E-2</c:v>
                </c:pt>
                <c:pt idx="137">
                  <c:v>9.2924589996982832E-2</c:v>
                </c:pt>
                <c:pt idx="140">
                  <c:v>9.7814879998622928E-2</c:v>
                </c:pt>
                <c:pt idx="141">
                  <c:v>0.10097444999701111</c:v>
                </c:pt>
                <c:pt idx="142">
                  <c:v>0.10008373500022572</c:v>
                </c:pt>
                <c:pt idx="143">
                  <c:v>0.10317826999380486</c:v>
                </c:pt>
                <c:pt idx="144">
                  <c:v>0.1002702449914068</c:v>
                </c:pt>
                <c:pt idx="145">
                  <c:v>0.10415709999506362</c:v>
                </c:pt>
                <c:pt idx="146">
                  <c:v>0.10300933499092935</c:v>
                </c:pt>
                <c:pt idx="147">
                  <c:v>0.11131211999600055</c:v>
                </c:pt>
                <c:pt idx="148">
                  <c:v>0.11202010499982862</c:v>
                </c:pt>
                <c:pt idx="149">
                  <c:v>0.11355663499853108</c:v>
                </c:pt>
                <c:pt idx="150">
                  <c:v>0.11364188500010641</c:v>
                </c:pt>
                <c:pt idx="151">
                  <c:v>0.1132559850011603</c:v>
                </c:pt>
                <c:pt idx="152">
                  <c:v>0.11489091000112239</c:v>
                </c:pt>
                <c:pt idx="153">
                  <c:v>0.12362349999602884</c:v>
                </c:pt>
                <c:pt idx="154">
                  <c:v>0.12362349999602884</c:v>
                </c:pt>
                <c:pt idx="155">
                  <c:v>0.12400297999556642</c:v>
                </c:pt>
                <c:pt idx="156">
                  <c:v>0.12400297999556642</c:v>
                </c:pt>
                <c:pt idx="157">
                  <c:v>0.12547788499796297</c:v>
                </c:pt>
                <c:pt idx="158">
                  <c:v>0.12584788499952992</c:v>
                </c:pt>
                <c:pt idx="159">
                  <c:v>0.12602788499498274</c:v>
                </c:pt>
                <c:pt idx="160">
                  <c:v>0.12680755999463145</c:v>
                </c:pt>
                <c:pt idx="161">
                  <c:v>0.12693755999498535</c:v>
                </c:pt>
                <c:pt idx="164">
                  <c:v>0.12536575999547495</c:v>
                </c:pt>
                <c:pt idx="165">
                  <c:v>0.12729491499339929</c:v>
                </c:pt>
                <c:pt idx="166">
                  <c:v>0.13845058500010055</c:v>
                </c:pt>
                <c:pt idx="170">
                  <c:v>0.14087102499615867</c:v>
                </c:pt>
                <c:pt idx="171">
                  <c:v>0.14853690999734681</c:v>
                </c:pt>
                <c:pt idx="172">
                  <c:v>0.14911895000113873</c:v>
                </c:pt>
                <c:pt idx="173">
                  <c:v>0.1526984550000634</c:v>
                </c:pt>
                <c:pt idx="174">
                  <c:v>0.16702683999756118</c:v>
                </c:pt>
                <c:pt idx="175">
                  <c:v>0.16702683999756118</c:v>
                </c:pt>
                <c:pt idx="176">
                  <c:v>0.16618901000038022</c:v>
                </c:pt>
                <c:pt idx="177">
                  <c:v>0.16618901000038022</c:v>
                </c:pt>
                <c:pt idx="178">
                  <c:v>0.16707378499995684</c:v>
                </c:pt>
                <c:pt idx="179">
                  <c:v>0.16791378500056453</c:v>
                </c:pt>
                <c:pt idx="180">
                  <c:v>0.16807378499652259</c:v>
                </c:pt>
                <c:pt idx="181">
                  <c:v>0.17910168999515008</c:v>
                </c:pt>
                <c:pt idx="182">
                  <c:v>0.18064043499907712</c:v>
                </c:pt>
                <c:pt idx="183">
                  <c:v>0.18482277999282815</c:v>
                </c:pt>
                <c:pt idx="184">
                  <c:v>0.17214264999347506</c:v>
                </c:pt>
                <c:pt idx="185">
                  <c:v>0.19615601999976207</c:v>
                </c:pt>
                <c:pt idx="186">
                  <c:v>0.19356530500226654</c:v>
                </c:pt>
                <c:pt idx="187">
                  <c:v>0.19517714999528835</c:v>
                </c:pt>
                <c:pt idx="188">
                  <c:v>0.19734474500000942</c:v>
                </c:pt>
                <c:pt idx="189">
                  <c:v>0.19818704499630257</c:v>
                </c:pt>
                <c:pt idx="190">
                  <c:v>0.19985402999736834</c:v>
                </c:pt>
                <c:pt idx="191">
                  <c:v>0.20789976499509066</c:v>
                </c:pt>
                <c:pt idx="192">
                  <c:v>0.20743629500066163</c:v>
                </c:pt>
                <c:pt idx="193">
                  <c:v>0.2085619349963963</c:v>
                </c:pt>
                <c:pt idx="194">
                  <c:v>0.21232570999563904</c:v>
                </c:pt>
                <c:pt idx="195">
                  <c:v>0.21155833489319775</c:v>
                </c:pt>
                <c:pt idx="196">
                  <c:v>0.21259043999452842</c:v>
                </c:pt>
                <c:pt idx="197">
                  <c:v>0.21989447504893178</c:v>
                </c:pt>
                <c:pt idx="198">
                  <c:v>0.21613079000235302</c:v>
                </c:pt>
                <c:pt idx="199">
                  <c:v>0.22339383500366239</c:v>
                </c:pt>
                <c:pt idx="200">
                  <c:v>0.22906463999970583</c:v>
                </c:pt>
                <c:pt idx="201">
                  <c:v>0.23066077999828849</c:v>
                </c:pt>
                <c:pt idx="202">
                  <c:v>0.23226268999860622</c:v>
                </c:pt>
                <c:pt idx="203">
                  <c:v>0.22964954499911983</c:v>
                </c:pt>
                <c:pt idx="204">
                  <c:v>0.23170498999388656</c:v>
                </c:pt>
                <c:pt idx="205">
                  <c:v>0.23135466499661561</c:v>
                </c:pt>
                <c:pt idx="206">
                  <c:v>0.24334621499292552</c:v>
                </c:pt>
                <c:pt idx="207">
                  <c:v>0.24796860499918694</c:v>
                </c:pt>
                <c:pt idx="208">
                  <c:v>0.25091572000383167</c:v>
                </c:pt>
                <c:pt idx="209">
                  <c:v>0.25210513499769149</c:v>
                </c:pt>
                <c:pt idx="210">
                  <c:v>0.26225343000260182</c:v>
                </c:pt>
                <c:pt idx="211">
                  <c:v>0.26482358499924885</c:v>
                </c:pt>
                <c:pt idx="212">
                  <c:v>0.26490241499413969</c:v>
                </c:pt>
                <c:pt idx="213">
                  <c:v>0.26609920500050066</c:v>
                </c:pt>
                <c:pt idx="214">
                  <c:v>0.26664406499912729</c:v>
                </c:pt>
                <c:pt idx="215">
                  <c:v>0.27817795499868225</c:v>
                </c:pt>
                <c:pt idx="216">
                  <c:v>0.28388077999261441</c:v>
                </c:pt>
                <c:pt idx="217">
                  <c:v>0.28049648499290925</c:v>
                </c:pt>
                <c:pt idx="218">
                  <c:v>0.29464959500182886</c:v>
                </c:pt>
                <c:pt idx="219">
                  <c:v>0.29904156999691622</c:v>
                </c:pt>
                <c:pt idx="220">
                  <c:v>0.30197103011596482</c:v>
                </c:pt>
                <c:pt idx="221">
                  <c:v>0.29911814502702327</c:v>
                </c:pt>
                <c:pt idx="222">
                  <c:v>0.25298317999840947</c:v>
                </c:pt>
                <c:pt idx="223">
                  <c:v>0.30737675999989733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D7-41F4-8F1F-1D66AFD342C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Active!$L$21:$L$969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D7-41F4-8F1F-1D66AFD342C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Active!$M$21:$M$969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D7-41F4-8F1F-1D66AFD342C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Active!$N$21:$N$969</c:f>
              <c:numCache>
                <c:formatCode>General</c:formatCode>
                <c:ptCount val="94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D7-41F4-8F1F-1D66AFD342C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Active!$O$21:$O$969</c:f>
              <c:numCache>
                <c:formatCode>General</c:formatCode>
                <c:ptCount val="949"/>
                <c:pt idx="102">
                  <c:v>-1.2736619084290329E-2</c:v>
                </c:pt>
                <c:pt idx="103">
                  <c:v>-1.1166742798410373E-2</c:v>
                </c:pt>
                <c:pt idx="104">
                  <c:v>-1.003690759266343E-2</c:v>
                </c:pt>
                <c:pt idx="105">
                  <c:v>-9.7871545471825139E-3</c:v>
                </c:pt>
                <c:pt idx="106">
                  <c:v>2.9811128937964892E-4</c:v>
                </c:pt>
                <c:pt idx="107">
                  <c:v>4.8769171231961839E-3</c:v>
                </c:pt>
                <c:pt idx="108">
                  <c:v>1.3439878682541428E-2</c:v>
                </c:pt>
                <c:pt idx="109">
                  <c:v>1.3523129697701725E-2</c:v>
                </c:pt>
                <c:pt idx="110">
                  <c:v>1.578280010919561E-2</c:v>
                </c:pt>
                <c:pt idx="111">
                  <c:v>1.699588633010285E-2</c:v>
                </c:pt>
                <c:pt idx="112">
                  <c:v>1.7864075488203124E-2</c:v>
                </c:pt>
                <c:pt idx="113">
                  <c:v>1.9243663739430955E-2</c:v>
                </c:pt>
                <c:pt idx="114">
                  <c:v>3.1992962061122759E-2</c:v>
                </c:pt>
                <c:pt idx="115">
                  <c:v>3.257571916724486E-2</c:v>
                </c:pt>
                <c:pt idx="116">
                  <c:v>4.5943453601556022E-2</c:v>
                </c:pt>
                <c:pt idx="117">
                  <c:v>4.7406292867944178E-2</c:v>
                </c:pt>
                <c:pt idx="118">
                  <c:v>4.8191231010884156E-2</c:v>
                </c:pt>
                <c:pt idx="119">
                  <c:v>4.9820572307592903E-2</c:v>
                </c:pt>
                <c:pt idx="120">
                  <c:v>5.9394439051027509E-2</c:v>
                </c:pt>
                <c:pt idx="121">
                  <c:v>6.0571846265437462E-2</c:v>
                </c:pt>
                <c:pt idx="122">
                  <c:v>6.1535179440863813E-2</c:v>
                </c:pt>
                <c:pt idx="123">
                  <c:v>6.315262773540678E-2</c:v>
                </c:pt>
                <c:pt idx="124">
                  <c:v>6.3521310802545278E-2</c:v>
                </c:pt>
                <c:pt idx="125">
                  <c:v>6.3747277843694633E-2</c:v>
                </c:pt>
                <c:pt idx="126">
                  <c:v>6.4246783934656465E-2</c:v>
                </c:pt>
                <c:pt idx="127">
                  <c:v>6.4460857973640123E-2</c:v>
                </c:pt>
                <c:pt idx="128">
                  <c:v>6.4651146008292221E-2</c:v>
                </c:pt>
                <c:pt idx="129">
                  <c:v>6.4663039010457973E-2</c:v>
                </c:pt>
                <c:pt idx="130">
                  <c:v>6.5210117110082816E-2</c:v>
                </c:pt>
                <c:pt idx="131">
                  <c:v>6.6125878276846101E-2</c:v>
                </c:pt>
                <c:pt idx="132">
                  <c:v>7.3535218626112869E-2</c:v>
                </c:pt>
                <c:pt idx="133">
                  <c:v>7.4474765797207715E-2</c:v>
                </c:pt>
                <c:pt idx="134">
                  <c:v>7.5949498065761595E-2</c:v>
                </c:pt>
                <c:pt idx="135">
                  <c:v>7.6960403249850956E-2</c:v>
                </c:pt>
                <c:pt idx="136">
                  <c:v>7.778102039928822E-2</c:v>
                </c:pt>
                <c:pt idx="137">
                  <c:v>7.9291431674339413E-2</c:v>
                </c:pt>
                <c:pt idx="138">
                  <c:v>7.9446040702494253E-2</c:v>
                </c:pt>
                <c:pt idx="139">
                  <c:v>8.0694805929898777E-2</c:v>
                </c:pt>
                <c:pt idx="140">
                  <c:v>8.8068467272668288E-2</c:v>
                </c:pt>
                <c:pt idx="141">
                  <c:v>9.2278590039346325E-2</c:v>
                </c:pt>
                <c:pt idx="142">
                  <c:v>9.3194351206109666E-2</c:v>
                </c:pt>
                <c:pt idx="143">
                  <c:v>9.4704762481160804E-2</c:v>
                </c:pt>
                <c:pt idx="144">
                  <c:v>9.5834597686907746E-2</c:v>
                </c:pt>
                <c:pt idx="145">
                  <c:v>9.6203280754046244E-2</c:v>
                </c:pt>
                <c:pt idx="146">
                  <c:v>9.7000111899152003E-2</c:v>
                </c:pt>
                <c:pt idx="147">
                  <c:v>0.1062409745819454</c:v>
                </c:pt>
                <c:pt idx="148">
                  <c:v>0.10882175605191471</c:v>
                </c:pt>
                <c:pt idx="149">
                  <c:v>0.10960669419485466</c:v>
                </c:pt>
                <c:pt idx="150">
                  <c:v>0.11020134430314252</c:v>
                </c:pt>
                <c:pt idx="151">
                  <c:v>0.11043920434645768</c:v>
                </c:pt>
                <c:pt idx="152">
                  <c:v>0.11145010953054704</c:v>
                </c:pt>
                <c:pt idx="153">
                  <c:v>0.12094072525882135</c:v>
                </c:pt>
                <c:pt idx="154">
                  <c:v>0.12094072525882135</c:v>
                </c:pt>
                <c:pt idx="155">
                  <c:v>0.12160673338010378</c:v>
                </c:pt>
                <c:pt idx="156">
                  <c:v>0.12160673338010378</c:v>
                </c:pt>
                <c:pt idx="157">
                  <c:v>0.12447294690205127</c:v>
                </c:pt>
                <c:pt idx="158">
                  <c:v>0.12447294690205127</c:v>
                </c:pt>
                <c:pt idx="159">
                  <c:v>0.12447294690205127</c:v>
                </c:pt>
                <c:pt idx="160">
                  <c:v>0.12488920197785278</c:v>
                </c:pt>
                <c:pt idx="161">
                  <c:v>0.12488920197785278</c:v>
                </c:pt>
                <c:pt idx="162">
                  <c:v>0.12535302906231729</c:v>
                </c:pt>
                <c:pt idx="163">
                  <c:v>0.12535302906231729</c:v>
                </c:pt>
                <c:pt idx="164">
                  <c:v>0.12536492206448305</c:v>
                </c:pt>
                <c:pt idx="165">
                  <c:v>0.12644718526156698</c:v>
                </c:pt>
                <c:pt idx="166">
                  <c:v>0.13565236893786312</c:v>
                </c:pt>
                <c:pt idx="167">
                  <c:v>0.1410161129146196</c:v>
                </c:pt>
                <c:pt idx="168">
                  <c:v>0.14102800591678535</c:v>
                </c:pt>
                <c:pt idx="169">
                  <c:v>0.14222919913552687</c:v>
                </c:pt>
                <c:pt idx="170">
                  <c:v>0.14240759416801321</c:v>
                </c:pt>
                <c:pt idx="171">
                  <c:v>0.1495077164609703</c:v>
                </c:pt>
                <c:pt idx="172">
                  <c:v>0.15055430065155692</c:v>
                </c:pt>
                <c:pt idx="173">
                  <c:v>0.15484767443339534</c:v>
                </c:pt>
                <c:pt idx="174">
                  <c:v>0.16789429780923107</c:v>
                </c:pt>
                <c:pt idx="175">
                  <c:v>0.16789429780923107</c:v>
                </c:pt>
                <c:pt idx="176">
                  <c:v>0.1687743799694971</c:v>
                </c:pt>
                <c:pt idx="177">
                  <c:v>0.1687743799694971</c:v>
                </c:pt>
                <c:pt idx="178">
                  <c:v>0.17180709552176518</c:v>
                </c:pt>
                <c:pt idx="179">
                  <c:v>0.17180709552176518</c:v>
                </c:pt>
                <c:pt idx="180">
                  <c:v>0.17180709552176518</c:v>
                </c:pt>
                <c:pt idx="181">
                  <c:v>0.18180911034316702</c:v>
                </c:pt>
                <c:pt idx="182">
                  <c:v>0.18524618796907091</c:v>
                </c:pt>
                <c:pt idx="183">
                  <c:v>0.18773182542171415</c:v>
                </c:pt>
                <c:pt idx="184">
                  <c:v>0.18789832745203475</c:v>
                </c:pt>
                <c:pt idx="185">
                  <c:v>0.19638993099838545</c:v>
                </c:pt>
                <c:pt idx="186">
                  <c:v>0.19730569216514879</c:v>
                </c:pt>
                <c:pt idx="187">
                  <c:v>0.19860202940121632</c:v>
                </c:pt>
                <c:pt idx="188">
                  <c:v>0.20168231696214742</c:v>
                </c:pt>
                <c:pt idx="189">
                  <c:v>0.20239589709209285</c:v>
                </c:pt>
                <c:pt idx="190">
                  <c:v>0.20259807812891076</c:v>
                </c:pt>
                <c:pt idx="191">
                  <c:v>0.21172001079004657</c:v>
                </c:pt>
                <c:pt idx="192">
                  <c:v>0.21250494893298658</c:v>
                </c:pt>
                <c:pt idx="193">
                  <c:v>0.2126000929503126</c:v>
                </c:pt>
                <c:pt idx="194">
                  <c:v>0.21325420806942927</c:v>
                </c:pt>
                <c:pt idx="195">
                  <c:v>0.2135515331235732</c:v>
                </c:pt>
                <c:pt idx="196">
                  <c:v>0.21451486629899955</c:v>
                </c:pt>
                <c:pt idx="197">
                  <c:v>0.21483597735747498</c:v>
                </c:pt>
                <c:pt idx="198">
                  <c:v>0.21772597688375397</c:v>
                </c:pt>
                <c:pt idx="199">
                  <c:v>0.22663383550590618</c:v>
                </c:pt>
                <c:pt idx="200">
                  <c:v>0.22926218898453851</c:v>
                </c:pt>
                <c:pt idx="201">
                  <c:v>0.23054663321844035</c:v>
                </c:pt>
                <c:pt idx="202">
                  <c:v>0.23175971943934756</c:v>
                </c:pt>
                <c:pt idx="203">
                  <c:v>0.23212840250648606</c:v>
                </c:pt>
                <c:pt idx="204">
                  <c:v>0.232473299569293</c:v>
                </c:pt>
                <c:pt idx="205">
                  <c:v>0.2328895546450945</c:v>
                </c:pt>
                <c:pt idx="206">
                  <c:v>0.24371218661593361</c:v>
                </c:pt>
                <c:pt idx="207">
                  <c:v>0.24796988139127471</c:v>
                </c:pt>
                <c:pt idx="208">
                  <c:v>0.24800556039777197</c:v>
                </c:pt>
                <c:pt idx="209">
                  <c:v>0.24875481953421472</c:v>
                </c:pt>
                <c:pt idx="210">
                  <c:v>0.25825732826465475</c:v>
                </c:pt>
                <c:pt idx="211">
                  <c:v>0.2617181918948901</c:v>
                </c:pt>
                <c:pt idx="212">
                  <c:v>0.26321671016777548</c:v>
                </c:pt>
                <c:pt idx="213">
                  <c:v>0.2636686442500743</c:v>
                </c:pt>
                <c:pt idx="214">
                  <c:v>0.26476280044932399</c:v>
                </c:pt>
                <c:pt idx="215">
                  <c:v>0.27258839587439221</c:v>
                </c:pt>
                <c:pt idx="216">
                  <c:v>0.2781186418814694</c:v>
                </c:pt>
                <c:pt idx="217">
                  <c:v>0.27813053488363515</c:v>
                </c:pt>
                <c:pt idx="218">
                  <c:v>0.28695514249062704</c:v>
                </c:pt>
                <c:pt idx="219">
                  <c:v>0.28808497769637398</c:v>
                </c:pt>
                <c:pt idx="220">
                  <c:v>0.29060629415551453</c:v>
                </c:pt>
                <c:pt idx="221">
                  <c:v>0.29064197316201179</c:v>
                </c:pt>
                <c:pt idx="222">
                  <c:v>0.29334168465363875</c:v>
                </c:pt>
                <c:pt idx="223">
                  <c:v>0.29424555281823628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D7-41F4-8F1F-1D66AFD342C8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Active!$F$21:$F$969</c:f>
              <c:numCache>
                <c:formatCode>General</c:formatCode>
                <c:ptCount val="949"/>
                <c:pt idx="0">
                  <c:v>-57587</c:v>
                </c:pt>
                <c:pt idx="1">
                  <c:v>-56958</c:v>
                </c:pt>
                <c:pt idx="2">
                  <c:v>-44668</c:v>
                </c:pt>
                <c:pt idx="3">
                  <c:v>-44250.5</c:v>
                </c:pt>
                <c:pt idx="4">
                  <c:v>-43690.5</c:v>
                </c:pt>
                <c:pt idx="5">
                  <c:v>-43644.5</c:v>
                </c:pt>
                <c:pt idx="6">
                  <c:v>-42968.5</c:v>
                </c:pt>
                <c:pt idx="7">
                  <c:v>-42389.5</c:v>
                </c:pt>
                <c:pt idx="8">
                  <c:v>-38392.5</c:v>
                </c:pt>
                <c:pt idx="9">
                  <c:v>-38385.5</c:v>
                </c:pt>
                <c:pt idx="10">
                  <c:v>-37767.5</c:v>
                </c:pt>
                <c:pt idx="11">
                  <c:v>-37767</c:v>
                </c:pt>
                <c:pt idx="12">
                  <c:v>-36029.5</c:v>
                </c:pt>
                <c:pt idx="13">
                  <c:v>-35933.5</c:v>
                </c:pt>
                <c:pt idx="14">
                  <c:v>-35222</c:v>
                </c:pt>
                <c:pt idx="15">
                  <c:v>-35190.5</c:v>
                </c:pt>
                <c:pt idx="16">
                  <c:v>-34740.5</c:v>
                </c:pt>
                <c:pt idx="17">
                  <c:v>-33938</c:v>
                </c:pt>
                <c:pt idx="18">
                  <c:v>-31002.5</c:v>
                </c:pt>
                <c:pt idx="19">
                  <c:v>-30286</c:v>
                </c:pt>
                <c:pt idx="20">
                  <c:v>-28805.5</c:v>
                </c:pt>
                <c:pt idx="21">
                  <c:v>-21976</c:v>
                </c:pt>
                <c:pt idx="22">
                  <c:v>-21946</c:v>
                </c:pt>
                <c:pt idx="23">
                  <c:v>-21839</c:v>
                </c:pt>
                <c:pt idx="24">
                  <c:v>-21776</c:v>
                </c:pt>
                <c:pt idx="25">
                  <c:v>-21205</c:v>
                </c:pt>
                <c:pt idx="26">
                  <c:v>-20738</c:v>
                </c:pt>
                <c:pt idx="27">
                  <c:v>-20606</c:v>
                </c:pt>
                <c:pt idx="28">
                  <c:v>-19979</c:v>
                </c:pt>
                <c:pt idx="29">
                  <c:v>-19768.5</c:v>
                </c:pt>
                <c:pt idx="30">
                  <c:v>-19097.5</c:v>
                </c:pt>
                <c:pt idx="31">
                  <c:v>-18812.5</c:v>
                </c:pt>
                <c:pt idx="32">
                  <c:v>-18577.5</c:v>
                </c:pt>
                <c:pt idx="33">
                  <c:v>-18512.5</c:v>
                </c:pt>
                <c:pt idx="34">
                  <c:v>-18331</c:v>
                </c:pt>
                <c:pt idx="35">
                  <c:v>-16545.5</c:v>
                </c:pt>
                <c:pt idx="36">
                  <c:v>-15668.5</c:v>
                </c:pt>
                <c:pt idx="37">
                  <c:v>-15351</c:v>
                </c:pt>
                <c:pt idx="38">
                  <c:v>-13392.5</c:v>
                </c:pt>
                <c:pt idx="39">
                  <c:v>-12393</c:v>
                </c:pt>
                <c:pt idx="40">
                  <c:v>-12352.5</c:v>
                </c:pt>
                <c:pt idx="41">
                  <c:v>-11515</c:v>
                </c:pt>
                <c:pt idx="42">
                  <c:v>-10239.5</c:v>
                </c:pt>
                <c:pt idx="43">
                  <c:v>-10203</c:v>
                </c:pt>
                <c:pt idx="44">
                  <c:v>-10090.5</c:v>
                </c:pt>
                <c:pt idx="45">
                  <c:v>-9760</c:v>
                </c:pt>
                <c:pt idx="46">
                  <c:v>-9690</c:v>
                </c:pt>
                <c:pt idx="47">
                  <c:v>-9644.5</c:v>
                </c:pt>
                <c:pt idx="48">
                  <c:v>-9558.5</c:v>
                </c:pt>
                <c:pt idx="49">
                  <c:v>-8822.5</c:v>
                </c:pt>
                <c:pt idx="50">
                  <c:v>-8495.5</c:v>
                </c:pt>
                <c:pt idx="51">
                  <c:v>-7623</c:v>
                </c:pt>
                <c:pt idx="52">
                  <c:v>-6628.5</c:v>
                </c:pt>
                <c:pt idx="53">
                  <c:v>-6397</c:v>
                </c:pt>
                <c:pt idx="54">
                  <c:v>-5650.5</c:v>
                </c:pt>
                <c:pt idx="55">
                  <c:v>-5650.5</c:v>
                </c:pt>
                <c:pt idx="56">
                  <c:v>-5302.5</c:v>
                </c:pt>
                <c:pt idx="57">
                  <c:v>-5067.5</c:v>
                </c:pt>
                <c:pt idx="58">
                  <c:v>-5037.5</c:v>
                </c:pt>
                <c:pt idx="59">
                  <c:v>-4939.5</c:v>
                </c:pt>
                <c:pt idx="60">
                  <c:v>-4610.5</c:v>
                </c:pt>
                <c:pt idx="61">
                  <c:v>-4452</c:v>
                </c:pt>
                <c:pt idx="62">
                  <c:v>-3226</c:v>
                </c:pt>
                <c:pt idx="63">
                  <c:v>-3181.5</c:v>
                </c:pt>
                <c:pt idx="64">
                  <c:v>-3178</c:v>
                </c:pt>
                <c:pt idx="65">
                  <c:v>-2734.5</c:v>
                </c:pt>
                <c:pt idx="66">
                  <c:v>-2630</c:v>
                </c:pt>
                <c:pt idx="67">
                  <c:v>-1937.5</c:v>
                </c:pt>
                <c:pt idx="68">
                  <c:v>-1872.5</c:v>
                </c:pt>
                <c:pt idx="69">
                  <c:v>-1412</c:v>
                </c:pt>
                <c:pt idx="70">
                  <c:v>-1312.5</c:v>
                </c:pt>
                <c:pt idx="71">
                  <c:v>-1311</c:v>
                </c:pt>
                <c:pt idx="72">
                  <c:v>-1286</c:v>
                </c:pt>
                <c:pt idx="73">
                  <c:v>-1242</c:v>
                </c:pt>
                <c:pt idx="74">
                  <c:v>-1219</c:v>
                </c:pt>
                <c:pt idx="75">
                  <c:v>-1207</c:v>
                </c:pt>
                <c:pt idx="76">
                  <c:v>-1196.5</c:v>
                </c:pt>
                <c:pt idx="77">
                  <c:v>-825.5</c:v>
                </c:pt>
                <c:pt idx="78">
                  <c:v>-724</c:v>
                </c:pt>
                <c:pt idx="79">
                  <c:v>-723.5</c:v>
                </c:pt>
                <c:pt idx="80">
                  <c:v>-573</c:v>
                </c:pt>
                <c:pt idx="81">
                  <c:v>0</c:v>
                </c:pt>
                <c:pt idx="82">
                  <c:v>61</c:v>
                </c:pt>
                <c:pt idx="83">
                  <c:v>183</c:v>
                </c:pt>
                <c:pt idx="84">
                  <c:v>1227.5</c:v>
                </c:pt>
                <c:pt idx="85">
                  <c:v>1375</c:v>
                </c:pt>
                <c:pt idx="86">
                  <c:v>2545</c:v>
                </c:pt>
                <c:pt idx="87">
                  <c:v>3108.5</c:v>
                </c:pt>
                <c:pt idx="88">
                  <c:v>3108.5</c:v>
                </c:pt>
                <c:pt idx="89">
                  <c:v>3201.5</c:v>
                </c:pt>
                <c:pt idx="90">
                  <c:v>3838.5</c:v>
                </c:pt>
                <c:pt idx="91">
                  <c:v>3842</c:v>
                </c:pt>
                <c:pt idx="92">
                  <c:v>3886.5</c:v>
                </c:pt>
                <c:pt idx="93">
                  <c:v>5226.5</c:v>
                </c:pt>
                <c:pt idx="94">
                  <c:v>5792</c:v>
                </c:pt>
                <c:pt idx="95">
                  <c:v>5885</c:v>
                </c:pt>
                <c:pt idx="96">
                  <c:v>6433</c:v>
                </c:pt>
                <c:pt idx="97">
                  <c:v>7109.5</c:v>
                </c:pt>
                <c:pt idx="98">
                  <c:v>7151.5</c:v>
                </c:pt>
                <c:pt idx="99">
                  <c:v>7158.5</c:v>
                </c:pt>
                <c:pt idx="100">
                  <c:v>7179.5</c:v>
                </c:pt>
                <c:pt idx="101">
                  <c:v>7190</c:v>
                </c:pt>
                <c:pt idx="102">
                  <c:v>7730</c:v>
                </c:pt>
                <c:pt idx="103">
                  <c:v>7796</c:v>
                </c:pt>
                <c:pt idx="104">
                  <c:v>7843.5</c:v>
                </c:pt>
                <c:pt idx="105">
                  <c:v>7854</c:v>
                </c:pt>
                <c:pt idx="106">
                  <c:v>8278</c:v>
                </c:pt>
                <c:pt idx="107">
                  <c:v>8470.5</c:v>
                </c:pt>
                <c:pt idx="108">
                  <c:v>8830.5</c:v>
                </c:pt>
                <c:pt idx="109">
                  <c:v>8834</c:v>
                </c:pt>
                <c:pt idx="110">
                  <c:v>8929</c:v>
                </c:pt>
                <c:pt idx="111">
                  <c:v>8980</c:v>
                </c:pt>
                <c:pt idx="112">
                  <c:v>9016.5</c:v>
                </c:pt>
                <c:pt idx="113">
                  <c:v>9074.5</c:v>
                </c:pt>
                <c:pt idx="114">
                  <c:v>9610.5</c:v>
                </c:pt>
                <c:pt idx="115">
                  <c:v>9635</c:v>
                </c:pt>
                <c:pt idx="116">
                  <c:v>10197</c:v>
                </c:pt>
                <c:pt idx="117">
                  <c:v>10258.5</c:v>
                </c:pt>
                <c:pt idx="118">
                  <c:v>10291.5</c:v>
                </c:pt>
                <c:pt idx="119">
                  <c:v>10360</c:v>
                </c:pt>
                <c:pt idx="120">
                  <c:v>10762.5</c:v>
                </c:pt>
                <c:pt idx="121">
                  <c:v>10812</c:v>
                </c:pt>
                <c:pt idx="122">
                  <c:v>10852.5</c:v>
                </c:pt>
                <c:pt idx="123">
                  <c:v>10920.5</c:v>
                </c:pt>
                <c:pt idx="124">
                  <c:v>10936</c:v>
                </c:pt>
                <c:pt idx="125">
                  <c:v>10945.5</c:v>
                </c:pt>
                <c:pt idx="126">
                  <c:v>10966.5</c:v>
                </c:pt>
                <c:pt idx="127">
                  <c:v>10975.5</c:v>
                </c:pt>
                <c:pt idx="128">
                  <c:v>10983.5</c:v>
                </c:pt>
                <c:pt idx="129">
                  <c:v>10984</c:v>
                </c:pt>
                <c:pt idx="130">
                  <c:v>11007</c:v>
                </c:pt>
                <c:pt idx="131">
                  <c:v>11045.5</c:v>
                </c:pt>
                <c:pt idx="132">
                  <c:v>11357</c:v>
                </c:pt>
                <c:pt idx="133">
                  <c:v>11396.5</c:v>
                </c:pt>
                <c:pt idx="134">
                  <c:v>11458.5</c:v>
                </c:pt>
                <c:pt idx="135">
                  <c:v>11501</c:v>
                </c:pt>
                <c:pt idx="136">
                  <c:v>11535.5</c:v>
                </c:pt>
                <c:pt idx="137">
                  <c:v>11599</c:v>
                </c:pt>
                <c:pt idx="138">
                  <c:v>11605.5</c:v>
                </c:pt>
                <c:pt idx="139">
                  <c:v>11658</c:v>
                </c:pt>
                <c:pt idx="140">
                  <c:v>11968</c:v>
                </c:pt>
                <c:pt idx="141">
                  <c:v>12145</c:v>
                </c:pt>
                <c:pt idx="142">
                  <c:v>12183.5</c:v>
                </c:pt>
                <c:pt idx="143">
                  <c:v>12247</c:v>
                </c:pt>
                <c:pt idx="144">
                  <c:v>12294.5</c:v>
                </c:pt>
                <c:pt idx="145">
                  <c:v>12310</c:v>
                </c:pt>
                <c:pt idx="146">
                  <c:v>12343.5</c:v>
                </c:pt>
                <c:pt idx="147">
                  <c:v>12732</c:v>
                </c:pt>
                <c:pt idx="148">
                  <c:v>12840.5</c:v>
                </c:pt>
                <c:pt idx="149">
                  <c:v>12873.5</c:v>
                </c:pt>
                <c:pt idx="150">
                  <c:v>12898.5</c:v>
                </c:pt>
                <c:pt idx="151">
                  <c:v>12908.5</c:v>
                </c:pt>
                <c:pt idx="152">
                  <c:v>12951</c:v>
                </c:pt>
                <c:pt idx="153">
                  <c:v>13350</c:v>
                </c:pt>
                <c:pt idx="154">
                  <c:v>13350</c:v>
                </c:pt>
                <c:pt idx="155">
                  <c:v>13378</c:v>
                </c:pt>
                <c:pt idx="156">
                  <c:v>13378</c:v>
                </c:pt>
                <c:pt idx="157">
                  <c:v>13498.5</c:v>
                </c:pt>
                <c:pt idx="158">
                  <c:v>13498.5</c:v>
                </c:pt>
                <c:pt idx="159">
                  <c:v>13498.5</c:v>
                </c:pt>
                <c:pt idx="160">
                  <c:v>13516</c:v>
                </c:pt>
                <c:pt idx="161">
                  <c:v>13516</c:v>
                </c:pt>
                <c:pt idx="162">
                  <c:v>13535.5</c:v>
                </c:pt>
                <c:pt idx="163">
                  <c:v>13535.5</c:v>
                </c:pt>
                <c:pt idx="164">
                  <c:v>13536</c:v>
                </c:pt>
                <c:pt idx="165">
                  <c:v>13581.5</c:v>
                </c:pt>
                <c:pt idx="166">
                  <c:v>13968.5</c:v>
                </c:pt>
                <c:pt idx="167">
                  <c:v>14194</c:v>
                </c:pt>
                <c:pt idx="168">
                  <c:v>14194.5</c:v>
                </c:pt>
                <c:pt idx="169">
                  <c:v>14245</c:v>
                </c:pt>
                <c:pt idx="170">
                  <c:v>14252.5</c:v>
                </c:pt>
                <c:pt idx="171">
                  <c:v>14551</c:v>
                </c:pt>
                <c:pt idx="172">
                  <c:v>14595</c:v>
                </c:pt>
                <c:pt idx="173">
                  <c:v>14775.5</c:v>
                </c:pt>
                <c:pt idx="174">
                  <c:v>15324</c:v>
                </c:pt>
                <c:pt idx="175">
                  <c:v>15324</c:v>
                </c:pt>
                <c:pt idx="176">
                  <c:v>15361</c:v>
                </c:pt>
                <c:pt idx="177">
                  <c:v>15361</c:v>
                </c:pt>
                <c:pt idx="178">
                  <c:v>15488.5</c:v>
                </c:pt>
                <c:pt idx="179">
                  <c:v>15488.5</c:v>
                </c:pt>
                <c:pt idx="180">
                  <c:v>15488.5</c:v>
                </c:pt>
                <c:pt idx="181">
                  <c:v>15909</c:v>
                </c:pt>
                <c:pt idx="182">
                  <c:v>16053.5</c:v>
                </c:pt>
                <c:pt idx="183">
                  <c:v>16158</c:v>
                </c:pt>
                <c:pt idx="184">
                  <c:v>16165</c:v>
                </c:pt>
                <c:pt idx="185">
                  <c:v>16522</c:v>
                </c:pt>
                <c:pt idx="186">
                  <c:v>16560.5</c:v>
                </c:pt>
                <c:pt idx="187">
                  <c:v>16615</c:v>
                </c:pt>
                <c:pt idx="188">
                  <c:v>16744.5</c:v>
                </c:pt>
                <c:pt idx="189">
                  <c:v>16774.5</c:v>
                </c:pt>
                <c:pt idx="190">
                  <c:v>16783</c:v>
                </c:pt>
                <c:pt idx="191">
                  <c:v>17166.5</c:v>
                </c:pt>
                <c:pt idx="192">
                  <c:v>17199.5</c:v>
                </c:pt>
                <c:pt idx="193">
                  <c:v>17203.5</c:v>
                </c:pt>
                <c:pt idx="194">
                  <c:v>17231</c:v>
                </c:pt>
                <c:pt idx="195">
                  <c:v>17243.5</c:v>
                </c:pt>
                <c:pt idx="196">
                  <c:v>17284</c:v>
                </c:pt>
                <c:pt idx="197">
                  <c:v>17297.5</c:v>
                </c:pt>
                <c:pt idx="198">
                  <c:v>17419</c:v>
                </c:pt>
                <c:pt idx="199">
                  <c:v>17793.5</c:v>
                </c:pt>
                <c:pt idx="200">
                  <c:v>17904</c:v>
                </c:pt>
                <c:pt idx="201">
                  <c:v>17958</c:v>
                </c:pt>
                <c:pt idx="202">
                  <c:v>18009</c:v>
                </c:pt>
                <c:pt idx="203">
                  <c:v>18024.5</c:v>
                </c:pt>
                <c:pt idx="204">
                  <c:v>18039</c:v>
                </c:pt>
                <c:pt idx="205">
                  <c:v>18056.5</c:v>
                </c:pt>
                <c:pt idx="206">
                  <c:v>18511.5</c:v>
                </c:pt>
                <c:pt idx="207">
                  <c:v>18690.5</c:v>
                </c:pt>
                <c:pt idx="208">
                  <c:v>18692</c:v>
                </c:pt>
                <c:pt idx="209">
                  <c:v>18723.5</c:v>
                </c:pt>
                <c:pt idx="210">
                  <c:v>19123</c:v>
                </c:pt>
                <c:pt idx="211">
                  <c:v>19268.5</c:v>
                </c:pt>
                <c:pt idx="212">
                  <c:v>19331.5</c:v>
                </c:pt>
                <c:pt idx="213">
                  <c:v>19350.5</c:v>
                </c:pt>
                <c:pt idx="214">
                  <c:v>19396.5</c:v>
                </c:pt>
                <c:pt idx="215">
                  <c:v>19725.5</c:v>
                </c:pt>
                <c:pt idx="216">
                  <c:v>19958</c:v>
                </c:pt>
                <c:pt idx="217">
                  <c:v>19958.5</c:v>
                </c:pt>
                <c:pt idx="218">
                  <c:v>20329.5</c:v>
                </c:pt>
                <c:pt idx="219">
                  <c:v>20377</c:v>
                </c:pt>
                <c:pt idx="220">
                  <c:v>20483</c:v>
                </c:pt>
                <c:pt idx="221">
                  <c:v>20484.5</c:v>
                </c:pt>
                <c:pt idx="222">
                  <c:v>20598</c:v>
                </c:pt>
                <c:pt idx="223">
                  <c:v>20636</c:v>
                </c:pt>
              </c:numCache>
            </c:numRef>
          </c:xVal>
          <c:yVal>
            <c:numRef>
              <c:f>Active!$P$21:$P$969</c:f>
              <c:numCache>
                <c:formatCode>General</c:formatCode>
                <c:ptCount val="949"/>
                <c:pt idx="0">
                  <c:v>3.0027797004173564</c:v>
                </c:pt>
                <c:pt idx="1">
                  <c:v>2.9387627976636241</c:v>
                </c:pt>
                <c:pt idx="2">
                  <c:v>1.8260688691926277</c:v>
                </c:pt>
                <c:pt idx="3">
                  <c:v>1.7928853952745107</c:v>
                </c:pt>
                <c:pt idx="4">
                  <c:v>1.7488520474561815</c:v>
                </c:pt>
                <c:pt idx="5">
                  <c:v>1.7452592737614179</c:v>
                </c:pt>
                <c:pt idx="6">
                  <c:v>1.6928857295670003</c:v>
                </c:pt>
                <c:pt idx="7">
                  <c:v>1.6486594840054518</c:v>
                </c:pt>
                <c:pt idx="8">
                  <c:v>1.3592652619589456</c:v>
                </c:pt>
                <c:pt idx="9">
                  <c:v>1.3587828254955148</c:v>
                </c:pt>
                <c:pt idx="10">
                  <c:v>1.3165266039258505</c:v>
                </c:pt>
                <c:pt idx="11">
                  <c:v>1.3164926850827756</c:v>
                </c:pt>
                <c:pt idx="12">
                  <c:v>1.2012518213166961</c:v>
                </c:pt>
                <c:pt idx="13">
                  <c:v>1.1950376850972371</c:v>
                </c:pt>
                <c:pt idx="14">
                  <c:v>1.1494817031608036</c:v>
                </c:pt>
                <c:pt idx="15">
                  <c:v>1.1474851797376531</c:v>
                </c:pt>
                <c:pt idx="16">
                  <c:v>1.1191519174618318</c:v>
                </c:pt>
                <c:pt idx="17">
                  <c:v>1.0694987011896977</c:v>
                </c:pt>
                <c:pt idx="18">
                  <c:v>0.89741612152055239</c:v>
                </c:pt>
                <c:pt idx="19">
                  <c:v>0.85769043615202289</c:v>
                </c:pt>
                <c:pt idx="20">
                  <c:v>0.77843518923067001</c:v>
                </c:pt>
                <c:pt idx="21">
                  <c:v>0.46220680051989094</c:v>
                </c:pt>
                <c:pt idx="22">
                  <c:v>0.46099672844449807</c:v>
                </c:pt>
                <c:pt idx="23">
                  <c:v>0.45669355761013991</c:v>
                </c:pt>
                <c:pt idx="24">
                  <c:v>0.45416923235607143</c:v>
                </c:pt>
                <c:pt idx="25">
                  <c:v>0.43160497204088066</c:v>
                </c:pt>
                <c:pt idx="26">
                  <c:v>0.41357220427703634</c:v>
                </c:pt>
                <c:pt idx="27">
                  <c:v>0.40854393471131217</c:v>
                </c:pt>
                <c:pt idx="28">
                  <c:v>0.38507366726378001</c:v>
                </c:pt>
                <c:pt idx="29">
                  <c:v>0.37734746622181681</c:v>
                </c:pt>
                <c:pt idx="30">
                  <c:v>0.35323362935264979</c:v>
                </c:pt>
                <c:pt idx="31">
                  <c:v>0.34322856991718292</c:v>
                </c:pt>
                <c:pt idx="32">
                  <c:v>0.33508509449241447</c:v>
                </c:pt>
                <c:pt idx="33">
                  <c:v>0.33284960827261612</c:v>
                </c:pt>
                <c:pt idx="34">
                  <c:v>0.32664636517884321</c:v>
                </c:pt>
                <c:pt idx="35">
                  <c:v>0.26867758041737189</c:v>
                </c:pt>
                <c:pt idx="36">
                  <c:v>0.2422359266533258</c:v>
                </c:pt>
                <c:pt idx="37">
                  <c:v>0.23299320375661653</c:v>
                </c:pt>
                <c:pt idx="38">
                  <c:v>0.17985736581195058</c:v>
                </c:pt>
                <c:pt idx="39">
                  <c:v>0.15531213321058546</c:v>
                </c:pt>
                <c:pt idx="40">
                  <c:v>0.1543541971685734</c:v>
                </c:pt>
                <c:pt idx="41">
                  <c:v>0.13518473717044976</c:v>
                </c:pt>
                <c:pt idx="42">
                  <c:v>0.10833462127438107</c:v>
                </c:pt>
                <c:pt idx="43">
                  <c:v>0.10760793337033517</c:v>
                </c:pt>
                <c:pt idx="44">
                  <c:v>0.10538272476994241</c:v>
                </c:pt>
                <c:pt idx="45">
                  <c:v>9.8972930115106966E-2</c:v>
                </c:pt>
                <c:pt idx="46">
                  <c:v>9.7639723297737777E-2</c:v>
                </c:pt>
                <c:pt idx="47">
                  <c:v>9.6777710780226511E-2</c:v>
                </c:pt>
                <c:pt idx="48">
                  <c:v>9.515825089468051E-2</c:v>
                </c:pt>
                <c:pt idx="49">
                  <c:v>8.1825012566414806E-2</c:v>
                </c:pt>
                <c:pt idx="50">
                  <c:v>7.6203544435394469E-2</c:v>
                </c:pt>
                <c:pt idx="51">
                  <c:v>6.2114847085125872E-2</c:v>
                </c:pt>
                <c:pt idx="52">
                  <c:v>4.7671456325200569E-2</c:v>
                </c:pt>
                <c:pt idx="53">
                  <c:v>4.4556233840369948E-2</c:v>
                </c:pt>
                <c:pt idx="54">
                  <c:v>3.5145964421217278E-2</c:v>
                </c:pt>
                <c:pt idx="55">
                  <c:v>3.5145964421217278E-2</c:v>
                </c:pt>
                <c:pt idx="56">
                  <c:v>3.1090487183828688E-2</c:v>
                </c:pt>
                <c:pt idx="57">
                  <c:v>2.8471065024037012E-2</c:v>
                </c:pt>
                <c:pt idx="58">
                  <c:v>2.814358697322035E-2</c:v>
                </c:pt>
                <c:pt idx="59">
                  <c:v>2.7084738253628136E-2</c:v>
                </c:pt>
                <c:pt idx="60">
                  <c:v>2.3652247938587192E-2</c:v>
                </c:pt>
                <c:pt idx="61">
                  <c:v>2.2065822940948276E-2</c:v>
                </c:pt>
                <c:pt idx="62">
                  <c:v>1.1271486301189052E-2</c:v>
                </c:pt>
                <c:pt idx="63">
                  <c:v>1.0928871092056024E-2</c:v>
                </c:pt>
                <c:pt idx="64">
                  <c:v>1.0902069983502183E-2</c:v>
                </c:pt>
                <c:pt idx="65">
                  <c:v>7.6784535729026706E-3</c:v>
                </c:pt>
                <c:pt idx="66">
                  <c:v>6.9687064296357773E-3</c:v>
                </c:pt>
                <c:pt idx="67">
                  <c:v>2.7455145664573664E-3</c:v>
                </c:pt>
                <c:pt idx="68">
                  <c:v>2.3919490709133182E-3</c:v>
                </c:pt>
                <c:pt idx="69">
                  <c:v>9.7600135684822306E-5</c:v>
                </c:pt>
                <c:pt idx="70">
                  <c:v>-3.4966389777487685E-4</c:v>
                </c:pt>
                <c:pt idx="71">
                  <c:v>-3.5627477107765394E-4</c:v>
                </c:pt>
                <c:pt idx="72">
                  <c:v>-4.6587963716938625E-4</c:v>
                </c:pt>
                <c:pt idx="73">
                  <c:v>-6.5614297029684696E-4</c:v>
                </c:pt>
                <c:pt idx="74">
                  <c:v>-7.5425817859834342E-4</c:v>
                </c:pt>
                <c:pt idx="75">
                  <c:v>-8.0508333434541014E-4</c:v>
                </c:pt>
                <c:pt idx="76">
                  <c:v>-8.493498150346408E-4</c:v>
                </c:pt>
                <c:pt idx="77">
                  <c:v>-2.2902995178037976E-3</c:v>
                </c:pt>
                <c:pt idx="78">
                  <c:v>-2.6427988966382541E-3</c:v>
                </c:pt>
                <c:pt idx="79">
                  <c:v>-2.6444909782720964E-3</c:v>
                </c:pt>
                <c:pt idx="80">
                  <c:v>-3.1340370298020277E-3</c:v>
                </c:pt>
                <c:pt idx="81">
                  <c:v>-4.6372302445208922E-3</c:v>
                </c:pt>
                <c:pt idx="82">
                  <c:v>-4.7636108004820441E-3</c:v>
                </c:pt>
                <c:pt idx="83">
                  <c:v>-4.9969489454619927E-3</c:v>
                </c:pt>
                <c:pt idx="84">
                  <c:v>-5.9346873280636848E-3</c:v>
                </c:pt>
                <c:pt idx="85">
                  <c:v>-5.9141526338584317E-3</c:v>
                </c:pt>
                <c:pt idx="86">
                  <c:v>-4.4102291025471287E-3</c:v>
                </c:pt>
                <c:pt idx="87">
                  <c:v>-2.8360924042012074E-3</c:v>
                </c:pt>
                <c:pt idx="88">
                  <c:v>-2.8360924042012074E-3</c:v>
                </c:pt>
                <c:pt idx="89">
                  <c:v>-2.5231813661508434E-3</c:v>
                </c:pt>
                <c:pt idx="90">
                  <c:v>2.463611074952736E-5</c:v>
                </c:pt>
                <c:pt idx="91">
                  <c:v>4.0585364801943094E-5</c:v>
                </c:pt>
                <c:pt idx="92">
                  <c:v>2.452269952739599E-4</c:v>
                </c:pt>
                <c:pt idx="93">
                  <c:v>8.021465183742825E-3</c:v>
                </c:pt>
                <c:pt idx="94">
                  <c:v>1.2240599660327086E-2</c:v>
                </c:pt>
                <c:pt idx="95">
                  <c:v>1.2987740068300613E-2</c:v>
                </c:pt>
                <c:pt idx="96">
                  <c:v>1.7695837722927633E-2</c:v>
                </c:pt>
                <c:pt idx="97">
                  <c:v>2.422859409578175E-2</c:v>
                </c:pt>
                <c:pt idx="98">
                  <c:v>2.466042852999234E-2</c:v>
                </c:pt>
                <c:pt idx="99">
                  <c:v>2.4732699335661013E-2</c:v>
                </c:pt>
                <c:pt idx="100">
                  <c:v>2.4950023295467458E-2</c:v>
                </c:pt>
                <c:pt idx="101">
                  <c:v>2.5058973018195912E-2</c:v>
                </c:pt>
                <c:pt idx="102">
                  <c:v>3.0920717820216947E-2</c:v>
                </c:pt>
                <c:pt idx="103">
                  <c:v>3.1671948646096841E-2</c:v>
                </c:pt>
                <c:pt idx="104">
                  <c:v>3.2217297424826152E-2</c:v>
                </c:pt>
                <c:pt idx="105">
                  <c:v>3.2338378019678773E-2</c:v>
                </c:pt>
                <c:pt idx="106">
                  <c:v>3.7388000725828228E-2</c:v>
                </c:pt>
                <c:pt idx="107">
                  <c:v>3.9783821938472103E-2</c:v>
                </c:pt>
                <c:pt idx="108">
                  <c:v>4.4437355933705916E-2</c:v>
                </c:pt>
                <c:pt idx="109">
                  <c:v>4.4483705445611671E-2</c:v>
                </c:pt>
                <c:pt idx="110">
                  <c:v>4.5749904377194561E-2</c:v>
                </c:pt>
                <c:pt idx="111">
                  <c:v>4.6436131079504589E-2</c:v>
                </c:pt>
                <c:pt idx="112">
                  <c:v>4.6930032580629652E-2</c:v>
                </c:pt>
                <c:pt idx="113">
                  <c:v>4.7719630672914654E-2</c:v>
                </c:pt>
                <c:pt idx="114">
                  <c:v>5.5293590913397167E-2</c:v>
                </c:pt>
                <c:pt idx="115">
                  <c:v>5.5651735378714907E-2</c:v>
                </c:pt>
                <c:pt idx="116">
                  <c:v>6.4153884537353281E-2</c:v>
                </c:pt>
                <c:pt idx="117">
                  <c:v>6.5117639109295439E-2</c:v>
                </c:pt>
                <c:pt idx="118">
                  <c:v>6.5637488712654929E-2</c:v>
                </c:pt>
                <c:pt idx="119">
                  <c:v>6.6722619154208157E-2</c:v>
                </c:pt>
                <c:pt idx="120">
                  <c:v>7.3263677460523063E-2</c:v>
                </c:pt>
                <c:pt idx="121">
                  <c:v>7.4087570474664091E-2</c:v>
                </c:pt>
                <c:pt idx="122">
                  <c:v>7.4764835802341403E-2</c:v>
                </c:pt>
                <c:pt idx="123">
                  <c:v>7.5908391292998159E-2</c:v>
                </c:pt>
                <c:pt idx="124">
                  <c:v>7.6170180636539769E-2</c:v>
                </c:pt>
                <c:pt idx="125">
                  <c:v>7.6330838787731059E-2</c:v>
                </c:pt>
                <c:pt idx="126">
                  <c:v>7.668653507505023E-2</c:v>
                </c:pt>
                <c:pt idx="127">
                  <c:v>7.6839211233146396E-2</c:v>
                </c:pt>
                <c:pt idx="128">
                  <c:v>7.6975041689698195E-2</c:v>
                </c:pt>
                <c:pt idx="129">
                  <c:v>7.6983534790608363E-2</c:v>
                </c:pt>
                <c:pt idx="130">
                  <c:v>7.7374687651666024E-2</c:v>
                </c:pt>
                <c:pt idx="131">
                  <c:v>7.8031503401025257E-2</c:v>
                </c:pt>
                <c:pt idx="132">
                  <c:v>8.3440588479478703E-2</c:v>
                </c:pt>
                <c:pt idx="133">
                  <c:v>8.4138553433226584E-2</c:v>
                </c:pt>
                <c:pt idx="134">
                  <c:v>8.5239568086551851E-2</c:v>
                </c:pt>
                <c:pt idx="135">
                  <c:v>8.5998159630694487E-2</c:v>
                </c:pt>
                <c:pt idx="136">
                  <c:v>8.6616268549705028E-2</c:v>
                </c:pt>
                <c:pt idx="137">
                  <c:v>8.7759361112666509E-2</c:v>
                </c:pt>
                <c:pt idx="138">
                  <c:v>8.7876766424306113E-2</c:v>
                </c:pt>
                <c:pt idx="139">
                  <c:v>8.882773482963649E-2</c:v>
                </c:pt>
                <c:pt idx="140">
                  <c:v>9.4540739804983231E-2</c:v>
                </c:pt>
                <c:pt idx="141">
                  <c:v>9.7877671964016894E-2</c:v>
                </c:pt>
                <c:pt idx="142">
                  <c:v>9.86107197702287E-2</c:v>
                </c:pt>
                <c:pt idx="143">
                  <c:v>9.9825407445950559E-2</c:v>
                </c:pt>
                <c:pt idx="144">
                  <c:v>0.10073861900604419</c:v>
                </c:pt>
                <c:pt idx="145">
                  <c:v>0.10103746388366903</c:v>
                </c:pt>
                <c:pt idx="146">
                  <c:v>0.10168478248261693</c:v>
                </c:pt>
                <c:pt idx="147">
                  <c:v>0.10933437503047494</c:v>
                </c:pt>
                <c:pt idx="148">
                  <c:v>0.11151766046167576</c:v>
                </c:pt>
                <c:pt idx="149">
                  <c:v>0.1121857635203152</c:v>
                </c:pt>
                <c:pt idx="150">
                  <c:v>0.11269316365868876</c:v>
                </c:pt>
                <c:pt idx="151">
                  <c:v>0.11289642820380033</c:v>
                </c:pt>
                <c:pt idx="152">
                  <c:v>0.11376224364275822</c:v>
                </c:pt>
                <c:pt idx="153">
                  <c:v>0.12204397544716378</c:v>
                </c:pt>
                <c:pt idx="154">
                  <c:v>0.12204397544716378</c:v>
                </c:pt>
                <c:pt idx="155">
                  <c:v>0.12263555097915159</c:v>
                </c:pt>
                <c:pt idx="156">
                  <c:v>0.12263555097915159</c:v>
                </c:pt>
                <c:pt idx="157">
                  <c:v>0.12519700601053171</c:v>
                </c:pt>
                <c:pt idx="158">
                  <c:v>0.12519700601053171</c:v>
                </c:pt>
                <c:pt idx="159">
                  <c:v>0.12519700601053171</c:v>
                </c:pt>
                <c:pt idx="160">
                  <c:v>0.12557110253386694</c:v>
                </c:pt>
                <c:pt idx="161">
                  <c:v>0.12557110253386694</c:v>
                </c:pt>
                <c:pt idx="162">
                  <c:v>0.12598858062947871</c:v>
                </c:pt>
                <c:pt idx="163">
                  <c:v>0.12598858062947871</c:v>
                </c:pt>
                <c:pt idx="164">
                  <c:v>0.12599929389574036</c:v>
                </c:pt>
                <c:pt idx="165">
                  <c:v>0.12697602197432717</c:v>
                </c:pt>
                <c:pt idx="166">
                  <c:v>0.13542919080915153</c:v>
                </c:pt>
                <c:pt idx="167">
                  <c:v>0.14047490453180694</c:v>
                </c:pt>
                <c:pt idx="168">
                  <c:v>0.14048619067380683</c:v>
                </c:pt>
                <c:pt idx="169">
                  <c:v>0.14162833162545682</c:v>
                </c:pt>
                <c:pt idx="170">
                  <c:v>0.14179833495654204</c:v>
                </c:pt>
                <c:pt idx="171">
                  <c:v>0.14864393153191907</c:v>
                </c:pt>
                <c:pt idx="172">
                  <c:v>0.14966610815297127</c:v>
                </c:pt>
                <c:pt idx="173">
                  <c:v>0.15389460860015336</c:v>
                </c:pt>
                <c:pt idx="174">
                  <c:v>0.1670919595674272</c:v>
                </c:pt>
                <c:pt idx="175">
                  <c:v>0.1670919595674272</c:v>
                </c:pt>
                <c:pt idx="176">
                  <c:v>0.16800105592494549</c:v>
                </c:pt>
                <c:pt idx="177">
                  <c:v>0.16800105592494549</c:v>
                </c:pt>
                <c:pt idx="178">
                  <c:v>0.17115199938160686</c:v>
                </c:pt>
                <c:pt idx="179">
                  <c:v>0.17115199938160686</c:v>
                </c:pt>
                <c:pt idx="180">
                  <c:v>0.17115199938160686</c:v>
                </c:pt>
                <c:pt idx="181">
                  <c:v>0.18174440530766295</c:v>
                </c:pt>
                <c:pt idx="182">
                  <c:v>0.18545539064915267</c:v>
                </c:pt>
                <c:pt idx="183">
                  <c:v>0.18816175068624991</c:v>
                </c:pt>
                <c:pt idx="184">
                  <c:v>0.18834371697363175</c:v>
                </c:pt>
                <c:pt idx="185">
                  <c:v>0.19773704858899846</c:v>
                </c:pt>
                <c:pt idx="186">
                  <c:v>0.19876330176677776</c:v>
                </c:pt>
                <c:pt idx="187">
                  <c:v>0.2002204592184274</c:v>
                </c:pt>
                <c:pt idx="188">
                  <c:v>0.20370360888122616</c:v>
                </c:pt>
                <c:pt idx="189">
                  <c:v>0.20451467894905134</c:v>
                </c:pt>
                <c:pt idx="190">
                  <c:v>0.20474476683286277</c:v>
                </c:pt>
                <c:pt idx="191">
                  <c:v>0.21525657520981811</c:v>
                </c:pt>
                <c:pt idx="192">
                  <c:v>0.21617306883683138</c:v>
                </c:pt>
                <c:pt idx="193">
                  <c:v>0.21628428772910993</c:v>
                </c:pt>
                <c:pt idx="194">
                  <c:v>0.21704967122568608</c:v>
                </c:pt>
                <c:pt idx="195">
                  <c:v>0.21739800780041335</c:v>
                </c:pt>
                <c:pt idx="196">
                  <c:v>0.21852848569474259</c:v>
                </c:pt>
                <c:pt idx="197">
                  <c:v>0.21890594586819506</c:v>
                </c:pt>
                <c:pt idx="198">
                  <c:v>0.22231735712447759</c:v>
                </c:pt>
                <c:pt idx="199">
                  <c:v>0.23299396428888924</c:v>
                </c:pt>
                <c:pt idx="200">
                  <c:v>0.2361908287614557</c:v>
                </c:pt>
                <c:pt idx="201">
                  <c:v>0.23776082532264714</c:v>
                </c:pt>
                <c:pt idx="202">
                  <c:v>0.23924825854602219</c:v>
                </c:pt>
                <c:pt idx="203">
                  <c:v>0.23970121830684846</c:v>
                </c:pt>
                <c:pt idx="204">
                  <c:v>0.24012533329457464</c:v>
                </c:pt>
                <c:pt idx="205">
                  <c:v>0.24063768339441535</c:v>
                </c:pt>
                <c:pt idx="206">
                  <c:v>0.25414581882667636</c:v>
                </c:pt>
                <c:pt idx="207">
                  <c:v>0.25955873787077904</c:v>
                </c:pt>
                <c:pt idx="208">
                  <c:v>0.25960433307215347</c:v>
                </c:pt>
                <c:pt idx="209">
                  <c:v>0.26056273663561047</c:v>
                </c:pt>
                <c:pt idx="210">
                  <c:v>0.27286752333947456</c:v>
                </c:pt>
                <c:pt idx="211">
                  <c:v>0.27741797784347266</c:v>
                </c:pt>
                <c:pt idx="212">
                  <c:v>0.2793997052325754</c:v>
                </c:pt>
                <c:pt idx="213">
                  <c:v>0.27999872446276347</c:v>
                </c:pt>
                <c:pt idx="214">
                  <c:v>0.2814515827589163</c:v>
                </c:pt>
                <c:pt idx="215">
                  <c:v>0.29195001060516795</c:v>
                </c:pt>
                <c:pt idx="216">
                  <c:v>0.299482685944439</c:v>
                </c:pt>
                <c:pt idx="217">
                  <c:v>0.29949898659783614</c:v>
                </c:pt>
                <c:pt idx="218">
                  <c:v>0.31171397644195464</c:v>
                </c:pt>
                <c:pt idx="219">
                  <c:v>0.31329518416703972</c:v>
                </c:pt>
                <c:pt idx="220">
                  <c:v>0.31683792933181321</c:v>
                </c:pt>
                <c:pt idx="221">
                  <c:v>0.31688820280089042</c:v>
                </c:pt>
                <c:pt idx="222">
                  <c:v>0.32070358392093645</c:v>
                </c:pt>
                <c:pt idx="223">
                  <c:v>0.32198598866466843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DD7-41F4-8F1F-1D66AFD34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809400"/>
        <c:axId val="1"/>
      </c:scatterChart>
      <c:valAx>
        <c:axId val="838809400"/>
        <c:scaling>
          <c:orientation val="minMax"/>
          <c:max val="22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04408451534235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1347150259067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8094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53386008096138"/>
          <c:y val="0.92097264437689974"/>
          <c:w val="0.8497423832383646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My Graph</a:t>
            </a:r>
          </a:p>
        </c:rich>
      </c:tx>
      <c:layout>
        <c:manualLayout>
          <c:xMode val="edge"/>
          <c:yMode val="edge"/>
          <c:x val="0.47374898650489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514091014779618E-2"/>
          <c:y val="8.1632833831211532E-2"/>
          <c:w val="0.93773005586325719"/>
          <c:h val="0.83900412548745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Q_fit!$D$21:$D$166</c:f>
              <c:numCache>
                <c:formatCode>General</c:formatCode>
                <c:ptCount val="146"/>
                <c:pt idx="0">
                  <c:v>-5.7587000000000002</c:v>
                </c:pt>
                <c:pt idx="1">
                  <c:v>-5.6958000000000002</c:v>
                </c:pt>
                <c:pt idx="2">
                  <c:v>-4.4668000000000001</c:v>
                </c:pt>
                <c:pt idx="3">
                  <c:v>-4.4250499999999997</c:v>
                </c:pt>
                <c:pt idx="4">
                  <c:v>-4.3690499999999997</c:v>
                </c:pt>
                <c:pt idx="5">
                  <c:v>-4.3644499999999997</c:v>
                </c:pt>
                <c:pt idx="6">
                  <c:v>-4.2968500000000001</c:v>
                </c:pt>
                <c:pt idx="7">
                  <c:v>-4.23895</c:v>
                </c:pt>
                <c:pt idx="8">
                  <c:v>-3.8392499999999998</c:v>
                </c:pt>
                <c:pt idx="9">
                  <c:v>-3.8385500000000001</c:v>
                </c:pt>
                <c:pt idx="10">
                  <c:v>-3.7767499999999998</c:v>
                </c:pt>
                <c:pt idx="11">
                  <c:v>-3.7766999999999999</c:v>
                </c:pt>
                <c:pt idx="12">
                  <c:v>-3.6029499999999999</c:v>
                </c:pt>
                <c:pt idx="13">
                  <c:v>-3.59335</c:v>
                </c:pt>
                <c:pt idx="14">
                  <c:v>-3.5222000000000002</c:v>
                </c:pt>
                <c:pt idx="15">
                  <c:v>-3.51905</c:v>
                </c:pt>
                <c:pt idx="16">
                  <c:v>-3.4740500000000001</c:v>
                </c:pt>
                <c:pt idx="17">
                  <c:v>-3.3938000000000001</c:v>
                </c:pt>
                <c:pt idx="18">
                  <c:v>-3.10025</c:v>
                </c:pt>
                <c:pt idx="19">
                  <c:v>-3.0286</c:v>
                </c:pt>
                <c:pt idx="20">
                  <c:v>-2.8805499999999999</c:v>
                </c:pt>
                <c:pt idx="21">
                  <c:v>-2.1976</c:v>
                </c:pt>
                <c:pt idx="22">
                  <c:v>-2.1945999999999999</c:v>
                </c:pt>
                <c:pt idx="23">
                  <c:v>-2.1839</c:v>
                </c:pt>
                <c:pt idx="24">
                  <c:v>-2.1776</c:v>
                </c:pt>
                <c:pt idx="25">
                  <c:v>-2.1204999999999998</c:v>
                </c:pt>
                <c:pt idx="26">
                  <c:v>-2.0737999999999999</c:v>
                </c:pt>
                <c:pt idx="27">
                  <c:v>-2.0606</c:v>
                </c:pt>
                <c:pt idx="28">
                  <c:v>-1.9979</c:v>
                </c:pt>
                <c:pt idx="29">
                  <c:v>-1.97685</c:v>
                </c:pt>
                <c:pt idx="30">
                  <c:v>-1.9097500000000001</c:v>
                </c:pt>
                <c:pt idx="31">
                  <c:v>-1.8812500000000001</c:v>
                </c:pt>
                <c:pt idx="32">
                  <c:v>-1.85775</c:v>
                </c:pt>
                <c:pt idx="33">
                  <c:v>-1.8512500000000001</c:v>
                </c:pt>
                <c:pt idx="34">
                  <c:v>-1.8331</c:v>
                </c:pt>
                <c:pt idx="35">
                  <c:v>-1.65455</c:v>
                </c:pt>
                <c:pt idx="36">
                  <c:v>-1.5668500000000001</c:v>
                </c:pt>
                <c:pt idx="37">
                  <c:v>-1.5350999999999999</c:v>
                </c:pt>
                <c:pt idx="38">
                  <c:v>-1.3392500000000001</c:v>
                </c:pt>
                <c:pt idx="39">
                  <c:v>-1.2393000000000001</c:v>
                </c:pt>
                <c:pt idx="40">
                  <c:v>-1.23525</c:v>
                </c:pt>
                <c:pt idx="41">
                  <c:v>-1.1515</c:v>
                </c:pt>
                <c:pt idx="42">
                  <c:v>-1.0239499999999999</c:v>
                </c:pt>
                <c:pt idx="43">
                  <c:v>-1.0203</c:v>
                </c:pt>
                <c:pt idx="44">
                  <c:v>-1.00905</c:v>
                </c:pt>
                <c:pt idx="45">
                  <c:v>-0.97599999999999998</c:v>
                </c:pt>
                <c:pt idx="46">
                  <c:v>-0.96899999999999997</c:v>
                </c:pt>
                <c:pt idx="47">
                  <c:v>-0.96445000000000003</c:v>
                </c:pt>
                <c:pt idx="48">
                  <c:v>-0.95584999999999998</c:v>
                </c:pt>
                <c:pt idx="49">
                  <c:v>-0.88224999999999998</c:v>
                </c:pt>
                <c:pt idx="50">
                  <c:v>-0.84955000000000003</c:v>
                </c:pt>
                <c:pt idx="51">
                  <c:v>-0.76229999999999998</c:v>
                </c:pt>
                <c:pt idx="52">
                  <c:v>-0.66285000000000005</c:v>
                </c:pt>
                <c:pt idx="53">
                  <c:v>-0.63970000000000005</c:v>
                </c:pt>
                <c:pt idx="54">
                  <c:v>-0.56505000000000005</c:v>
                </c:pt>
                <c:pt idx="55">
                  <c:v>-0.56505000000000005</c:v>
                </c:pt>
                <c:pt idx="56">
                  <c:v>-0.53025</c:v>
                </c:pt>
                <c:pt idx="57">
                  <c:v>-0.50675000000000003</c:v>
                </c:pt>
                <c:pt idx="58">
                  <c:v>-0.50375000000000003</c:v>
                </c:pt>
                <c:pt idx="59">
                  <c:v>-0.49395</c:v>
                </c:pt>
                <c:pt idx="60">
                  <c:v>-0.46105000000000002</c:v>
                </c:pt>
                <c:pt idx="61">
                  <c:v>-0.44519999999999998</c:v>
                </c:pt>
                <c:pt idx="62">
                  <c:v>-0.3226</c:v>
                </c:pt>
                <c:pt idx="63">
                  <c:v>-0.31814999999999999</c:v>
                </c:pt>
                <c:pt idx="64">
                  <c:v>-0.31780000000000003</c:v>
                </c:pt>
                <c:pt idx="65">
                  <c:v>-0.27345000000000003</c:v>
                </c:pt>
                <c:pt idx="66">
                  <c:v>-0.26300000000000001</c:v>
                </c:pt>
                <c:pt idx="67">
                  <c:v>-0.19375000000000001</c:v>
                </c:pt>
                <c:pt idx="68">
                  <c:v>-0.18725</c:v>
                </c:pt>
                <c:pt idx="69">
                  <c:v>-0.14119999999999999</c:v>
                </c:pt>
                <c:pt idx="70">
                  <c:v>-0.13125000000000001</c:v>
                </c:pt>
                <c:pt idx="71">
                  <c:v>-0.13109999999999999</c:v>
                </c:pt>
                <c:pt idx="72">
                  <c:v>-0.12859999999999999</c:v>
                </c:pt>
                <c:pt idx="73">
                  <c:v>-0.1242</c:v>
                </c:pt>
                <c:pt idx="74">
                  <c:v>-0.12189999999999999</c:v>
                </c:pt>
                <c:pt idx="75">
                  <c:v>-0.1207</c:v>
                </c:pt>
                <c:pt idx="76">
                  <c:v>-0.11965000000000001</c:v>
                </c:pt>
                <c:pt idx="77">
                  <c:v>-8.2549999999999998E-2</c:v>
                </c:pt>
                <c:pt idx="78">
                  <c:v>-7.2400000000000006E-2</c:v>
                </c:pt>
                <c:pt idx="79">
                  <c:v>-7.2349999999999998E-2</c:v>
                </c:pt>
                <c:pt idx="80">
                  <c:v>-5.7299999999999997E-2</c:v>
                </c:pt>
                <c:pt idx="81">
                  <c:v>0</c:v>
                </c:pt>
                <c:pt idx="82">
                  <c:v>6.1000000000000004E-3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xVal>
          <c:yVal>
            <c:numRef>
              <c:f>Q_fit!$E$21:$E$166</c:f>
              <c:numCache>
                <c:formatCode>General</c:formatCode>
                <c:ptCount val="146"/>
                <c:pt idx="0">
                  <c:v>3.1573923299947637</c:v>
                </c:pt>
                <c:pt idx="1">
                  <c:v>3.039549219993205</c:v>
                </c:pt>
                <c:pt idx="2">
                  <c:v>1.9325781199950143</c:v>
                </c:pt>
                <c:pt idx="3">
                  <c:v>1.7911917949932104</c:v>
                </c:pt>
                <c:pt idx="4">
                  <c:v>1.7647813949952251</c:v>
                </c:pt>
                <c:pt idx="5">
                  <c:v>1.8508262549912615</c:v>
                </c:pt>
                <c:pt idx="6">
                  <c:v>1.6716594149911543</c:v>
                </c:pt>
                <c:pt idx="7">
                  <c:v>1.6192458049954439</c:v>
                </c:pt>
                <c:pt idx="8">
                  <c:v>1.2709915749946958</c:v>
                </c:pt>
                <c:pt idx="9">
                  <c:v>1.3114114449927001</c:v>
                </c:pt>
                <c:pt idx="10">
                  <c:v>1.2876228249951964</c:v>
                </c:pt>
                <c:pt idx="11">
                  <c:v>1.3029385299960268</c:v>
                </c:pt>
                <c:pt idx="12">
                  <c:v>1.1710134049935732</c:v>
                </c:pt>
                <c:pt idx="13">
                  <c:v>1.170628764994035</c:v>
                </c:pt>
                <c:pt idx="14">
                  <c:v>1.1148769799947331</c:v>
                </c:pt>
                <c:pt idx="15">
                  <c:v>1.1337663949962007</c:v>
                </c:pt>
                <c:pt idx="16">
                  <c:v>1.0979008949943818</c:v>
                </c:pt>
                <c:pt idx="17">
                  <c:v>1.0536074199953873</c:v>
                </c:pt>
                <c:pt idx="18">
                  <c:v>0.8891114749967528</c:v>
                </c:pt>
                <c:pt idx="19">
                  <c:v>0.80651673999454943</c:v>
                </c:pt>
                <c:pt idx="20">
                  <c:v>0.80131924499437446</c:v>
                </c:pt>
                <c:pt idx="21">
                  <c:v>0.44953383999381913</c:v>
                </c:pt>
                <c:pt idx="22">
                  <c:v>0.44147613999666646</c:v>
                </c:pt>
                <c:pt idx="23">
                  <c:v>0.40903700999479042</c:v>
                </c:pt>
                <c:pt idx="24">
                  <c:v>0.43281583999487339</c:v>
                </c:pt>
                <c:pt idx="25">
                  <c:v>0.41435094999906141</c:v>
                </c:pt>
                <c:pt idx="26">
                  <c:v>0.40321941999718547</c:v>
                </c:pt>
                <c:pt idx="27">
                  <c:v>0.37356553999416064</c:v>
                </c:pt>
                <c:pt idx="28">
                  <c:v>0.36545960999501403</c:v>
                </c:pt>
                <c:pt idx="29">
                  <c:v>0.35037141499196878</c:v>
                </c:pt>
                <c:pt idx="30">
                  <c:v>0.32904752499598544</c:v>
                </c:pt>
                <c:pt idx="31">
                  <c:v>0.27399937500013039</c:v>
                </c:pt>
                <c:pt idx="32">
                  <c:v>0.27238072499312693</c:v>
                </c:pt>
                <c:pt idx="33">
                  <c:v>0.22342237499105977</c:v>
                </c:pt>
                <c:pt idx="34">
                  <c:v>0.14702328999555903</c:v>
                </c:pt>
                <c:pt idx="35">
                  <c:v>0.23240584499581018</c:v>
                </c:pt>
                <c:pt idx="36">
                  <c:v>0.15215241499390686</c:v>
                </c:pt>
                <c:pt idx="37">
                  <c:v>0.21262508999643615</c:v>
                </c:pt>
                <c:pt idx="38">
                  <c:v>0.11724157499702414</c:v>
                </c:pt>
                <c:pt idx="39">
                  <c:v>0.18733586999587715</c:v>
                </c:pt>
                <c:pt idx="40">
                  <c:v>0.10490797499369364</c:v>
                </c:pt>
                <c:pt idx="41">
                  <c:v>7.6713849994121119E-2</c:v>
                </c:pt>
                <c:pt idx="42">
                  <c:v>8.5077304989681579E-2</c:v>
                </c:pt>
                <c:pt idx="43">
                  <c:v>9.5123769991914742E-2</c:v>
                </c:pt>
                <c:pt idx="44">
                  <c:v>8.3157394998124801E-2</c:v>
                </c:pt>
                <c:pt idx="45">
                  <c:v>2.8383999961079098E-3</c:v>
                </c:pt>
                <c:pt idx="46">
                  <c:v>9.8037099996872712E-2</c:v>
                </c:pt>
                <c:pt idx="47">
                  <c:v>7.1766255001421086E-2</c:v>
                </c:pt>
                <c:pt idx="48">
                  <c:v>6.806751499971142E-2</c:v>
                </c:pt>
                <c:pt idx="49">
                  <c:v>2.0785274995432701E-2</c:v>
                </c:pt>
                <c:pt idx="50">
                  <c:v>6.8256345002737362E-2</c:v>
                </c:pt>
                <c:pt idx="51">
                  <c:v>5.5161570002383087E-2</c:v>
                </c:pt>
                <c:pt idx="52">
                  <c:v>5.8098814995901193E-2</c:v>
                </c:pt>
                <c:pt idx="53">
                  <c:v>4.6270229991932865E-2</c:v>
                </c:pt>
                <c:pt idx="54">
                  <c:v>3.1617794993508141E-2</c:v>
                </c:pt>
                <c:pt idx="55">
                  <c:v>3.4617794997757301E-2</c:v>
                </c:pt>
                <c:pt idx="56">
                  <c:v>-7.1651525002380367E-2</c:v>
                </c:pt>
                <c:pt idx="57">
                  <c:v>1.2729825000860728E-2</c:v>
                </c:pt>
                <c:pt idx="58">
                  <c:v>1.0672124997654464E-2</c:v>
                </c:pt>
                <c:pt idx="59">
                  <c:v>0.10355030500068096</c:v>
                </c:pt>
                <c:pt idx="60">
                  <c:v>1.5284194996638689E-2</c:v>
                </c:pt>
                <c:pt idx="61">
                  <c:v>2.2562679994734935E-2</c:v>
                </c:pt>
                <c:pt idx="62">
                  <c:v>1.1871340000652708E-2</c:v>
                </c:pt>
                <c:pt idx="63">
                  <c:v>1.0569084995950107E-2</c:v>
                </c:pt>
                <c:pt idx="64">
                  <c:v>1.2879019996034913E-2</c:v>
                </c:pt>
                <c:pt idx="65">
                  <c:v>1.8093550024786964E-3</c:v>
                </c:pt>
                <c:pt idx="66">
                  <c:v>3.8916999910725281E-3</c:v>
                </c:pt>
                <c:pt idx="67">
                  <c:v>5.0431249983375892E-3</c:v>
                </c:pt>
                <c:pt idx="68">
                  <c:v>4.0847749914973974E-3</c:v>
                </c:pt>
                <c:pt idx="69">
                  <c:v>-2.1509200014406815E-3</c:v>
                </c:pt>
                <c:pt idx="70">
                  <c:v>-1.1256249999860302E-3</c:v>
                </c:pt>
                <c:pt idx="71">
                  <c:v>4.2148999636992812E-4</c:v>
                </c:pt>
                <c:pt idx="72">
                  <c:v>5.406739997852128E-3</c:v>
                </c:pt>
                <c:pt idx="73">
                  <c:v>-4.811220002011396E-3</c:v>
                </c:pt>
                <c:pt idx="74">
                  <c:v>4.7112099928199314E-3</c:v>
                </c:pt>
                <c:pt idx="75">
                  <c:v>2.0881300006294623E-3</c:v>
                </c:pt>
                <c:pt idx="76">
                  <c:v>1.3179349989513867E-3</c:v>
                </c:pt>
                <c:pt idx="77">
                  <c:v>-8.2289550045970827E-3</c:v>
                </c:pt>
                <c:pt idx="78">
                  <c:v>1.2591599952429533E-3</c:v>
                </c:pt>
                <c:pt idx="79">
                  <c:v>-4.2513500375207514E-4</c:v>
                </c:pt>
                <c:pt idx="80">
                  <c:v>9.0206999448128045E-4</c:v>
                </c:pt>
                <c:pt idx="81">
                  <c:v>9.9999997473787516E-5</c:v>
                </c:pt>
                <c:pt idx="82">
                  <c:v>-5.8399000408826396E-4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02-4834-AD92-5B8C04FE9D97}"/>
            </c:ext>
          </c:extLst>
        </c:ser>
        <c:ser>
          <c:idx val="1"/>
          <c:order val="1"/>
          <c:tx>
            <c:strRef>
              <c:f>Q_fit!$K$20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Q_fit!$D$21:$D$166</c:f>
              <c:numCache>
                <c:formatCode>General</c:formatCode>
                <c:ptCount val="146"/>
                <c:pt idx="0">
                  <c:v>-5.7587000000000002</c:v>
                </c:pt>
                <c:pt idx="1">
                  <c:v>-5.6958000000000002</c:v>
                </c:pt>
                <c:pt idx="2">
                  <c:v>-4.4668000000000001</c:v>
                </c:pt>
                <c:pt idx="3">
                  <c:v>-4.4250499999999997</c:v>
                </c:pt>
                <c:pt idx="4">
                  <c:v>-4.3690499999999997</c:v>
                </c:pt>
                <c:pt idx="5">
                  <c:v>-4.3644499999999997</c:v>
                </c:pt>
                <c:pt idx="6">
                  <c:v>-4.2968500000000001</c:v>
                </c:pt>
                <c:pt idx="7">
                  <c:v>-4.23895</c:v>
                </c:pt>
                <c:pt idx="8">
                  <c:v>-3.8392499999999998</c:v>
                </c:pt>
                <c:pt idx="9">
                  <c:v>-3.8385500000000001</c:v>
                </c:pt>
                <c:pt idx="10">
                  <c:v>-3.7767499999999998</c:v>
                </c:pt>
                <c:pt idx="11">
                  <c:v>-3.7766999999999999</c:v>
                </c:pt>
                <c:pt idx="12">
                  <c:v>-3.6029499999999999</c:v>
                </c:pt>
                <c:pt idx="13">
                  <c:v>-3.59335</c:v>
                </c:pt>
                <c:pt idx="14">
                  <c:v>-3.5222000000000002</c:v>
                </c:pt>
                <c:pt idx="15">
                  <c:v>-3.51905</c:v>
                </c:pt>
                <c:pt idx="16">
                  <c:v>-3.4740500000000001</c:v>
                </c:pt>
                <c:pt idx="17">
                  <c:v>-3.3938000000000001</c:v>
                </c:pt>
                <c:pt idx="18">
                  <c:v>-3.10025</c:v>
                </c:pt>
                <c:pt idx="19">
                  <c:v>-3.0286</c:v>
                </c:pt>
                <c:pt idx="20">
                  <c:v>-2.8805499999999999</c:v>
                </c:pt>
                <c:pt idx="21">
                  <c:v>-2.1976</c:v>
                </c:pt>
                <c:pt idx="22">
                  <c:v>-2.1945999999999999</c:v>
                </c:pt>
                <c:pt idx="23">
                  <c:v>-2.1839</c:v>
                </c:pt>
                <c:pt idx="24">
                  <c:v>-2.1776</c:v>
                </c:pt>
                <c:pt idx="25">
                  <c:v>-2.1204999999999998</c:v>
                </c:pt>
                <c:pt idx="26">
                  <c:v>-2.0737999999999999</c:v>
                </c:pt>
                <c:pt idx="27">
                  <c:v>-2.0606</c:v>
                </c:pt>
                <c:pt idx="28">
                  <c:v>-1.9979</c:v>
                </c:pt>
                <c:pt idx="29">
                  <c:v>-1.97685</c:v>
                </c:pt>
                <c:pt idx="30">
                  <c:v>-1.9097500000000001</c:v>
                </c:pt>
                <c:pt idx="31">
                  <c:v>-1.8812500000000001</c:v>
                </c:pt>
                <c:pt idx="32">
                  <c:v>-1.85775</c:v>
                </c:pt>
                <c:pt idx="33">
                  <c:v>-1.8512500000000001</c:v>
                </c:pt>
                <c:pt idx="34">
                  <c:v>-1.8331</c:v>
                </c:pt>
                <c:pt idx="35">
                  <c:v>-1.65455</c:v>
                </c:pt>
                <c:pt idx="36">
                  <c:v>-1.5668500000000001</c:v>
                </c:pt>
                <c:pt idx="37">
                  <c:v>-1.5350999999999999</c:v>
                </c:pt>
                <c:pt idx="38">
                  <c:v>-1.3392500000000001</c:v>
                </c:pt>
                <c:pt idx="39">
                  <c:v>-1.2393000000000001</c:v>
                </c:pt>
                <c:pt idx="40">
                  <c:v>-1.23525</c:v>
                </c:pt>
                <c:pt idx="41">
                  <c:v>-1.1515</c:v>
                </c:pt>
                <c:pt idx="42">
                  <c:v>-1.0239499999999999</c:v>
                </c:pt>
                <c:pt idx="43">
                  <c:v>-1.0203</c:v>
                </c:pt>
                <c:pt idx="44">
                  <c:v>-1.00905</c:v>
                </c:pt>
                <c:pt idx="45">
                  <c:v>-0.97599999999999998</c:v>
                </c:pt>
                <c:pt idx="46">
                  <c:v>-0.96899999999999997</c:v>
                </c:pt>
                <c:pt idx="47">
                  <c:v>-0.96445000000000003</c:v>
                </c:pt>
                <c:pt idx="48">
                  <c:v>-0.95584999999999998</c:v>
                </c:pt>
                <c:pt idx="49">
                  <c:v>-0.88224999999999998</c:v>
                </c:pt>
                <c:pt idx="50">
                  <c:v>-0.84955000000000003</c:v>
                </c:pt>
                <c:pt idx="51">
                  <c:v>-0.76229999999999998</c:v>
                </c:pt>
                <c:pt idx="52">
                  <c:v>-0.66285000000000005</c:v>
                </c:pt>
                <c:pt idx="53">
                  <c:v>-0.63970000000000005</c:v>
                </c:pt>
                <c:pt idx="54">
                  <c:v>-0.56505000000000005</c:v>
                </c:pt>
                <c:pt idx="55">
                  <c:v>-0.56505000000000005</c:v>
                </c:pt>
                <c:pt idx="56">
                  <c:v>-0.53025</c:v>
                </c:pt>
                <c:pt idx="57">
                  <c:v>-0.50675000000000003</c:v>
                </c:pt>
                <c:pt idx="58">
                  <c:v>-0.50375000000000003</c:v>
                </c:pt>
                <c:pt idx="59">
                  <c:v>-0.49395</c:v>
                </c:pt>
                <c:pt idx="60">
                  <c:v>-0.46105000000000002</c:v>
                </c:pt>
                <c:pt idx="61">
                  <c:v>-0.44519999999999998</c:v>
                </c:pt>
                <c:pt idx="62">
                  <c:v>-0.3226</c:v>
                </c:pt>
                <c:pt idx="63">
                  <c:v>-0.31814999999999999</c:v>
                </c:pt>
                <c:pt idx="64">
                  <c:v>-0.31780000000000003</c:v>
                </c:pt>
                <c:pt idx="65">
                  <c:v>-0.27345000000000003</c:v>
                </c:pt>
                <c:pt idx="66">
                  <c:v>-0.26300000000000001</c:v>
                </c:pt>
                <c:pt idx="67">
                  <c:v>-0.19375000000000001</c:v>
                </c:pt>
                <c:pt idx="68">
                  <c:v>-0.18725</c:v>
                </c:pt>
                <c:pt idx="69">
                  <c:v>-0.14119999999999999</c:v>
                </c:pt>
                <c:pt idx="70">
                  <c:v>-0.13125000000000001</c:v>
                </c:pt>
                <c:pt idx="71">
                  <c:v>-0.13109999999999999</c:v>
                </c:pt>
                <c:pt idx="72">
                  <c:v>-0.12859999999999999</c:v>
                </c:pt>
                <c:pt idx="73">
                  <c:v>-0.1242</c:v>
                </c:pt>
                <c:pt idx="74">
                  <c:v>-0.12189999999999999</c:v>
                </c:pt>
                <c:pt idx="75">
                  <c:v>-0.1207</c:v>
                </c:pt>
                <c:pt idx="76">
                  <c:v>-0.11965000000000001</c:v>
                </c:pt>
                <c:pt idx="77">
                  <c:v>-8.2549999999999998E-2</c:v>
                </c:pt>
                <c:pt idx="78">
                  <c:v>-7.2400000000000006E-2</c:v>
                </c:pt>
                <c:pt idx="79">
                  <c:v>-7.2349999999999998E-2</c:v>
                </c:pt>
                <c:pt idx="80">
                  <c:v>-5.7299999999999997E-2</c:v>
                </c:pt>
                <c:pt idx="81">
                  <c:v>0</c:v>
                </c:pt>
                <c:pt idx="82">
                  <c:v>6.1000000000000004E-3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xVal>
          <c:yVal>
            <c:numRef>
              <c:f>Q_fit!$K$21:$K$166</c:f>
              <c:numCache>
                <c:formatCode>General</c:formatCode>
                <c:ptCount val="146"/>
                <c:pt idx="0">
                  <c:v>3.1303634331179198</c:v>
                </c:pt>
                <c:pt idx="1">
                  <c:v>3.0603839062477456</c:v>
                </c:pt>
                <c:pt idx="2">
                  <c:v>1.8519967000883455</c:v>
                </c:pt>
                <c:pt idx="3">
                  <c:v>1.8162578196061641</c:v>
                </c:pt>
                <c:pt idx="4">
                  <c:v>1.7688686068099582</c:v>
                </c:pt>
                <c:pt idx="5">
                  <c:v>1.7650038264088543</c:v>
                </c:pt>
                <c:pt idx="6">
                  <c:v>1.7086969365321139</c:v>
                </c:pt>
                <c:pt idx="7">
                  <c:v>1.6611969848563606</c:v>
                </c:pt>
                <c:pt idx="8">
                  <c:v>1.3516007038495996</c:v>
                </c:pt>
                <c:pt idx="9">
                  <c:v>1.3510865608012375</c:v>
                </c:pt>
                <c:pt idx="10">
                  <c:v>1.3060817254651378</c:v>
                </c:pt>
                <c:pt idx="11">
                  <c:v>1.3060456233570696</c:v>
                </c:pt>
                <c:pt idx="12">
                  <c:v>1.1836137073943691</c:v>
                </c:pt>
                <c:pt idx="13">
                  <c:v>1.1770253225435261</c:v>
                </c:pt>
                <c:pt idx="14">
                  <c:v>1.1287709153652279</c:v>
                </c:pt>
                <c:pt idx="15">
                  <c:v>1.1266579930335137</c:v>
                </c:pt>
                <c:pt idx="16">
                  <c:v>1.0966902882068088</c:v>
                </c:pt>
                <c:pt idx="17">
                  <c:v>1.0442540558579412</c:v>
                </c:pt>
                <c:pt idx="18">
                  <c:v>0.86342954731747812</c:v>
                </c:pt>
                <c:pt idx="19">
                  <c:v>0.82191308075166047</c:v>
                </c:pt>
                <c:pt idx="20">
                  <c:v>0.73938386957407587</c:v>
                </c:pt>
                <c:pt idx="21">
                  <c:v>0.41549126617433563</c:v>
                </c:pt>
                <c:pt idx="22">
                  <c:v>0.41427449911845438</c:v>
                </c:pt>
                <c:pt idx="23">
                  <c:v>0.40994937083541794</c:v>
                </c:pt>
                <c:pt idx="24">
                  <c:v>0.40741352109433049</c:v>
                </c:pt>
                <c:pt idx="25">
                  <c:v>0.38479225686801671</c:v>
                </c:pt>
                <c:pt idx="26">
                  <c:v>0.36677640202504214</c:v>
                </c:pt>
                <c:pt idx="27">
                  <c:v>0.36176327621177978</c:v>
                </c:pt>
                <c:pt idx="28">
                  <c:v>0.33842731558322237</c:v>
                </c:pt>
                <c:pt idx="29">
                  <c:v>0.33076931112905672</c:v>
                </c:pt>
                <c:pt idx="30">
                  <c:v>0.30695038552657328</c:v>
                </c:pt>
                <c:pt idx="31">
                  <c:v>0.29710629705268443</c:v>
                </c:pt>
                <c:pt idx="32">
                  <c:v>0.28911156848991731</c:v>
                </c:pt>
                <c:pt idx="33">
                  <c:v>0.2869197808308851</c:v>
                </c:pt>
                <c:pt idx="34">
                  <c:v>0.28084442148123023</c:v>
                </c:pt>
                <c:pt idx="35">
                  <c:v>0.22459400717846259</c:v>
                </c:pt>
                <c:pt idx="36">
                  <c:v>0.19930242450361382</c:v>
                </c:pt>
                <c:pt idx="37">
                  <c:v>0.19052576918922415</c:v>
                </c:pt>
                <c:pt idx="38">
                  <c:v>0.14084910933169958</c:v>
                </c:pt>
                <c:pt idx="39">
                  <c:v>0.1184567352299716</c:v>
                </c:pt>
                <c:pt idx="40">
                  <c:v>0.11759155412766409</c:v>
                </c:pt>
                <c:pt idx="41">
                  <c:v>0.10043655171074677</c:v>
                </c:pt>
                <c:pt idx="42">
                  <c:v>7.7007668163596291E-2</c:v>
                </c:pt>
                <c:pt idx="43">
                  <c:v>7.6385159576939921E-2</c:v>
                </c:pt>
                <c:pt idx="44">
                  <c:v>7.448324862739597E-2</c:v>
                </c:pt>
                <c:pt idx="45">
                  <c:v>6.9042420381959568E-2</c:v>
                </c:pt>
                <c:pt idx="46">
                  <c:v>6.791811541410675E-2</c:v>
                </c:pt>
                <c:pt idx="47">
                  <c:v>6.7192577890034813E-2</c:v>
                </c:pt>
                <c:pt idx="48">
                  <c:v>6.5832552979060932E-2</c:v>
                </c:pt>
                <c:pt idx="49">
                  <c:v>5.4798890011266199E-2</c:v>
                </c:pt>
                <c:pt idx="50">
                  <c:v>5.0244667328666608E-2</c:v>
                </c:pt>
                <c:pt idx="51">
                  <c:v>3.914075996483353E-2</c:v>
                </c:pt>
                <c:pt idx="52">
                  <c:v>2.8342873367852378E-2</c:v>
                </c:pt>
                <c:pt idx="53">
                  <c:v>2.6113451785700275E-2</c:v>
                </c:pt>
                <c:pt idx="54">
                  <c:v>1.9655244668645683E-2</c:v>
                </c:pt>
                <c:pt idx="55">
                  <c:v>1.9655244668645683E-2</c:v>
                </c:pt>
                <c:pt idx="56">
                  <c:v>1.7025868195425863E-2</c:v>
                </c:pt>
                <c:pt idx="57">
                  <c:v>1.5387430721401144E-2</c:v>
                </c:pt>
                <c:pt idx="58">
                  <c:v>1.5186226742899971E-2</c:v>
                </c:pt>
                <c:pt idx="59">
                  <c:v>1.4541517433999281E-2</c:v>
                </c:pt>
                <c:pt idx="60">
                  <c:v>1.2517765006259431E-2</c:v>
                </c:pt>
                <c:pt idx="61">
                  <c:v>1.1620145087678342E-2</c:v>
                </c:pt>
                <c:pt idx="62">
                  <c:v>6.3761997842667261E-3</c:v>
                </c:pt>
                <c:pt idx="63">
                  <c:v>6.2424567599741161E-3</c:v>
                </c:pt>
                <c:pt idx="64">
                  <c:v>6.2321058200905622E-3</c:v>
                </c:pt>
                <c:pt idx="65">
                  <c:v>5.1189441471918493E-3</c:v>
                </c:pt>
                <c:pt idx="66">
                  <c:v>4.9139800866676775E-3</c:v>
                </c:pt>
                <c:pt idx="67">
                  <c:v>4.1082208314727302E-3</c:v>
                </c:pt>
                <c:pt idx="68">
                  <c:v>4.0818786081566888E-3</c:v>
                </c:pt>
                <c:pt idx="69">
                  <c:v>4.1374980298778969E-3</c:v>
                </c:pt>
                <c:pt idx="70">
                  <c:v>4.2052935281845505E-3</c:v>
                </c:pt>
                <c:pt idx="71">
                  <c:v>4.2064672281319796E-3</c:v>
                </c:pt>
                <c:pt idx="72">
                  <c:v>4.2266920816079181E-3</c:v>
                </c:pt>
                <c:pt idx="73">
                  <c:v>4.2653269751414492E-3</c:v>
                </c:pt>
                <c:pt idx="74">
                  <c:v>4.287065087252644E-3</c:v>
                </c:pt>
                <c:pt idx="75">
                  <c:v>4.2988271469294563E-3</c:v>
                </c:pt>
                <c:pt idx="76">
                  <c:v>4.3093554443778938E-3</c:v>
                </c:pt>
                <c:pt idx="77">
                  <c:v>4.8230387046751975E-3</c:v>
                </c:pt>
                <c:pt idx="78">
                  <c:v>5.0115832229218164E-3</c:v>
                </c:pt>
                <c:pt idx="79">
                  <c:v>5.0125630665909006E-3</c:v>
                </c:pt>
                <c:pt idx="80">
                  <c:v>5.3302451004123659E-3</c:v>
                </c:pt>
                <c:pt idx="81">
                  <c:v>6.9547545829475284E-3</c:v>
                </c:pt>
                <c:pt idx="82">
                  <c:v>7.1664095272299258E-3</c:v>
                </c:pt>
                <c:pt idx="83">
                  <c:v>6.9547545829475284E-3</c:v>
                </c:pt>
                <c:pt idx="84">
                  <c:v>6.9547545829475284E-3</c:v>
                </c:pt>
                <c:pt idx="85">
                  <c:v>6.9547545829475284E-3</c:v>
                </c:pt>
                <c:pt idx="86">
                  <c:v>6.9547545829475284E-3</c:v>
                </c:pt>
                <c:pt idx="87">
                  <c:v>6.9547545829475284E-3</c:v>
                </c:pt>
                <c:pt idx="88">
                  <c:v>6.9547545829475284E-3</c:v>
                </c:pt>
                <c:pt idx="89">
                  <c:v>6.9547545829475284E-3</c:v>
                </c:pt>
                <c:pt idx="90">
                  <c:v>6.9547545829475284E-3</c:v>
                </c:pt>
                <c:pt idx="91">
                  <c:v>6.9547545829475284E-3</c:v>
                </c:pt>
                <c:pt idx="92">
                  <c:v>6.9547545829475284E-3</c:v>
                </c:pt>
                <c:pt idx="93">
                  <c:v>6.9547545829475284E-3</c:v>
                </c:pt>
                <c:pt idx="94">
                  <c:v>6.9547545829475284E-3</c:v>
                </c:pt>
                <c:pt idx="95">
                  <c:v>6.9547545829475284E-3</c:v>
                </c:pt>
                <c:pt idx="96">
                  <c:v>6.9547545829475284E-3</c:v>
                </c:pt>
                <c:pt idx="97">
                  <c:v>6.9547545829475284E-3</c:v>
                </c:pt>
                <c:pt idx="98">
                  <c:v>6.9547545829475284E-3</c:v>
                </c:pt>
                <c:pt idx="99">
                  <c:v>6.9547545829475284E-3</c:v>
                </c:pt>
                <c:pt idx="100">
                  <c:v>6.9547545829475284E-3</c:v>
                </c:pt>
                <c:pt idx="101">
                  <c:v>6.9547545829475284E-3</c:v>
                </c:pt>
                <c:pt idx="102">
                  <c:v>6.9547545829475284E-3</c:v>
                </c:pt>
                <c:pt idx="103">
                  <c:v>6.9547545829475284E-3</c:v>
                </c:pt>
                <c:pt idx="104">
                  <c:v>6.9547545829475284E-3</c:v>
                </c:pt>
                <c:pt idx="105">
                  <c:v>6.9547545829475284E-3</c:v>
                </c:pt>
                <c:pt idx="106">
                  <c:v>6.9547545829475284E-3</c:v>
                </c:pt>
                <c:pt idx="107">
                  <c:v>6.9547545829475284E-3</c:v>
                </c:pt>
                <c:pt idx="108">
                  <c:v>6.9547545829475284E-3</c:v>
                </c:pt>
                <c:pt idx="109">
                  <c:v>6.9547545829475284E-3</c:v>
                </c:pt>
                <c:pt idx="110">
                  <c:v>6.9547545829475284E-3</c:v>
                </c:pt>
                <c:pt idx="111">
                  <c:v>6.9547545829475284E-3</c:v>
                </c:pt>
                <c:pt idx="112">
                  <c:v>6.9547545829475284E-3</c:v>
                </c:pt>
                <c:pt idx="113">
                  <c:v>6.9547545829475284E-3</c:v>
                </c:pt>
                <c:pt idx="114">
                  <c:v>6.9547545829475284E-3</c:v>
                </c:pt>
                <c:pt idx="115">
                  <c:v>6.9547545829475284E-3</c:v>
                </c:pt>
                <c:pt idx="116">
                  <c:v>6.9547545829475284E-3</c:v>
                </c:pt>
                <c:pt idx="117">
                  <c:v>6.9547545829475284E-3</c:v>
                </c:pt>
                <c:pt idx="118">
                  <c:v>6.9547545829475284E-3</c:v>
                </c:pt>
                <c:pt idx="119">
                  <c:v>6.9547545829475284E-3</c:v>
                </c:pt>
                <c:pt idx="120">
                  <c:v>6.9547545829475284E-3</c:v>
                </c:pt>
                <c:pt idx="121">
                  <c:v>6.9547545829475284E-3</c:v>
                </c:pt>
                <c:pt idx="122">
                  <c:v>6.9547545829475284E-3</c:v>
                </c:pt>
                <c:pt idx="123">
                  <c:v>6.9547545829475284E-3</c:v>
                </c:pt>
                <c:pt idx="124">
                  <c:v>6.9547545829475284E-3</c:v>
                </c:pt>
                <c:pt idx="125">
                  <c:v>6.9547545829475284E-3</c:v>
                </c:pt>
                <c:pt idx="126">
                  <c:v>6.9547545829475284E-3</c:v>
                </c:pt>
                <c:pt idx="127">
                  <c:v>6.9547545829475284E-3</c:v>
                </c:pt>
                <c:pt idx="128">
                  <c:v>6.9547545829475284E-3</c:v>
                </c:pt>
                <c:pt idx="129">
                  <c:v>6.9547545829475284E-3</c:v>
                </c:pt>
                <c:pt idx="130">
                  <c:v>6.9547545829475284E-3</c:v>
                </c:pt>
                <c:pt idx="131">
                  <c:v>6.9547545829475284E-3</c:v>
                </c:pt>
                <c:pt idx="132">
                  <c:v>6.9547545829475284E-3</c:v>
                </c:pt>
                <c:pt idx="133">
                  <c:v>6.9547545829475284E-3</c:v>
                </c:pt>
                <c:pt idx="134">
                  <c:v>6.9547545829475284E-3</c:v>
                </c:pt>
                <c:pt idx="135">
                  <c:v>6.9547545829475284E-3</c:v>
                </c:pt>
                <c:pt idx="136">
                  <c:v>6.9547545829475284E-3</c:v>
                </c:pt>
                <c:pt idx="137">
                  <c:v>6.9547545829475284E-3</c:v>
                </c:pt>
                <c:pt idx="138">
                  <c:v>6.9547545829475284E-3</c:v>
                </c:pt>
                <c:pt idx="139">
                  <c:v>6.9547545829475284E-3</c:v>
                </c:pt>
                <c:pt idx="140">
                  <c:v>6.9547545829475284E-3</c:v>
                </c:pt>
                <c:pt idx="141">
                  <c:v>6.9547545829475284E-3</c:v>
                </c:pt>
                <c:pt idx="142">
                  <c:v>6.9547545829475284E-3</c:v>
                </c:pt>
                <c:pt idx="143">
                  <c:v>6.9547545829475284E-3</c:v>
                </c:pt>
                <c:pt idx="144">
                  <c:v>6.9547545829475284E-3</c:v>
                </c:pt>
                <c:pt idx="145">
                  <c:v>6.9547545829475284E-3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02-4834-AD92-5B8C04FE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813664"/>
        <c:axId val="1"/>
      </c:scatterChart>
      <c:valAx>
        <c:axId val="83881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7081816055044402"/>
              <c:y val="0.95238309497027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165628106010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8136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379769836462751"/>
          <c:y val="0.9591858160587069"/>
          <c:w val="9.7680225869202275E-2"/>
          <c:h val="2.72108843537415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285749</xdr:colOff>
      <xdr:row>0</xdr:row>
      <xdr:rowOff>19050</xdr:rowOff>
    </xdr:from>
    <xdr:to>
      <xdr:col>26</xdr:col>
      <xdr:colOff>238124</xdr:colOff>
      <xdr:row>18</xdr:row>
      <xdr:rowOff>47625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27A0F426-31A1-D414-6840-F6B50B56D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17</xdr:col>
      <xdr:colOff>171450</xdr:colOff>
      <xdr:row>18</xdr:row>
      <xdr:rowOff>38100</xdr:rowOff>
    </xdr:to>
    <xdr:graphicFrame macro="">
      <xdr:nvGraphicFramePr>
        <xdr:cNvPr id="1032" name="Chart 4">
          <a:extLst>
            <a:ext uri="{FF2B5EF4-FFF2-40B4-BE49-F238E27FC236}">
              <a16:creationId xmlns:a16="http://schemas.microsoft.com/office/drawing/2014/main" id="{1FAE7913-7C4B-7DEB-31B9-E3E476750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0</xdr:rowOff>
    </xdr:from>
    <xdr:to>
      <xdr:col>21</xdr:col>
      <xdr:colOff>66675</xdr:colOff>
      <xdr:row>25</xdr:row>
      <xdr:rowOff>38100</xdr:rowOff>
    </xdr:to>
    <xdr:graphicFrame macro="">
      <xdr:nvGraphicFramePr>
        <xdr:cNvPr id="50179" name="Chart 1025">
          <a:extLst>
            <a:ext uri="{FF2B5EF4-FFF2-40B4-BE49-F238E27FC236}">
              <a16:creationId xmlns:a16="http://schemas.microsoft.com/office/drawing/2014/main" id="{17CD953B-2909-EFA6-7089-BBE7DAA9A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s://www.aavso.org/ejaavso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vsolj.cetus-net.org/bulletin.html" TargetMode="External"/><Relationship Id="rId41" Type="http://schemas.openxmlformats.org/officeDocument/2006/relationships/hyperlink" Target="http://cdsbib.u-strasbg.fr/cgi-bin/cdsbib?1990RMxAA..21..381G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s://www.aavso.org/ejaavso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vsolj.cetus-net.org/bulletin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49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cdsbib.u-strasbg.fr/cgi-bin/cdsbib?1990RMxAA..21..381G" TargetMode="External"/><Relationship Id="rId52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cdsbib.u-strasbg.fr/cgi-bin/cdsbib?1990RMxAA..21..381G" TargetMode="External"/><Relationship Id="rId8" Type="http://schemas.openxmlformats.org/officeDocument/2006/relationships/hyperlink" Target="http://vsolj.cetus-net.org/bulletin.html" TargetMode="External"/><Relationship Id="rId51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0"/>
  <sheetViews>
    <sheetView tabSelected="1" workbookViewId="0">
      <pane xSplit="13" ySplit="22" topLeftCell="N224" activePane="bottomRight" state="frozen"/>
      <selection pane="topRight" activeCell="N1" sqref="N1"/>
      <selection pane="bottomLeft" activeCell="A23" sqref="A23"/>
      <selection pane="bottomRight" activeCell="A227" sqref="A227"/>
    </sheetView>
  </sheetViews>
  <sheetFormatPr defaultColWidth="10.28515625" defaultRowHeight="12.75"/>
  <cols>
    <col min="1" max="1" width="16.28515625" customWidth="1"/>
    <col min="2" max="2" width="5.140625" customWidth="1"/>
    <col min="3" max="3" width="12.5703125" customWidth="1"/>
    <col min="4" max="4" width="12.140625" customWidth="1"/>
    <col min="5" max="5" width="12.42578125" bestFit="1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7" ht="20.25">
      <c r="A1" s="1" t="s">
        <v>58</v>
      </c>
      <c r="B1" s="3"/>
      <c r="C1" s="4"/>
      <c r="D1" s="5"/>
    </row>
    <row r="2" spans="1:17" s="64" customFormat="1" ht="12.95" customHeight="1">
      <c r="A2" s="64" t="s">
        <v>38</v>
      </c>
      <c r="B2" s="64" t="s">
        <v>59</v>
      </c>
      <c r="C2" s="65" t="s">
        <v>205</v>
      </c>
      <c r="D2" s="66"/>
    </row>
    <row r="3" spans="1:17" s="64" customFormat="1" ht="12.95" customHeight="1" thickBot="1">
      <c r="A3" s="67" t="s">
        <v>88</v>
      </c>
      <c r="C3" s="68"/>
      <c r="D3" s="68"/>
    </row>
    <row r="4" spans="1:17" s="64" customFormat="1" ht="12.95" customHeight="1" thickTop="1" thickBot="1">
      <c r="A4" s="69" t="s">
        <v>17</v>
      </c>
      <c r="C4" s="70" t="s">
        <v>81</v>
      </c>
      <c r="D4" s="71">
        <v>0.56930000000000003</v>
      </c>
      <c r="E4" s="65" t="s">
        <v>60</v>
      </c>
    </row>
    <row r="5" spans="1:17" s="64" customFormat="1" ht="12.95" customHeight="1" thickTop="1">
      <c r="A5" s="72" t="s">
        <v>166</v>
      </c>
      <c r="C5" s="73">
        <v>-9.5</v>
      </c>
      <c r="D5" s="64" t="s">
        <v>167</v>
      </c>
      <c r="E5" s="65" t="s">
        <v>61</v>
      </c>
    </row>
    <row r="6" spans="1:17" s="64" customFormat="1" ht="12.95" customHeight="1">
      <c r="A6" s="69" t="s">
        <v>18</v>
      </c>
      <c r="D6" s="68"/>
    </row>
    <row r="7" spans="1:17" s="64" customFormat="1" ht="12.95" customHeight="1">
      <c r="A7" s="64" t="s">
        <v>19</v>
      </c>
      <c r="C7" s="68">
        <v>48273.573600000003</v>
      </c>
      <c r="D7" s="68"/>
    </row>
    <row r="8" spans="1:17" s="64" customFormat="1" ht="12.95" customHeight="1">
      <c r="A8" s="64" t="s">
        <v>20</v>
      </c>
      <c r="C8" s="68">
        <v>0.56936858999999995</v>
      </c>
      <c r="D8" s="68"/>
    </row>
    <row r="9" spans="1:17" s="64" customFormat="1" ht="12.95" customHeight="1">
      <c r="A9" s="72" t="s">
        <v>168</v>
      </c>
      <c r="B9" s="72"/>
      <c r="C9" s="72">
        <v>168</v>
      </c>
      <c r="D9" s="72" t="str">
        <f>"F"&amp;C9</f>
        <v>F168</v>
      </c>
      <c r="E9" s="72" t="str">
        <f>"G"&amp;C9</f>
        <v>G168</v>
      </c>
    </row>
    <row r="10" spans="1:17" s="64" customFormat="1" ht="12.95" customHeight="1" thickBot="1">
      <c r="C10" s="74" t="s">
        <v>33</v>
      </c>
      <c r="D10" s="74" t="s">
        <v>34</v>
      </c>
      <c r="Q10" s="75" t="s">
        <v>176</v>
      </c>
    </row>
    <row r="11" spans="1:17" s="64" customFormat="1" ht="12.95" customHeight="1">
      <c r="A11" s="64" t="s">
        <v>30</v>
      </c>
      <c r="C11" s="68">
        <f ca="1">INTERCEPT(INDIRECT(E9):G970,INDIRECT(D9):F970)</f>
        <v>-0.19660243256689766</v>
      </c>
      <c r="D11" s="76">
        <f>+E11*F11</f>
        <v>-4.6372302445208922E-3</v>
      </c>
      <c r="E11" s="77">
        <v>-4.6372302445208922E-3</v>
      </c>
      <c r="F11" s="78">
        <v>1</v>
      </c>
      <c r="Q11" s="64">
        <v>9.9833112087046202E-8</v>
      </c>
    </row>
    <row r="12" spans="1:17" s="64" customFormat="1" ht="12.95" customHeight="1">
      <c r="A12" s="64" t="s">
        <v>31</v>
      </c>
      <c r="C12" s="68">
        <f ca="1">SLOPE(INDIRECT(E9):G970,INDIRECT(D9):F970)</f>
        <v>2.3786004331514533E-5</v>
      </c>
      <c r="D12" s="76">
        <f>+E12*F12</f>
        <v>-2.1248806084952595E-6</v>
      </c>
      <c r="E12" s="79">
        <v>-2.1248806084952596E-2</v>
      </c>
      <c r="F12" s="78">
        <v>1E-4</v>
      </c>
      <c r="Q12" s="64">
        <v>2.7364099689298E-2</v>
      </c>
    </row>
    <row r="13" spans="1:17" s="64" customFormat="1" ht="12.95" customHeight="1" thickBot="1">
      <c r="C13" s="68"/>
      <c r="D13" s="80">
        <f>+E13*F13</f>
        <v>8.6997074900810154E-10</v>
      </c>
      <c r="E13" s="81">
        <v>8.6997074900810156E-2</v>
      </c>
      <c r="F13" s="78">
        <v>1E-8</v>
      </c>
      <c r="Q13" s="64">
        <v>9.8935677628883903E-2</v>
      </c>
    </row>
    <row r="14" spans="1:17" s="64" customFormat="1" ht="12.95" customHeight="1">
      <c r="A14" s="64" t="s">
        <v>37</v>
      </c>
      <c r="C14" s="68"/>
      <c r="D14" s="76"/>
      <c r="E14" s="64">
        <f>SUM(T21:T887)</f>
        <v>3.0343994897215475E-2</v>
      </c>
      <c r="Q14" s="64">
        <v>1.71962082696001</v>
      </c>
    </row>
    <row r="15" spans="1:17" s="64" customFormat="1" ht="12.95" customHeight="1">
      <c r="A15" s="82" t="s">
        <v>32</v>
      </c>
      <c r="C15" s="83">
        <f ca="1">(C7+C11)+(C8+C12)*INT(MAX(F21:F3509))</f>
        <v>60023.358068792819</v>
      </c>
      <c r="D15" s="84">
        <f>+C7+INT(MAX(F21:F1564))*C8+D11+D12*INT(MAX(F21:F3999))+D13*INT(MAX(F21:F4026)^2)</f>
        <v>60023.385809228668</v>
      </c>
      <c r="E15" s="85" t="s">
        <v>169</v>
      </c>
      <c r="F15" s="73">
        <v>1</v>
      </c>
    </row>
    <row r="16" spans="1:17" s="64" customFormat="1" ht="12.95" customHeight="1">
      <c r="A16" s="69" t="s">
        <v>21</v>
      </c>
      <c r="C16" s="86">
        <f ca="1">+C8+C12</f>
        <v>0.56939237600433146</v>
      </c>
      <c r="D16" s="84">
        <f>+C8+D12+2*D13*MAX(F21:F9433)</f>
        <v>0.5694023705521446</v>
      </c>
      <c r="E16" s="85" t="s">
        <v>170</v>
      </c>
      <c r="F16" s="87">
        <f ca="1">NOW()+15018.5+$C$5/24</f>
        <v>60322.767886574075</v>
      </c>
    </row>
    <row r="17" spans="1:33" s="64" customFormat="1" ht="12.95" customHeight="1" thickBot="1">
      <c r="A17" s="85" t="s">
        <v>57</v>
      </c>
      <c r="C17" s="64">
        <f>COUNT(C21:C2167)</f>
        <v>224</v>
      </c>
      <c r="E17" s="85" t="s">
        <v>171</v>
      </c>
      <c r="F17" s="87">
        <f ca="1">ROUND(2*(F16-$C$7)/$C$8,0)/2+F15</f>
        <v>21163.5</v>
      </c>
    </row>
    <row r="18" spans="1:33" s="64" customFormat="1" ht="12.95" customHeight="1" thickTop="1" thickBot="1">
      <c r="A18" s="69" t="s">
        <v>184</v>
      </c>
      <c r="C18" s="88">
        <f ca="1">+C15</f>
        <v>60023.358068792819</v>
      </c>
      <c r="D18" s="89">
        <f ca="1">C16</f>
        <v>0.56939237600433146</v>
      </c>
      <c r="E18" s="85" t="s">
        <v>172</v>
      </c>
      <c r="F18" s="84">
        <f ca="1">ROUND(2*(F16-$C$15)/$C$16,0)/2+F15</f>
        <v>527</v>
      </c>
    </row>
    <row r="19" spans="1:33" s="64" customFormat="1" ht="12.95" customHeight="1" thickBot="1">
      <c r="A19" s="69" t="s">
        <v>185</v>
      </c>
      <c r="C19" s="90">
        <f>+D15</f>
        <v>60023.385809228668</v>
      </c>
      <c r="D19" s="91">
        <f>+D16</f>
        <v>0.5694023705521446</v>
      </c>
      <c r="E19" s="85" t="s">
        <v>173</v>
      </c>
      <c r="F19" s="92">
        <f ca="1">+$C$15+$C$16*F18-15018.5-$C$5/24</f>
        <v>45305.32368428044</v>
      </c>
    </row>
    <row r="20" spans="1:33" s="64" customFormat="1" ht="12.95" customHeight="1" thickBot="1">
      <c r="A20" s="75" t="s">
        <v>22</v>
      </c>
      <c r="B20" s="75" t="s">
        <v>23</v>
      </c>
      <c r="C20" s="93" t="s">
        <v>24</v>
      </c>
      <c r="D20" s="75" t="s">
        <v>28</v>
      </c>
      <c r="E20" s="75" t="s">
        <v>25</v>
      </c>
      <c r="F20" s="75" t="s">
        <v>26</v>
      </c>
      <c r="G20" s="75" t="s">
        <v>27</v>
      </c>
      <c r="H20" s="94" t="s">
        <v>8</v>
      </c>
      <c r="I20" s="94" t="s">
        <v>207</v>
      </c>
      <c r="J20" s="94" t="s">
        <v>6</v>
      </c>
      <c r="K20" s="94" t="s">
        <v>7</v>
      </c>
      <c r="L20" s="94" t="s">
        <v>198</v>
      </c>
      <c r="M20" s="94" t="s">
        <v>39</v>
      </c>
      <c r="N20" s="94" t="s">
        <v>40</v>
      </c>
      <c r="O20" s="94" t="s">
        <v>36</v>
      </c>
      <c r="P20" s="95" t="s">
        <v>35</v>
      </c>
      <c r="Q20" s="75" t="s">
        <v>29</v>
      </c>
      <c r="R20" s="96" t="s">
        <v>4</v>
      </c>
      <c r="S20" s="96" t="s">
        <v>3</v>
      </c>
      <c r="T20" s="96" t="s">
        <v>5</v>
      </c>
      <c r="U20" s="97" t="s">
        <v>16</v>
      </c>
    </row>
    <row r="21" spans="1:33" s="64" customFormat="1" ht="12.95" customHeight="1">
      <c r="A21" s="98" t="s">
        <v>62</v>
      </c>
      <c r="C21" s="99">
        <v>15488.502</v>
      </c>
      <c r="D21" s="99"/>
      <c r="E21" s="100">
        <f t="shared" ref="E21:E84" si="0">+(C21-C$7)/C$8</f>
        <v>-57581.454572336006</v>
      </c>
      <c r="F21" s="101">
        <v>-57587</v>
      </c>
      <c r="G21" s="64">
        <f t="shared" ref="G21:G52" si="1">+C21-(C$7+F21*C$8)</f>
        <v>3.1573923299947637</v>
      </c>
      <c r="I21" s="64">
        <f t="shared" ref="I21:I52" si="2">+G21</f>
        <v>3.1573923299947637</v>
      </c>
      <c r="P21" s="64">
        <f t="shared" ref="P21:P84" si="3">+D$11+D$12*F21+D$13*F21^2</f>
        <v>3.0027797004173564</v>
      </c>
      <c r="Q21" s="102">
        <f t="shared" ref="Q21:Q84" si="4">+C21-15018.5</f>
        <v>470.00200000000041</v>
      </c>
      <c r="R21" s="64">
        <f t="shared" ref="R21:R52" si="5">(P21-G21)^2</f>
        <v>2.3905065224840559E-2</v>
      </c>
      <c r="S21" s="103">
        <v>0.1</v>
      </c>
      <c r="T21" s="64">
        <f t="shared" ref="T21:T84" si="6">S21*R21</f>
        <v>2.3905065224840562E-3</v>
      </c>
      <c r="AC21" s="64">
        <v>12</v>
      </c>
      <c r="AE21" s="64" t="s">
        <v>41</v>
      </c>
      <c r="AG21" s="64" t="s">
        <v>42</v>
      </c>
    </row>
    <row r="22" spans="1:33" s="64" customFormat="1" ht="12.95" customHeight="1">
      <c r="A22" s="98" t="s">
        <v>62</v>
      </c>
      <c r="C22" s="99">
        <v>15846.517</v>
      </c>
      <c r="D22" s="99"/>
      <c r="E22" s="100">
        <f t="shared" si="0"/>
        <v>-56952.661543904287</v>
      </c>
      <c r="F22" s="101">
        <v>-56958</v>
      </c>
      <c r="G22" s="64">
        <f t="shared" si="1"/>
        <v>3.039549219993205</v>
      </c>
      <c r="I22" s="64">
        <f t="shared" si="2"/>
        <v>3.039549219993205</v>
      </c>
      <c r="P22" s="64">
        <f t="shared" si="3"/>
        <v>2.9387627976636241</v>
      </c>
      <c r="Q22" s="102">
        <f t="shared" si="4"/>
        <v>828.01699999999983</v>
      </c>
      <c r="R22" s="64">
        <f t="shared" si="5"/>
        <v>1.0157902925996644E-2</v>
      </c>
      <c r="S22" s="103">
        <v>0.1</v>
      </c>
      <c r="T22" s="64">
        <f t="shared" si="6"/>
        <v>1.0157902925996645E-3</v>
      </c>
      <c r="AC22" s="64">
        <v>11</v>
      </c>
      <c r="AE22" s="64" t="s">
        <v>43</v>
      </c>
      <c r="AG22" s="64" t="s">
        <v>42</v>
      </c>
    </row>
    <row r="23" spans="1:33" s="64" customFormat="1" ht="12.95" customHeight="1">
      <c r="A23" s="98" t="s">
        <v>62</v>
      </c>
      <c r="C23" s="99">
        <v>22842.95</v>
      </c>
      <c r="D23" s="99"/>
      <c r="E23" s="100">
        <f t="shared" si="0"/>
        <v>-44664.605752136777</v>
      </c>
      <c r="F23" s="87">
        <v>-44668</v>
      </c>
      <c r="G23" s="64">
        <f t="shared" si="1"/>
        <v>1.9325781199950143</v>
      </c>
      <c r="I23" s="64">
        <f t="shared" si="2"/>
        <v>1.9325781199950143</v>
      </c>
      <c r="P23" s="64">
        <f t="shared" si="3"/>
        <v>1.8260688691926277</v>
      </c>
      <c r="Q23" s="102">
        <f t="shared" si="4"/>
        <v>7824.4500000000007</v>
      </c>
      <c r="R23" s="64">
        <f t="shared" si="5"/>
        <v>1.1344220506485691E-2</v>
      </c>
      <c r="S23" s="103">
        <v>0.1</v>
      </c>
      <c r="T23" s="64">
        <f t="shared" si="6"/>
        <v>1.1344220506485691E-3</v>
      </c>
      <c r="AC23" s="64">
        <v>7</v>
      </c>
      <c r="AE23" s="64" t="s">
        <v>43</v>
      </c>
      <c r="AG23" s="64" t="s">
        <v>42</v>
      </c>
    </row>
    <row r="24" spans="1:33" s="64" customFormat="1" ht="12.95" customHeight="1">
      <c r="A24" s="98" t="s">
        <v>62</v>
      </c>
      <c r="C24" s="99">
        <v>23080.52</v>
      </c>
      <c r="D24" s="99"/>
      <c r="E24" s="100">
        <f t="shared" si="0"/>
        <v>-44247.354073395596</v>
      </c>
      <c r="F24" s="87">
        <v>-44250.5</v>
      </c>
      <c r="G24" s="64">
        <f t="shared" si="1"/>
        <v>1.7911917949932104</v>
      </c>
      <c r="I24" s="64">
        <f t="shared" si="2"/>
        <v>1.7911917949932104</v>
      </c>
      <c r="P24" s="64">
        <f t="shared" si="3"/>
        <v>1.7928853952745107</v>
      </c>
      <c r="Q24" s="102">
        <f t="shared" si="4"/>
        <v>8062.02</v>
      </c>
      <c r="R24" s="64">
        <f t="shared" si="5"/>
        <v>2.8682819128207573E-6</v>
      </c>
      <c r="S24" s="103">
        <v>0.1</v>
      </c>
      <c r="T24" s="64">
        <f t="shared" si="6"/>
        <v>2.8682819128207577E-7</v>
      </c>
      <c r="AC24" s="64">
        <v>8</v>
      </c>
      <c r="AE24" s="64" t="s">
        <v>43</v>
      </c>
      <c r="AG24" s="64" t="s">
        <v>42</v>
      </c>
    </row>
    <row r="25" spans="1:33" s="64" customFormat="1" ht="12.95" customHeight="1">
      <c r="A25" s="98" t="s">
        <v>62</v>
      </c>
      <c r="C25" s="99">
        <v>23399.34</v>
      </c>
      <c r="D25" s="99"/>
      <c r="E25" s="100">
        <f t="shared" si="0"/>
        <v>-43687.400458813514</v>
      </c>
      <c r="F25" s="87">
        <v>-43690.5</v>
      </c>
      <c r="G25" s="64">
        <f t="shared" si="1"/>
        <v>1.7647813949952251</v>
      </c>
      <c r="I25" s="64">
        <f t="shared" si="2"/>
        <v>1.7647813949952251</v>
      </c>
      <c r="P25" s="64">
        <f t="shared" si="3"/>
        <v>1.7488520474561815</v>
      </c>
      <c r="Q25" s="102">
        <f t="shared" si="4"/>
        <v>8380.84</v>
      </c>
      <c r="R25" s="64">
        <f t="shared" si="5"/>
        <v>2.5374411301963524E-4</v>
      </c>
      <c r="S25" s="103">
        <v>0.1</v>
      </c>
      <c r="T25" s="64">
        <f t="shared" si="6"/>
        <v>2.5374411301963524E-5</v>
      </c>
      <c r="AC25" s="64">
        <v>8</v>
      </c>
      <c r="AE25" s="64" t="s">
        <v>43</v>
      </c>
      <c r="AG25" s="64" t="s">
        <v>42</v>
      </c>
    </row>
    <row r="26" spans="1:33" s="64" customFormat="1" ht="12.95" customHeight="1">
      <c r="A26" s="98" t="s">
        <v>62</v>
      </c>
      <c r="C26" s="99">
        <v>23425.616999999998</v>
      </c>
      <c r="D26" s="99"/>
      <c r="E26" s="100">
        <f t="shared" si="0"/>
        <v>-43641.249335513938</v>
      </c>
      <c r="F26" s="87">
        <v>-43644.5</v>
      </c>
      <c r="G26" s="64">
        <f t="shared" si="1"/>
        <v>1.8508262549912615</v>
      </c>
      <c r="I26" s="64">
        <f t="shared" si="2"/>
        <v>1.8508262549912615</v>
      </c>
      <c r="P26" s="64">
        <f t="shared" si="3"/>
        <v>1.7452592737614179</v>
      </c>
      <c r="Q26" s="102">
        <f t="shared" si="4"/>
        <v>8407.1169999999984</v>
      </c>
      <c r="R26" s="64">
        <f t="shared" si="5"/>
        <v>1.1144387525982161E-2</v>
      </c>
      <c r="S26" s="103">
        <v>0.1</v>
      </c>
      <c r="T26" s="64">
        <f t="shared" si="6"/>
        <v>1.1144387525982161E-3</v>
      </c>
      <c r="AB26" s="64" t="s">
        <v>44</v>
      </c>
      <c r="AC26" s="64">
        <v>5</v>
      </c>
      <c r="AE26" s="64" t="s">
        <v>43</v>
      </c>
      <c r="AG26" s="64" t="s">
        <v>42</v>
      </c>
    </row>
    <row r="27" spans="1:33" s="64" customFormat="1" ht="12.95" customHeight="1">
      <c r="A27" s="98" t="s">
        <v>62</v>
      </c>
      <c r="C27" s="99">
        <v>23810.330999999998</v>
      </c>
      <c r="D27" s="99"/>
      <c r="E27" s="100">
        <f t="shared" si="0"/>
        <v>-42965.564011882016</v>
      </c>
      <c r="F27" s="87">
        <v>-42968.5</v>
      </c>
      <c r="G27" s="64">
        <f t="shared" si="1"/>
        <v>1.6716594149911543</v>
      </c>
      <c r="I27" s="64">
        <f t="shared" si="2"/>
        <v>1.6716594149911543</v>
      </c>
      <c r="P27" s="64">
        <f t="shared" si="3"/>
        <v>1.6928857295670003</v>
      </c>
      <c r="Q27" s="102">
        <f t="shared" si="4"/>
        <v>8791.8309999999983</v>
      </c>
      <c r="R27" s="64">
        <f t="shared" si="5"/>
        <v>4.5055643047277262E-4</v>
      </c>
      <c r="S27" s="103">
        <v>0.1</v>
      </c>
      <c r="T27" s="64">
        <f t="shared" si="6"/>
        <v>4.5055643047277266E-5</v>
      </c>
      <c r="AB27" s="64" t="s">
        <v>44</v>
      </c>
      <c r="AC27" s="64">
        <v>7</v>
      </c>
      <c r="AE27" s="64" t="s">
        <v>43</v>
      </c>
      <c r="AG27" s="64" t="s">
        <v>42</v>
      </c>
    </row>
    <row r="28" spans="1:33" s="64" customFormat="1" ht="12.95" customHeight="1">
      <c r="A28" s="98" t="s">
        <v>62</v>
      </c>
      <c r="C28" s="99">
        <v>24139.942999999999</v>
      </c>
      <c r="D28" s="99"/>
      <c r="E28" s="100">
        <f t="shared" si="0"/>
        <v>-42386.656067557233</v>
      </c>
      <c r="F28" s="87">
        <v>-42389.5</v>
      </c>
      <c r="G28" s="64">
        <f t="shared" si="1"/>
        <v>1.6192458049954439</v>
      </c>
      <c r="I28" s="64">
        <f t="shared" si="2"/>
        <v>1.6192458049954439</v>
      </c>
      <c r="P28" s="64">
        <f t="shared" si="3"/>
        <v>1.6486594840054518</v>
      </c>
      <c r="Q28" s="102">
        <f t="shared" si="4"/>
        <v>9121.4429999999993</v>
      </c>
      <c r="R28" s="64">
        <f t="shared" si="5"/>
        <v>8.6516451290377986E-4</v>
      </c>
      <c r="S28" s="103">
        <v>0.1</v>
      </c>
      <c r="T28" s="64">
        <f t="shared" si="6"/>
        <v>8.6516451290377989E-5</v>
      </c>
      <c r="AB28" s="64" t="s">
        <v>44</v>
      </c>
      <c r="AC28" s="64">
        <v>6</v>
      </c>
      <c r="AE28" s="64" t="s">
        <v>43</v>
      </c>
      <c r="AG28" s="64" t="s">
        <v>42</v>
      </c>
    </row>
    <row r="29" spans="1:33" s="64" customFormat="1" ht="12.95" customHeight="1">
      <c r="A29" s="98" t="s">
        <v>62</v>
      </c>
      <c r="C29" s="99">
        <v>26415.361000000001</v>
      </c>
      <c r="D29" s="99"/>
      <c r="E29" s="100">
        <f t="shared" si="0"/>
        <v>-38390.267717437673</v>
      </c>
      <c r="F29" s="87">
        <v>-38392.5</v>
      </c>
      <c r="G29" s="64">
        <f t="shared" si="1"/>
        <v>1.2709915749946958</v>
      </c>
      <c r="I29" s="64">
        <f t="shared" si="2"/>
        <v>1.2709915749946958</v>
      </c>
      <c r="P29" s="64">
        <f t="shared" si="3"/>
        <v>1.3592652619589456</v>
      </c>
      <c r="Q29" s="102">
        <f t="shared" si="4"/>
        <v>11396.861000000001</v>
      </c>
      <c r="R29" s="64">
        <f t="shared" si="5"/>
        <v>7.7922438102623571E-3</v>
      </c>
      <c r="S29" s="103">
        <v>0.1</v>
      </c>
      <c r="T29" s="64">
        <f t="shared" si="6"/>
        <v>7.7922438102623576E-4</v>
      </c>
      <c r="AB29" s="64" t="s">
        <v>44</v>
      </c>
      <c r="AC29" s="64">
        <v>6</v>
      </c>
      <c r="AE29" s="64" t="s">
        <v>43</v>
      </c>
      <c r="AG29" s="64" t="s">
        <v>42</v>
      </c>
    </row>
    <row r="30" spans="1:33" s="64" customFormat="1" ht="12.95" customHeight="1">
      <c r="A30" s="98" t="s">
        <v>62</v>
      </c>
      <c r="C30" s="99">
        <v>26419.386999999999</v>
      </c>
      <c r="D30" s="99"/>
      <c r="E30" s="100">
        <f t="shared" si="0"/>
        <v>-38383.196726746035</v>
      </c>
      <c r="F30" s="87">
        <v>-38385.5</v>
      </c>
      <c r="G30" s="64">
        <f t="shared" si="1"/>
        <v>1.3114114449927001</v>
      </c>
      <c r="I30" s="64">
        <f t="shared" si="2"/>
        <v>1.3114114449927001</v>
      </c>
      <c r="P30" s="64">
        <f t="shared" si="3"/>
        <v>1.3587828254955148</v>
      </c>
      <c r="Q30" s="102">
        <f t="shared" si="4"/>
        <v>11400.886999999999</v>
      </c>
      <c r="R30" s="64">
        <f t="shared" si="5"/>
        <v>2.2440476907424471E-3</v>
      </c>
      <c r="S30" s="103">
        <v>0.1</v>
      </c>
      <c r="T30" s="64">
        <f t="shared" si="6"/>
        <v>2.2440476907424471E-4</v>
      </c>
      <c r="AB30" s="64" t="s">
        <v>44</v>
      </c>
      <c r="AC30" s="64">
        <v>7</v>
      </c>
      <c r="AE30" s="64" t="s">
        <v>43</v>
      </c>
      <c r="AG30" s="64" t="s">
        <v>42</v>
      </c>
    </row>
    <row r="31" spans="1:33" s="64" customFormat="1" ht="12.95" customHeight="1">
      <c r="A31" s="98" t="s">
        <v>62</v>
      </c>
      <c r="C31" s="99">
        <v>26771.233</v>
      </c>
      <c r="D31" s="99"/>
      <c r="E31" s="100">
        <f t="shared" si="0"/>
        <v>-37765.23850744911</v>
      </c>
      <c r="F31" s="87">
        <v>-37767.5</v>
      </c>
      <c r="G31" s="64">
        <f t="shared" si="1"/>
        <v>1.2876228249951964</v>
      </c>
      <c r="I31" s="64">
        <f t="shared" si="2"/>
        <v>1.2876228249951964</v>
      </c>
      <c r="P31" s="64">
        <f t="shared" si="3"/>
        <v>1.3165266039258505</v>
      </c>
      <c r="Q31" s="102">
        <f t="shared" si="4"/>
        <v>11752.733</v>
      </c>
      <c r="R31" s="64">
        <f t="shared" si="5"/>
        <v>8.3542843647212389E-4</v>
      </c>
      <c r="S31" s="103">
        <v>0.1</v>
      </c>
      <c r="T31" s="64">
        <f t="shared" si="6"/>
        <v>8.35428436472124E-5</v>
      </c>
      <c r="AB31" s="64" t="s">
        <v>44</v>
      </c>
      <c r="AC31" s="64">
        <v>7</v>
      </c>
      <c r="AE31" s="64" t="s">
        <v>43</v>
      </c>
      <c r="AG31" s="64" t="s">
        <v>42</v>
      </c>
    </row>
    <row r="32" spans="1:33" s="64" customFormat="1" ht="12.95" customHeight="1">
      <c r="A32" s="98" t="s">
        <v>62</v>
      </c>
      <c r="C32" s="99">
        <v>26771.532999999999</v>
      </c>
      <c r="D32" s="99"/>
      <c r="E32" s="100">
        <f t="shared" si="0"/>
        <v>-37764.711607993697</v>
      </c>
      <c r="F32" s="87">
        <v>-37767</v>
      </c>
      <c r="G32" s="64">
        <f t="shared" si="1"/>
        <v>1.3029385299960268</v>
      </c>
      <c r="I32" s="64">
        <f t="shared" si="2"/>
        <v>1.3029385299960268</v>
      </c>
      <c r="P32" s="64">
        <f t="shared" si="3"/>
        <v>1.3164926850827756</v>
      </c>
      <c r="Q32" s="102">
        <f t="shared" si="4"/>
        <v>11753.032999999999</v>
      </c>
      <c r="R32" s="64">
        <f t="shared" si="5"/>
        <v>1.8371512011563953E-4</v>
      </c>
      <c r="S32" s="103">
        <v>0.1</v>
      </c>
      <c r="T32" s="64">
        <f t="shared" si="6"/>
        <v>1.8371512011563956E-5</v>
      </c>
      <c r="AB32" s="64" t="s">
        <v>44</v>
      </c>
      <c r="AC32" s="64">
        <v>10</v>
      </c>
      <c r="AE32" s="64" t="s">
        <v>43</v>
      </c>
      <c r="AG32" s="64" t="s">
        <v>42</v>
      </c>
    </row>
    <row r="33" spans="1:33" s="64" customFormat="1" ht="12.95" customHeight="1">
      <c r="A33" s="98" t="s">
        <v>62</v>
      </c>
      <c r="C33" s="99">
        <v>27760.679</v>
      </c>
      <c r="D33" s="99"/>
      <c r="E33" s="100">
        <f t="shared" si="0"/>
        <v>-36027.443312248761</v>
      </c>
      <c r="F33" s="87">
        <v>-36029.5</v>
      </c>
      <c r="G33" s="64">
        <f t="shared" si="1"/>
        <v>1.1710134049935732</v>
      </c>
      <c r="I33" s="64">
        <f t="shared" si="2"/>
        <v>1.1710134049935732</v>
      </c>
      <c r="P33" s="64">
        <f t="shared" si="3"/>
        <v>1.2012518213166961</v>
      </c>
      <c r="Q33" s="102">
        <f t="shared" si="4"/>
        <v>12742.179</v>
      </c>
      <c r="R33" s="64">
        <f t="shared" si="5"/>
        <v>9.1436182173050258E-4</v>
      </c>
      <c r="S33" s="103">
        <v>0.1</v>
      </c>
      <c r="T33" s="64">
        <f t="shared" si="6"/>
        <v>9.1436182173050269E-5</v>
      </c>
      <c r="AB33" s="64" t="s">
        <v>44</v>
      </c>
      <c r="AC33" s="64">
        <v>6</v>
      </c>
      <c r="AE33" s="64" t="s">
        <v>43</v>
      </c>
      <c r="AG33" s="64" t="s">
        <v>42</v>
      </c>
    </row>
    <row r="34" spans="1:33" s="64" customFormat="1" ht="12.95" customHeight="1">
      <c r="A34" s="104" t="s">
        <v>62</v>
      </c>
      <c r="B34" s="7"/>
      <c r="C34" s="48">
        <v>27815.338</v>
      </c>
      <c r="D34" s="48"/>
      <c r="E34" s="100">
        <f t="shared" si="0"/>
        <v>-35931.443987804116</v>
      </c>
      <c r="F34" s="87">
        <v>-35933.5</v>
      </c>
      <c r="G34" s="64">
        <f t="shared" si="1"/>
        <v>1.170628764994035</v>
      </c>
      <c r="I34" s="64">
        <f t="shared" si="2"/>
        <v>1.170628764994035</v>
      </c>
      <c r="P34" s="64">
        <f t="shared" si="3"/>
        <v>1.1950376850972371</v>
      </c>
      <c r="Q34" s="102">
        <f t="shared" si="4"/>
        <v>12796.838</v>
      </c>
      <c r="R34" s="64">
        <f t="shared" si="5"/>
        <v>5.9579538060450157E-4</v>
      </c>
      <c r="S34" s="103">
        <v>0.1</v>
      </c>
      <c r="T34" s="64">
        <f t="shared" si="6"/>
        <v>5.9579538060450158E-5</v>
      </c>
      <c r="AB34" s="64" t="s">
        <v>44</v>
      </c>
      <c r="AC34" s="64">
        <v>6</v>
      </c>
      <c r="AE34" s="64" t="s">
        <v>45</v>
      </c>
      <c r="AG34" s="64" t="s">
        <v>42</v>
      </c>
    </row>
    <row r="35" spans="1:33" s="64" customFormat="1" ht="12.95" customHeight="1">
      <c r="A35" s="104" t="s">
        <v>62</v>
      </c>
      <c r="B35" s="7"/>
      <c r="C35" s="48">
        <v>28220.387999999999</v>
      </c>
      <c r="D35" s="48"/>
      <c r="E35" s="100">
        <f t="shared" si="0"/>
        <v>-35220.041906421298</v>
      </c>
      <c r="F35" s="87">
        <v>-35222</v>
      </c>
      <c r="G35" s="64">
        <f t="shared" si="1"/>
        <v>1.1148769799947331</v>
      </c>
      <c r="I35" s="64">
        <f t="shared" si="2"/>
        <v>1.1148769799947331</v>
      </c>
      <c r="P35" s="64">
        <f t="shared" si="3"/>
        <v>1.1494817031608036</v>
      </c>
      <c r="Q35" s="102">
        <f t="shared" si="4"/>
        <v>13201.887999999999</v>
      </c>
      <c r="R35" s="64">
        <f t="shared" si="5"/>
        <v>1.197486865400372E-3</v>
      </c>
      <c r="S35" s="103">
        <v>0.1</v>
      </c>
      <c r="T35" s="64">
        <f t="shared" si="6"/>
        <v>1.197486865400372E-4</v>
      </c>
      <c r="AB35" s="64" t="s">
        <v>44</v>
      </c>
      <c r="AC35" s="64">
        <v>8</v>
      </c>
      <c r="AE35" s="64" t="s">
        <v>43</v>
      </c>
      <c r="AG35" s="64" t="s">
        <v>42</v>
      </c>
    </row>
    <row r="36" spans="1:33" s="64" customFormat="1" ht="12.95" customHeight="1">
      <c r="A36" s="104" t="s">
        <v>62</v>
      </c>
      <c r="B36" s="7"/>
      <c r="C36" s="48">
        <v>28238.342000000001</v>
      </c>
      <c r="D36" s="48"/>
      <c r="E36" s="100">
        <f t="shared" si="0"/>
        <v>-35188.508730346373</v>
      </c>
      <c r="F36" s="87">
        <v>-35190.5</v>
      </c>
      <c r="G36" s="64">
        <f t="shared" si="1"/>
        <v>1.1337663949962007</v>
      </c>
      <c r="I36" s="64">
        <f t="shared" si="2"/>
        <v>1.1337663949962007</v>
      </c>
      <c r="P36" s="64">
        <f t="shared" si="3"/>
        <v>1.1474851797376531</v>
      </c>
      <c r="Q36" s="102">
        <f t="shared" si="4"/>
        <v>13219.842000000001</v>
      </c>
      <c r="R36" s="64">
        <f t="shared" si="5"/>
        <v>1.8820505478230675E-4</v>
      </c>
      <c r="S36" s="103">
        <v>0.1</v>
      </c>
      <c r="T36" s="64">
        <f t="shared" si="6"/>
        <v>1.8820505478230676E-5</v>
      </c>
      <c r="AB36" s="64" t="s">
        <v>44</v>
      </c>
      <c r="AC36" s="64">
        <v>14</v>
      </c>
      <c r="AE36" s="64" t="s">
        <v>45</v>
      </c>
      <c r="AG36" s="64" t="s">
        <v>42</v>
      </c>
    </row>
    <row r="37" spans="1:33" s="64" customFormat="1" ht="12.95" customHeight="1">
      <c r="A37" s="104" t="s">
        <v>62</v>
      </c>
      <c r="B37" s="7"/>
      <c r="C37" s="48">
        <v>28494.522000000001</v>
      </c>
      <c r="D37" s="48"/>
      <c r="E37" s="100">
        <f t="shared" si="0"/>
        <v>-34738.571722054432</v>
      </c>
      <c r="F37" s="87">
        <v>-34740.5</v>
      </c>
      <c r="G37" s="64">
        <f t="shared" si="1"/>
        <v>1.0979008949943818</v>
      </c>
      <c r="I37" s="64">
        <f t="shared" si="2"/>
        <v>1.0979008949943818</v>
      </c>
      <c r="P37" s="64">
        <f t="shared" si="3"/>
        <v>1.1191519174618318</v>
      </c>
      <c r="Q37" s="102">
        <f t="shared" si="4"/>
        <v>13476.022000000001</v>
      </c>
      <c r="R37" s="64">
        <f t="shared" si="5"/>
        <v>4.5160595591206603E-4</v>
      </c>
      <c r="S37" s="103">
        <v>0.1</v>
      </c>
      <c r="T37" s="64">
        <f t="shared" si="6"/>
        <v>4.5160595591206604E-5</v>
      </c>
      <c r="AB37" s="64" t="s">
        <v>44</v>
      </c>
      <c r="AC37" s="64">
        <v>10</v>
      </c>
      <c r="AE37" s="64" t="s">
        <v>43</v>
      </c>
      <c r="AG37" s="64" t="s">
        <v>42</v>
      </c>
    </row>
    <row r="38" spans="1:33" s="64" customFormat="1" ht="12.95" customHeight="1">
      <c r="A38" s="104" t="s">
        <v>62</v>
      </c>
      <c r="B38" s="7"/>
      <c r="C38" s="48">
        <v>28951.396000000001</v>
      </c>
      <c r="D38" s="48"/>
      <c r="E38" s="100">
        <f t="shared" si="0"/>
        <v>-33936.149516080623</v>
      </c>
      <c r="F38" s="87">
        <v>-33938</v>
      </c>
      <c r="G38" s="64">
        <f t="shared" si="1"/>
        <v>1.0536074199953873</v>
      </c>
      <c r="I38" s="64">
        <f t="shared" si="2"/>
        <v>1.0536074199953873</v>
      </c>
      <c r="P38" s="64">
        <f t="shared" si="3"/>
        <v>1.0694987011896977</v>
      </c>
      <c r="Q38" s="102">
        <f t="shared" si="4"/>
        <v>13932.896000000001</v>
      </c>
      <c r="R38" s="64">
        <f t="shared" si="5"/>
        <v>2.5253281799664273E-4</v>
      </c>
      <c r="S38" s="103">
        <v>0.1</v>
      </c>
      <c r="T38" s="64">
        <f t="shared" si="6"/>
        <v>2.5253281799664275E-5</v>
      </c>
      <c r="AB38" s="64" t="s">
        <v>44</v>
      </c>
      <c r="AC38" s="64">
        <v>8</v>
      </c>
      <c r="AE38" s="64" t="s">
        <v>46</v>
      </c>
      <c r="AG38" s="64" t="s">
        <v>42</v>
      </c>
    </row>
    <row r="39" spans="1:33" s="64" customFormat="1" ht="12.95" customHeight="1">
      <c r="A39" s="104" t="s">
        <v>62</v>
      </c>
      <c r="B39" s="7"/>
      <c r="C39" s="48">
        <v>30622.613000000001</v>
      </c>
      <c r="D39" s="48"/>
      <c r="E39" s="100">
        <f t="shared" si="0"/>
        <v>-31000.938425493412</v>
      </c>
      <c r="F39" s="87">
        <v>-31002.5</v>
      </c>
      <c r="G39" s="64">
        <f t="shared" si="1"/>
        <v>0.8891114749967528</v>
      </c>
      <c r="I39" s="64">
        <f t="shared" si="2"/>
        <v>0.8891114749967528</v>
      </c>
      <c r="P39" s="64">
        <f t="shared" si="3"/>
        <v>0.89741612152055239</v>
      </c>
      <c r="Q39" s="102">
        <f t="shared" si="4"/>
        <v>15604.113000000001</v>
      </c>
      <c r="R39" s="64">
        <f t="shared" si="5"/>
        <v>6.896715388525654E-5</v>
      </c>
      <c r="S39" s="103">
        <v>0.1</v>
      </c>
      <c r="T39" s="64">
        <f t="shared" si="6"/>
        <v>6.8967153885256541E-6</v>
      </c>
      <c r="AC39" s="64">
        <v>7</v>
      </c>
      <c r="AE39" s="64" t="s">
        <v>47</v>
      </c>
      <c r="AG39" s="64" t="s">
        <v>48</v>
      </c>
    </row>
    <row r="40" spans="1:33" s="64" customFormat="1" ht="12.95" customHeight="1">
      <c r="A40" s="104" t="s">
        <v>62</v>
      </c>
      <c r="B40" s="7"/>
      <c r="C40" s="48">
        <v>31030.483</v>
      </c>
      <c r="D40" s="48"/>
      <c r="E40" s="100">
        <f t="shared" si="0"/>
        <v>-30284.583489229717</v>
      </c>
      <c r="F40" s="87">
        <v>-30286</v>
      </c>
      <c r="G40" s="64">
        <f t="shared" si="1"/>
        <v>0.80651673999454943</v>
      </c>
      <c r="I40" s="64">
        <f t="shared" si="2"/>
        <v>0.80651673999454943</v>
      </c>
      <c r="P40" s="64">
        <f t="shared" si="3"/>
        <v>0.85769043615202289</v>
      </c>
      <c r="Q40" s="102">
        <f t="shared" si="4"/>
        <v>16011.983</v>
      </c>
      <c r="R40" s="64">
        <f t="shared" si="5"/>
        <v>2.6187471784174148E-3</v>
      </c>
      <c r="S40" s="103">
        <v>0.1</v>
      </c>
      <c r="T40" s="64">
        <f t="shared" si="6"/>
        <v>2.618747178417415E-4</v>
      </c>
      <c r="AC40" s="64">
        <v>9</v>
      </c>
      <c r="AE40" s="64" t="s">
        <v>49</v>
      </c>
      <c r="AG40" s="64" t="s">
        <v>48</v>
      </c>
    </row>
    <row r="41" spans="1:33" s="64" customFormat="1" ht="12.95" customHeight="1">
      <c r="A41" s="104" t="s">
        <v>62</v>
      </c>
      <c r="B41" s="7"/>
      <c r="C41" s="48">
        <v>31873.428</v>
      </c>
      <c r="D41" s="48"/>
      <c r="E41" s="100">
        <f t="shared" si="0"/>
        <v>-28804.092617754002</v>
      </c>
      <c r="F41" s="87">
        <v>-28805.5</v>
      </c>
      <c r="G41" s="64">
        <f t="shared" si="1"/>
        <v>0.80131924499437446</v>
      </c>
      <c r="I41" s="64">
        <f t="shared" si="2"/>
        <v>0.80131924499437446</v>
      </c>
      <c r="P41" s="64">
        <f t="shared" si="3"/>
        <v>0.77843518923067001</v>
      </c>
      <c r="Q41" s="102">
        <f t="shared" si="4"/>
        <v>16854.928</v>
      </c>
      <c r="R41" s="64">
        <f t="shared" si="5"/>
        <v>5.2368000819633478E-4</v>
      </c>
      <c r="S41" s="103">
        <v>0.1</v>
      </c>
      <c r="T41" s="64">
        <f t="shared" si="6"/>
        <v>5.2368000819633482E-5</v>
      </c>
      <c r="AB41" s="64" t="s">
        <v>44</v>
      </c>
      <c r="AC41" s="64">
        <v>8</v>
      </c>
      <c r="AE41" s="64" t="s">
        <v>43</v>
      </c>
      <c r="AG41" s="64" t="s">
        <v>42</v>
      </c>
    </row>
    <row r="42" spans="1:33" s="64" customFormat="1" ht="12.95" customHeight="1">
      <c r="A42" s="104" t="s">
        <v>62</v>
      </c>
      <c r="B42" s="7"/>
      <c r="C42" s="48">
        <v>35761.578999999998</v>
      </c>
      <c r="D42" s="48"/>
      <c r="E42" s="100">
        <f t="shared" si="0"/>
        <v>-21975.210469548394</v>
      </c>
      <c r="F42" s="87">
        <v>-21976</v>
      </c>
      <c r="G42" s="64">
        <f t="shared" si="1"/>
        <v>0.44953383999381913</v>
      </c>
      <c r="I42" s="64">
        <f t="shared" si="2"/>
        <v>0.44953383999381913</v>
      </c>
      <c r="P42" s="64">
        <f t="shared" si="3"/>
        <v>0.46220680051989094</v>
      </c>
      <c r="Q42" s="102">
        <f t="shared" si="4"/>
        <v>20743.078999999998</v>
      </c>
      <c r="R42" s="64">
        <f t="shared" si="5"/>
        <v>1.6060392849537425E-4</v>
      </c>
      <c r="S42" s="103">
        <v>0.1</v>
      </c>
      <c r="T42" s="64">
        <f t="shared" si="6"/>
        <v>1.6060392849537425E-5</v>
      </c>
      <c r="AC42" s="64">
        <v>8</v>
      </c>
      <c r="AE42" s="64" t="s">
        <v>47</v>
      </c>
      <c r="AG42" s="64" t="s">
        <v>48</v>
      </c>
    </row>
    <row r="43" spans="1:33" s="64" customFormat="1" ht="12.95" customHeight="1">
      <c r="A43" s="104" t="s">
        <v>62</v>
      </c>
      <c r="B43" s="7"/>
      <c r="C43" s="48">
        <v>35778.652000000002</v>
      </c>
      <c r="D43" s="48"/>
      <c r="E43" s="100">
        <f t="shared" si="0"/>
        <v>-21945.22462154086</v>
      </c>
      <c r="F43" s="87">
        <v>-21946</v>
      </c>
      <c r="G43" s="64">
        <f t="shared" si="1"/>
        <v>0.44147613999666646</v>
      </c>
      <c r="I43" s="64">
        <f t="shared" si="2"/>
        <v>0.44147613999666646</v>
      </c>
      <c r="P43" s="64">
        <f t="shared" si="3"/>
        <v>0.46099672844449807</v>
      </c>
      <c r="Q43" s="102">
        <f t="shared" si="4"/>
        <v>20760.152000000002</v>
      </c>
      <c r="R43" s="64">
        <f t="shared" si="5"/>
        <v>3.8105337334961691E-4</v>
      </c>
      <c r="S43" s="103">
        <v>0.1</v>
      </c>
      <c r="T43" s="64">
        <f t="shared" si="6"/>
        <v>3.8105337334961697E-5</v>
      </c>
      <c r="AB43" s="64" t="s">
        <v>44</v>
      </c>
      <c r="AC43" s="64">
        <v>6</v>
      </c>
      <c r="AE43" s="64" t="s">
        <v>43</v>
      </c>
      <c r="AG43" s="64" t="s">
        <v>42</v>
      </c>
    </row>
    <row r="44" spans="1:33" s="64" customFormat="1" ht="12.95" customHeight="1">
      <c r="A44" s="104" t="s">
        <v>62</v>
      </c>
      <c r="B44" s="7"/>
      <c r="C44" s="48">
        <v>35839.542000000001</v>
      </c>
      <c r="D44" s="48"/>
      <c r="E44" s="100">
        <f t="shared" si="0"/>
        <v>-21838.281595407298</v>
      </c>
      <c r="F44" s="87">
        <v>-21839</v>
      </c>
      <c r="G44" s="64">
        <f t="shared" si="1"/>
        <v>0.40903700999479042</v>
      </c>
      <c r="I44" s="64">
        <f t="shared" si="2"/>
        <v>0.40903700999479042</v>
      </c>
      <c r="P44" s="64">
        <f t="shared" si="3"/>
        <v>0.45669355761013991</v>
      </c>
      <c r="Q44" s="102">
        <f t="shared" si="4"/>
        <v>20821.042000000001</v>
      </c>
      <c r="R44" s="64">
        <f t="shared" si="5"/>
        <v>2.271146530614073E-3</v>
      </c>
      <c r="S44" s="103">
        <v>0.1</v>
      </c>
      <c r="T44" s="64">
        <f t="shared" si="6"/>
        <v>2.271146530614073E-4</v>
      </c>
      <c r="AC44" s="64">
        <v>13</v>
      </c>
      <c r="AE44" s="64" t="s">
        <v>47</v>
      </c>
      <c r="AG44" s="64" t="s">
        <v>48</v>
      </c>
    </row>
    <row r="45" spans="1:33" s="64" customFormat="1" ht="12.95" customHeight="1">
      <c r="A45" s="104" t="s">
        <v>62</v>
      </c>
      <c r="B45" s="7"/>
      <c r="C45" s="48">
        <v>35875.436000000002</v>
      </c>
      <c r="D45" s="48"/>
      <c r="E45" s="100">
        <f t="shared" si="0"/>
        <v>-21775.239831898707</v>
      </c>
      <c r="F45" s="87">
        <v>-21776</v>
      </c>
      <c r="G45" s="64">
        <f t="shared" si="1"/>
        <v>0.43281583999487339</v>
      </c>
      <c r="I45" s="64">
        <f t="shared" si="2"/>
        <v>0.43281583999487339</v>
      </c>
      <c r="P45" s="64">
        <f t="shared" si="3"/>
        <v>0.45416923235607143</v>
      </c>
      <c r="Q45" s="102">
        <f t="shared" si="4"/>
        <v>20856.936000000002</v>
      </c>
      <c r="R45" s="64">
        <f t="shared" si="5"/>
        <v>4.5596736533127093E-4</v>
      </c>
      <c r="S45" s="103">
        <v>0.1</v>
      </c>
      <c r="T45" s="64">
        <f t="shared" si="6"/>
        <v>4.5596736533127093E-5</v>
      </c>
      <c r="AB45" s="64" t="s">
        <v>44</v>
      </c>
      <c r="AC45" s="64">
        <v>9</v>
      </c>
      <c r="AE45" s="64" t="s">
        <v>43</v>
      </c>
      <c r="AG45" s="64" t="s">
        <v>42</v>
      </c>
    </row>
    <row r="46" spans="1:33" s="64" customFormat="1" ht="12.95" customHeight="1">
      <c r="A46" s="104" t="s">
        <v>62</v>
      </c>
      <c r="B46" s="7"/>
      <c r="C46" s="48">
        <v>36200.527000000002</v>
      </c>
      <c r="D46" s="48"/>
      <c r="E46" s="100">
        <f t="shared" si="0"/>
        <v>-21204.272262366991</v>
      </c>
      <c r="F46" s="87">
        <v>-21205</v>
      </c>
      <c r="G46" s="64">
        <f t="shared" si="1"/>
        <v>0.41435094999906141</v>
      </c>
      <c r="I46" s="64">
        <f t="shared" si="2"/>
        <v>0.41435094999906141</v>
      </c>
      <c r="P46" s="64">
        <f t="shared" si="3"/>
        <v>0.43160497204088066</v>
      </c>
      <c r="Q46" s="102">
        <f t="shared" si="4"/>
        <v>21182.027000000002</v>
      </c>
      <c r="R46" s="64">
        <f t="shared" si="5"/>
        <v>2.9770127661958454E-4</v>
      </c>
      <c r="S46" s="103">
        <v>0.1</v>
      </c>
      <c r="T46" s="64">
        <f t="shared" si="6"/>
        <v>2.9770127661958456E-5</v>
      </c>
      <c r="AB46" s="64" t="s">
        <v>44</v>
      </c>
      <c r="AG46" s="64" t="s">
        <v>50</v>
      </c>
    </row>
    <row r="47" spans="1:33" s="64" customFormat="1" ht="12.95" customHeight="1">
      <c r="A47" s="104" t="s">
        <v>62</v>
      </c>
      <c r="B47" s="7"/>
      <c r="C47" s="48">
        <v>36466.411</v>
      </c>
      <c r="D47" s="48"/>
      <c r="E47" s="100">
        <f t="shared" si="0"/>
        <v>-20737.291813023974</v>
      </c>
      <c r="F47" s="87">
        <v>-20738</v>
      </c>
      <c r="G47" s="64">
        <f t="shared" si="1"/>
        <v>0.40321941999718547</v>
      </c>
      <c r="I47" s="64">
        <f t="shared" si="2"/>
        <v>0.40321941999718547</v>
      </c>
      <c r="P47" s="64">
        <f t="shared" si="3"/>
        <v>0.41357220427703634</v>
      </c>
      <c r="Q47" s="102">
        <f t="shared" si="4"/>
        <v>21447.911</v>
      </c>
      <c r="R47" s="64">
        <f t="shared" si="5"/>
        <v>1.0718014234512726E-4</v>
      </c>
      <c r="S47" s="103">
        <v>0.1</v>
      </c>
      <c r="T47" s="64">
        <f t="shared" si="6"/>
        <v>1.0718014234512726E-5</v>
      </c>
      <c r="AB47" s="64" t="s">
        <v>44</v>
      </c>
      <c r="AC47" s="64">
        <v>8</v>
      </c>
      <c r="AE47" s="64" t="s">
        <v>43</v>
      </c>
      <c r="AG47" s="64" t="s">
        <v>42</v>
      </c>
    </row>
    <row r="48" spans="1:33" s="64" customFormat="1" ht="12.95" customHeight="1">
      <c r="A48" s="104" t="s">
        <v>62</v>
      </c>
      <c r="B48" s="7"/>
      <c r="C48" s="48">
        <v>36541.538</v>
      </c>
      <c r="D48" s="48"/>
      <c r="E48" s="100">
        <f t="shared" si="0"/>
        <v>-20605.34389506805</v>
      </c>
      <c r="F48" s="87">
        <v>-20606</v>
      </c>
      <c r="G48" s="64">
        <f t="shared" si="1"/>
        <v>0.37356553999416064</v>
      </c>
      <c r="I48" s="64">
        <f t="shared" si="2"/>
        <v>0.37356553999416064</v>
      </c>
      <c r="P48" s="64">
        <f t="shared" si="3"/>
        <v>0.40854393471131217</v>
      </c>
      <c r="Q48" s="102">
        <f t="shared" si="4"/>
        <v>21523.038</v>
      </c>
      <c r="R48" s="64">
        <f t="shared" si="5"/>
        <v>1.223488096988854E-3</v>
      </c>
      <c r="S48" s="103">
        <v>0.1</v>
      </c>
      <c r="T48" s="64">
        <f t="shared" si="6"/>
        <v>1.223488096988854E-4</v>
      </c>
      <c r="AB48" s="64" t="s">
        <v>44</v>
      </c>
      <c r="AG48" s="64" t="s">
        <v>50</v>
      </c>
    </row>
    <row r="49" spans="1:33" s="64" customFormat="1" ht="12.95" customHeight="1">
      <c r="A49" s="104" t="s">
        <v>62</v>
      </c>
      <c r="B49" s="7"/>
      <c r="C49" s="48">
        <v>36898.523999999998</v>
      </c>
      <c r="D49" s="48"/>
      <c r="E49" s="100">
        <f t="shared" si="0"/>
        <v>-19978.358131768397</v>
      </c>
      <c r="F49" s="87">
        <v>-19979</v>
      </c>
      <c r="G49" s="64">
        <f t="shared" si="1"/>
        <v>0.36545960999501403</v>
      </c>
      <c r="I49" s="64">
        <f t="shared" si="2"/>
        <v>0.36545960999501403</v>
      </c>
      <c r="P49" s="64">
        <f t="shared" si="3"/>
        <v>0.38507366726378001</v>
      </c>
      <c r="Q49" s="102">
        <f t="shared" si="4"/>
        <v>21880.023999999998</v>
      </c>
      <c r="R49" s="64">
        <f t="shared" si="5"/>
        <v>3.8471124254243127E-4</v>
      </c>
      <c r="S49" s="103">
        <v>0.1</v>
      </c>
      <c r="T49" s="64">
        <f t="shared" si="6"/>
        <v>3.847112425424313E-5</v>
      </c>
      <c r="AB49" s="64" t="s">
        <v>44</v>
      </c>
      <c r="AC49" s="64">
        <v>6</v>
      </c>
      <c r="AE49" s="64" t="s">
        <v>43</v>
      </c>
      <c r="AG49" s="64" t="s">
        <v>42</v>
      </c>
    </row>
    <row r="50" spans="1:33" s="64" customFormat="1" ht="12.95" customHeight="1">
      <c r="A50" s="104" t="s">
        <v>62</v>
      </c>
      <c r="B50" s="7"/>
      <c r="C50" s="48">
        <v>37018.360999999997</v>
      </c>
      <c r="D50" s="48"/>
      <c r="E50" s="100">
        <f t="shared" si="0"/>
        <v>-19767.884631640827</v>
      </c>
      <c r="F50" s="87">
        <v>-19768.5</v>
      </c>
      <c r="G50" s="64">
        <f t="shared" si="1"/>
        <v>0.35037141499196878</v>
      </c>
      <c r="I50" s="64">
        <f t="shared" si="2"/>
        <v>0.35037141499196878</v>
      </c>
      <c r="P50" s="64">
        <f t="shared" si="3"/>
        <v>0.37734746622181681</v>
      </c>
      <c r="Q50" s="102">
        <f t="shared" si="4"/>
        <v>21999.860999999997</v>
      </c>
      <c r="R50" s="64">
        <f t="shared" si="5"/>
        <v>7.2770733995538542E-4</v>
      </c>
      <c r="S50" s="103">
        <v>0.1</v>
      </c>
      <c r="T50" s="64">
        <f t="shared" si="6"/>
        <v>7.2770733995538539E-5</v>
      </c>
      <c r="AC50" s="64">
        <v>12</v>
      </c>
      <c r="AE50" s="64" t="s">
        <v>47</v>
      </c>
      <c r="AG50" s="64" t="s">
        <v>48</v>
      </c>
    </row>
    <row r="51" spans="1:33" s="64" customFormat="1" ht="12.95" customHeight="1">
      <c r="A51" s="104" t="s">
        <v>62</v>
      </c>
      <c r="B51" s="7"/>
      <c r="C51" s="48">
        <v>37400.385999999999</v>
      </c>
      <c r="D51" s="48"/>
      <c r="E51" s="100">
        <f t="shared" si="0"/>
        <v>-19096.922083460919</v>
      </c>
      <c r="F51" s="87">
        <v>-19097.5</v>
      </c>
      <c r="G51" s="64">
        <f t="shared" si="1"/>
        <v>0.32904752499598544</v>
      </c>
      <c r="I51" s="64">
        <f t="shared" si="2"/>
        <v>0.32904752499598544</v>
      </c>
      <c r="P51" s="64">
        <f t="shared" si="3"/>
        <v>0.35323362935264979</v>
      </c>
      <c r="Q51" s="102">
        <f t="shared" si="4"/>
        <v>22381.885999999999</v>
      </c>
      <c r="R51" s="64">
        <f t="shared" si="5"/>
        <v>5.8496764395145828E-4</v>
      </c>
      <c r="S51" s="103">
        <v>0.1</v>
      </c>
      <c r="T51" s="64">
        <f t="shared" si="6"/>
        <v>5.849676439514583E-5</v>
      </c>
      <c r="AB51" s="64" t="s">
        <v>44</v>
      </c>
      <c r="AC51" s="64">
        <v>6</v>
      </c>
      <c r="AE51" s="64" t="s">
        <v>43</v>
      </c>
      <c r="AG51" s="64" t="s">
        <v>42</v>
      </c>
    </row>
    <row r="52" spans="1:33" s="64" customFormat="1" ht="12.95" customHeight="1">
      <c r="A52" s="104" t="s">
        <v>62</v>
      </c>
      <c r="B52" s="7"/>
      <c r="C52" s="48">
        <v>37562.601000000002</v>
      </c>
      <c r="D52" s="48"/>
      <c r="E52" s="100">
        <f t="shared" si="0"/>
        <v>-18812.018766261768</v>
      </c>
      <c r="F52" s="87">
        <v>-18812.5</v>
      </c>
      <c r="G52" s="64">
        <f t="shared" si="1"/>
        <v>0.27399937500013039</v>
      </c>
      <c r="I52" s="64">
        <f t="shared" si="2"/>
        <v>0.27399937500013039</v>
      </c>
      <c r="P52" s="64">
        <f t="shared" si="3"/>
        <v>0.34322856991718292</v>
      </c>
      <c r="Q52" s="102">
        <f t="shared" si="4"/>
        <v>22544.101000000002</v>
      </c>
      <c r="R52" s="64">
        <f t="shared" si="5"/>
        <v>4.7926814288632531E-3</v>
      </c>
      <c r="S52" s="103">
        <v>0.1</v>
      </c>
      <c r="T52" s="64">
        <f t="shared" si="6"/>
        <v>4.7926814288632531E-4</v>
      </c>
      <c r="AB52" s="64" t="s">
        <v>44</v>
      </c>
      <c r="AG52" s="64" t="s">
        <v>50</v>
      </c>
    </row>
    <row r="53" spans="1:33" s="64" customFormat="1" ht="12.95" customHeight="1">
      <c r="A53" s="104" t="s">
        <v>62</v>
      </c>
      <c r="B53" s="7"/>
      <c r="C53" s="48">
        <v>37696.400999999998</v>
      </c>
      <c r="D53" s="48"/>
      <c r="E53" s="100">
        <f t="shared" si="0"/>
        <v>-18577.021609147785</v>
      </c>
      <c r="F53" s="87">
        <v>-18577.5</v>
      </c>
      <c r="G53" s="64">
        <f t="shared" ref="G53:G84" si="7">+C53-(C$7+F53*C$8)</f>
        <v>0.27238072499312693</v>
      </c>
      <c r="I53" s="64">
        <f t="shared" ref="I53:I81" si="8">+G53</f>
        <v>0.27238072499312693</v>
      </c>
      <c r="P53" s="64">
        <f t="shared" si="3"/>
        <v>0.33508509449241447</v>
      </c>
      <c r="Q53" s="102">
        <f t="shared" si="4"/>
        <v>22677.900999999998</v>
      </c>
      <c r="R53" s="64">
        <f t="shared" ref="R53:R84" si="9">(P53-G53)^2</f>
        <v>3.9318379543031813E-3</v>
      </c>
      <c r="S53" s="103">
        <v>0.1</v>
      </c>
      <c r="T53" s="64">
        <f t="shared" si="6"/>
        <v>3.9318379543031815E-4</v>
      </c>
      <c r="AB53" s="64" t="s">
        <v>44</v>
      </c>
      <c r="AC53" s="64">
        <v>6</v>
      </c>
      <c r="AE53" s="64" t="s">
        <v>43</v>
      </c>
      <c r="AG53" s="64" t="s">
        <v>42</v>
      </c>
    </row>
    <row r="54" spans="1:33" s="64" customFormat="1" ht="12.95" customHeight="1">
      <c r="A54" s="104" t="s">
        <v>62</v>
      </c>
      <c r="B54" s="7"/>
      <c r="C54" s="48">
        <v>37733.360999999997</v>
      </c>
      <c r="D54" s="48"/>
      <c r="E54" s="100">
        <f t="shared" si="0"/>
        <v>-18512.107596240963</v>
      </c>
      <c r="F54" s="87">
        <v>-18512.5</v>
      </c>
      <c r="G54" s="64">
        <f t="shared" si="7"/>
        <v>0.22342237499105977</v>
      </c>
      <c r="I54" s="64">
        <f t="shared" si="8"/>
        <v>0.22342237499105977</v>
      </c>
      <c r="P54" s="64">
        <f t="shared" si="3"/>
        <v>0.33284960827261612</v>
      </c>
      <c r="Q54" s="102">
        <f t="shared" si="4"/>
        <v>22714.860999999997</v>
      </c>
      <c r="R54" s="64">
        <f t="shared" si="9"/>
        <v>1.1974319383656153E-2</v>
      </c>
      <c r="S54" s="103">
        <v>0.1</v>
      </c>
      <c r="T54" s="64">
        <f t="shared" si="6"/>
        <v>1.1974319383656153E-3</v>
      </c>
      <c r="AB54" s="64" t="s">
        <v>44</v>
      </c>
      <c r="AG54" s="64" t="s">
        <v>50</v>
      </c>
    </row>
    <row r="55" spans="1:33" s="64" customFormat="1" ht="12.95" customHeight="1">
      <c r="A55" s="104" t="s">
        <v>62</v>
      </c>
      <c r="B55" s="7"/>
      <c r="C55" s="48">
        <v>37836.625</v>
      </c>
      <c r="D55" s="48"/>
      <c r="E55" s="100">
        <f t="shared" si="0"/>
        <v>-18330.741778361895</v>
      </c>
      <c r="F55" s="87">
        <v>-18331</v>
      </c>
      <c r="G55" s="64">
        <f t="shared" si="7"/>
        <v>0.14702328999555903</v>
      </c>
      <c r="I55" s="64">
        <f t="shared" si="8"/>
        <v>0.14702328999555903</v>
      </c>
      <c r="P55" s="64">
        <f t="shared" si="3"/>
        <v>0.32664636517884321</v>
      </c>
      <c r="Q55" s="102">
        <f t="shared" si="4"/>
        <v>22818.125</v>
      </c>
      <c r="R55" s="64">
        <f t="shared" si="9"/>
        <v>3.2264449138299761E-2</v>
      </c>
      <c r="S55" s="103">
        <v>0.1</v>
      </c>
      <c r="T55" s="64">
        <f t="shared" si="6"/>
        <v>3.2264449138299763E-3</v>
      </c>
      <c r="AB55" s="64" t="s">
        <v>44</v>
      </c>
      <c r="AG55" s="64" t="s">
        <v>50</v>
      </c>
    </row>
    <row r="56" spans="1:33" s="64" customFormat="1" ht="12.95" customHeight="1">
      <c r="A56" s="104" t="s">
        <v>62</v>
      </c>
      <c r="B56" s="7"/>
      <c r="C56" s="48">
        <v>38853.317999999999</v>
      </c>
      <c r="D56" s="48"/>
      <c r="E56" s="100">
        <f t="shared" si="0"/>
        <v>-16545.091818289457</v>
      </c>
      <c r="F56" s="87">
        <v>-16545.5</v>
      </c>
      <c r="G56" s="64">
        <f t="shared" si="7"/>
        <v>0.23240584499581018</v>
      </c>
      <c r="I56" s="64">
        <f t="shared" si="8"/>
        <v>0.23240584499581018</v>
      </c>
      <c r="P56" s="64">
        <f t="shared" si="3"/>
        <v>0.26867758041737189</v>
      </c>
      <c r="Q56" s="102">
        <f t="shared" si="4"/>
        <v>23834.817999999999</v>
      </c>
      <c r="R56" s="64">
        <f t="shared" si="9"/>
        <v>1.3156387904917739E-3</v>
      </c>
      <c r="S56" s="103">
        <v>0.1</v>
      </c>
      <c r="T56" s="64">
        <f t="shared" si="6"/>
        <v>1.315638790491774E-4</v>
      </c>
      <c r="AC56" s="64">
        <v>13</v>
      </c>
      <c r="AE56" s="64" t="s">
        <v>47</v>
      </c>
      <c r="AG56" s="64" t="s">
        <v>48</v>
      </c>
    </row>
    <row r="57" spans="1:33" s="64" customFormat="1" ht="12.95" customHeight="1">
      <c r="A57" s="104" t="s">
        <v>62</v>
      </c>
      <c r="B57" s="7"/>
      <c r="C57" s="48">
        <v>39352.574000000001</v>
      </c>
      <c r="D57" s="48"/>
      <c r="E57" s="100">
        <f t="shared" si="0"/>
        <v>-15668.232769917995</v>
      </c>
      <c r="F57" s="87">
        <v>-15668.5</v>
      </c>
      <c r="G57" s="64">
        <f t="shared" si="7"/>
        <v>0.15215241499390686</v>
      </c>
      <c r="I57" s="64">
        <f t="shared" si="8"/>
        <v>0.15215241499390686</v>
      </c>
      <c r="P57" s="64">
        <f t="shared" si="3"/>
        <v>0.2422359266533258</v>
      </c>
      <c r="Q57" s="102">
        <f t="shared" si="4"/>
        <v>24334.074000000001</v>
      </c>
      <c r="R57" s="64">
        <f t="shared" si="9"/>
        <v>8.1150390728926686E-3</v>
      </c>
      <c r="S57" s="103">
        <v>0.1</v>
      </c>
      <c r="T57" s="64">
        <f t="shared" si="6"/>
        <v>8.1150390728926692E-4</v>
      </c>
      <c r="AB57" s="64" t="s">
        <v>44</v>
      </c>
      <c r="AG57" s="64" t="s">
        <v>50</v>
      </c>
    </row>
    <row r="58" spans="1:33" s="64" customFormat="1" ht="12.95" customHeight="1">
      <c r="A58" s="104" t="s">
        <v>62</v>
      </c>
      <c r="B58" s="7"/>
      <c r="C58" s="48">
        <v>39533.409</v>
      </c>
      <c r="D58" s="48"/>
      <c r="E58" s="100">
        <f t="shared" si="0"/>
        <v>-15350.626559852913</v>
      </c>
      <c r="F58" s="87">
        <v>-15351</v>
      </c>
      <c r="G58" s="64">
        <f t="shared" si="7"/>
        <v>0.21262508999643615</v>
      </c>
      <c r="I58" s="64">
        <f t="shared" si="8"/>
        <v>0.21262508999643615</v>
      </c>
      <c r="P58" s="64">
        <f t="shared" si="3"/>
        <v>0.23299320375661653</v>
      </c>
      <c r="Q58" s="102">
        <f t="shared" si="4"/>
        <v>24514.909</v>
      </c>
      <c r="R58" s="64">
        <f t="shared" si="9"/>
        <v>4.1486005814764953E-4</v>
      </c>
      <c r="S58" s="103">
        <v>0.1</v>
      </c>
      <c r="T58" s="64">
        <f t="shared" si="6"/>
        <v>4.1486005814764959E-5</v>
      </c>
    </row>
    <row r="59" spans="1:33" s="64" customFormat="1" ht="12.95" customHeight="1">
      <c r="A59" s="104" t="s">
        <v>62</v>
      </c>
      <c r="B59" s="7"/>
      <c r="C59" s="48">
        <v>40648.421999999999</v>
      </c>
      <c r="D59" s="48"/>
      <c r="E59" s="100">
        <f t="shared" si="0"/>
        <v>-13392.294084926612</v>
      </c>
      <c r="F59" s="87">
        <v>-13392.5</v>
      </c>
      <c r="G59" s="64">
        <f t="shared" si="7"/>
        <v>0.11724157499702414</v>
      </c>
      <c r="I59" s="64">
        <f t="shared" si="8"/>
        <v>0.11724157499702414</v>
      </c>
      <c r="P59" s="64">
        <f t="shared" si="3"/>
        <v>0.17985736581195058</v>
      </c>
      <c r="Q59" s="102">
        <f t="shared" si="4"/>
        <v>25629.921999999999</v>
      </c>
      <c r="R59" s="64">
        <f t="shared" si="9"/>
        <v>3.9207372593786259E-3</v>
      </c>
      <c r="S59" s="103">
        <v>0.1</v>
      </c>
      <c r="T59" s="64">
        <f t="shared" si="6"/>
        <v>3.9207372593786261E-4</v>
      </c>
      <c r="AB59" s="64" t="s">
        <v>44</v>
      </c>
      <c r="AC59" s="64">
        <v>6</v>
      </c>
      <c r="AE59" s="64" t="s">
        <v>43</v>
      </c>
      <c r="AG59" s="64" t="s">
        <v>42</v>
      </c>
    </row>
    <row r="60" spans="1:33" s="64" customFormat="1" ht="12.95" customHeight="1">
      <c r="A60" s="104" t="s">
        <v>62</v>
      </c>
      <c r="B60" s="7"/>
      <c r="C60" s="48">
        <v>41217.576000000001</v>
      </c>
      <c r="D60" s="48"/>
      <c r="E60" s="100">
        <f t="shared" si="0"/>
        <v>-12392.670976107065</v>
      </c>
      <c r="F60" s="87">
        <v>-12393</v>
      </c>
      <c r="G60" s="64">
        <f t="shared" si="7"/>
        <v>0.18733586999587715</v>
      </c>
      <c r="I60" s="64">
        <f t="shared" si="8"/>
        <v>0.18733586999587715</v>
      </c>
      <c r="P60" s="64">
        <f t="shared" si="3"/>
        <v>0.15531213321058546</v>
      </c>
      <c r="Q60" s="102">
        <f t="shared" si="4"/>
        <v>26199.076000000001</v>
      </c>
      <c r="R60" s="64">
        <f t="shared" si="9"/>
        <v>1.0255197176936442E-3</v>
      </c>
      <c r="S60" s="103">
        <v>0.1</v>
      </c>
      <c r="T60" s="64">
        <f t="shared" si="6"/>
        <v>1.0255197176936443E-4</v>
      </c>
      <c r="AB60" s="64" t="s">
        <v>44</v>
      </c>
      <c r="AC60" s="64">
        <v>14</v>
      </c>
      <c r="AE60" s="64" t="s">
        <v>45</v>
      </c>
      <c r="AG60" s="64" t="s">
        <v>42</v>
      </c>
    </row>
    <row r="61" spans="1:33" s="64" customFormat="1" ht="12.95" customHeight="1">
      <c r="A61" s="104" t="s">
        <v>62</v>
      </c>
      <c r="B61" s="7"/>
      <c r="C61" s="48">
        <v>41240.553</v>
      </c>
      <c r="D61" s="48"/>
      <c r="E61" s="64">
        <f t="shared" si="0"/>
        <v>-12352.315746817021</v>
      </c>
      <c r="F61" s="69">
        <f t="shared" ref="F61:F92" si="10">ROUND(2*E61,0)/2</f>
        <v>-12352.5</v>
      </c>
      <c r="G61" s="64">
        <f t="shared" si="7"/>
        <v>0.10490797499369364</v>
      </c>
      <c r="I61" s="64">
        <f t="shared" si="8"/>
        <v>0.10490797499369364</v>
      </c>
      <c r="P61" s="64">
        <f t="shared" si="3"/>
        <v>0.1543541971685734</v>
      </c>
      <c r="Q61" s="102">
        <f t="shared" si="4"/>
        <v>26222.053</v>
      </c>
      <c r="R61" s="64">
        <f t="shared" si="9"/>
        <v>2.4449288873675712E-3</v>
      </c>
      <c r="S61" s="103">
        <v>0.1</v>
      </c>
      <c r="T61" s="64">
        <f t="shared" si="6"/>
        <v>2.4449288873675711E-4</v>
      </c>
      <c r="AB61" s="64" t="s">
        <v>44</v>
      </c>
      <c r="AG61" s="64" t="s">
        <v>50</v>
      </c>
    </row>
    <row r="62" spans="1:33" s="64" customFormat="1" ht="12.95" customHeight="1">
      <c r="A62" s="104" t="s">
        <v>62</v>
      </c>
      <c r="B62" s="7"/>
      <c r="C62" s="48">
        <v>41717.370999999999</v>
      </c>
      <c r="D62" s="48"/>
      <c r="E62" s="64">
        <f t="shared" si="0"/>
        <v>-11514.865265047383</v>
      </c>
      <c r="F62" s="69">
        <f t="shared" si="10"/>
        <v>-11515</v>
      </c>
      <c r="G62" s="64">
        <f t="shared" si="7"/>
        <v>7.6713849994121119E-2</v>
      </c>
      <c r="I62" s="64">
        <f t="shared" si="8"/>
        <v>7.6713849994121119E-2</v>
      </c>
      <c r="P62" s="64">
        <f t="shared" si="3"/>
        <v>0.13518473717044976</v>
      </c>
      <c r="Q62" s="102">
        <f t="shared" si="4"/>
        <v>26698.870999999999</v>
      </c>
      <c r="R62" s="64">
        <f t="shared" si="9"/>
        <v>3.4188446471869536E-3</v>
      </c>
      <c r="S62" s="103">
        <v>0.1</v>
      </c>
      <c r="T62" s="64">
        <f t="shared" si="6"/>
        <v>3.4188446471869536E-4</v>
      </c>
      <c r="AB62" s="64" t="s">
        <v>44</v>
      </c>
      <c r="AC62" s="64">
        <v>5</v>
      </c>
      <c r="AE62" s="64" t="s">
        <v>43</v>
      </c>
      <c r="AG62" s="64" t="s">
        <v>42</v>
      </c>
    </row>
    <row r="63" spans="1:33" s="64" customFormat="1" ht="12.95" customHeight="1">
      <c r="A63" s="7" t="s">
        <v>63</v>
      </c>
      <c r="B63" s="7"/>
      <c r="C63" s="48">
        <v>42443.608999999997</v>
      </c>
      <c r="D63" s="48"/>
      <c r="E63" s="105">
        <f t="shared" si="0"/>
        <v>-10239.350576047771</v>
      </c>
      <c r="F63" s="64">
        <f t="shared" si="10"/>
        <v>-10239.5</v>
      </c>
      <c r="G63" s="64">
        <f t="shared" si="7"/>
        <v>8.5077304989681579E-2</v>
      </c>
      <c r="I63" s="64">
        <f t="shared" si="8"/>
        <v>8.5077304989681579E-2</v>
      </c>
      <c r="P63" s="64">
        <f t="shared" si="3"/>
        <v>0.10833462127438107</v>
      </c>
      <c r="Q63" s="102">
        <f t="shared" si="4"/>
        <v>27425.108999999997</v>
      </c>
      <c r="R63" s="64">
        <f t="shared" si="9"/>
        <v>5.4090276076654796E-4</v>
      </c>
      <c r="S63" s="103">
        <v>0.1</v>
      </c>
      <c r="T63" s="64">
        <f t="shared" si="6"/>
        <v>5.4090276076654802E-5</v>
      </c>
      <c r="AB63" s="64" t="s">
        <v>44</v>
      </c>
      <c r="AC63" s="64">
        <v>6</v>
      </c>
      <c r="AE63" s="64" t="s">
        <v>43</v>
      </c>
      <c r="AG63" s="64" t="s">
        <v>42</v>
      </c>
    </row>
    <row r="64" spans="1:33" s="64" customFormat="1" ht="12.95" customHeight="1">
      <c r="A64" s="7" t="s">
        <v>64</v>
      </c>
      <c r="B64" s="7"/>
      <c r="C64" s="48">
        <v>42464.400999999998</v>
      </c>
      <c r="D64" s="48"/>
      <c r="E64" s="105">
        <f t="shared" si="0"/>
        <v>-10202.832931124643</v>
      </c>
      <c r="F64" s="64">
        <f t="shared" si="10"/>
        <v>-10203</v>
      </c>
      <c r="G64" s="64">
        <f t="shared" si="7"/>
        <v>9.5123769991914742E-2</v>
      </c>
      <c r="I64" s="64">
        <f t="shared" si="8"/>
        <v>9.5123769991914742E-2</v>
      </c>
      <c r="P64" s="64">
        <f t="shared" si="3"/>
        <v>0.10760793337033517</v>
      </c>
      <c r="Q64" s="102">
        <f t="shared" si="4"/>
        <v>27445.900999999998</v>
      </c>
      <c r="R64" s="64">
        <f t="shared" si="9"/>
        <v>1.5585433525909371E-4</v>
      </c>
      <c r="S64" s="103">
        <v>0.1</v>
      </c>
      <c r="T64" s="64">
        <f t="shared" si="6"/>
        <v>1.5585433525909372E-5</v>
      </c>
      <c r="AB64" s="64" t="s">
        <v>44</v>
      </c>
      <c r="AC64" s="64">
        <v>10</v>
      </c>
      <c r="AE64" s="64" t="s">
        <v>45</v>
      </c>
      <c r="AG64" s="64" t="s">
        <v>42</v>
      </c>
    </row>
    <row r="65" spans="1:33" s="64" customFormat="1" ht="12.95" customHeight="1">
      <c r="A65" s="7" t="s">
        <v>65</v>
      </c>
      <c r="B65" s="7"/>
      <c r="C65" s="48">
        <v>42528.442999999999</v>
      </c>
      <c r="D65" s="48"/>
      <c r="E65" s="105">
        <f t="shared" si="0"/>
        <v>-10090.353948046211</v>
      </c>
      <c r="F65" s="64">
        <f t="shared" si="10"/>
        <v>-10090.5</v>
      </c>
      <c r="G65" s="64">
        <f t="shared" si="7"/>
        <v>8.3157394998124801E-2</v>
      </c>
      <c r="I65" s="64">
        <f t="shared" si="8"/>
        <v>8.3157394998124801E-2</v>
      </c>
      <c r="P65" s="64">
        <f t="shared" si="3"/>
        <v>0.10538272476994241</v>
      </c>
      <c r="Q65" s="102">
        <f t="shared" si="4"/>
        <v>27509.942999999999</v>
      </c>
      <c r="R65" s="64">
        <f t="shared" si="9"/>
        <v>4.9396528346604227E-4</v>
      </c>
      <c r="S65" s="103">
        <v>0.1</v>
      </c>
      <c r="T65" s="64">
        <f t="shared" si="6"/>
        <v>4.9396528346604232E-5</v>
      </c>
      <c r="AC65" s="64">
        <v>13</v>
      </c>
      <c r="AE65" s="64" t="s">
        <v>51</v>
      </c>
      <c r="AG65" s="64" t="s">
        <v>48</v>
      </c>
    </row>
    <row r="66" spans="1:33" s="64" customFormat="1" ht="12.95" customHeight="1">
      <c r="A66" s="104" t="s">
        <v>62</v>
      </c>
      <c r="B66" s="7"/>
      <c r="C66" s="48">
        <v>42716.538999999997</v>
      </c>
      <c r="D66" s="48"/>
      <c r="E66" s="64">
        <f t="shared" si="0"/>
        <v>-9759.9950148286316</v>
      </c>
      <c r="F66" s="69">
        <f t="shared" si="10"/>
        <v>-9760</v>
      </c>
      <c r="G66" s="64">
        <f t="shared" si="7"/>
        <v>2.8383999961079098E-3</v>
      </c>
      <c r="I66" s="64">
        <f t="shared" si="8"/>
        <v>2.8383999961079098E-3</v>
      </c>
      <c r="P66" s="64">
        <f t="shared" si="3"/>
        <v>9.8972930115106966E-2</v>
      </c>
      <c r="Q66" s="102">
        <f t="shared" si="4"/>
        <v>27698.038999999997</v>
      </c>
      <c r="R66" s="64">
        <f t="shared" si="9"/>
        <v>9.2418478812007366E-3</v>
      </c>
      <c r="S66" s="103">
        <v>0.1</v>
      </c>
      <c r="T66" s="64">
        <f t="shared" si="6"/>
        <v>9.2418478812007375E-4</v>
      </c>
      <c r="AB66" s="64" t="s">
        <v>44</v>
      </c>
      <c r="AC66" s="64">
        <v>8</v>
      </c>
      <c r="AE66" s="64" t="s">
        <v>43</v>
      </c>
      <c r="AG66" s="64" t="s">
        <v>42</v>
      </c>
    </row>
    <row r="67" spans="1:33" s="64" customFormat="1" ht="12.95" customHeight="1">
      <c r="A67" s="104" t="s">
        <v>62</v>
      </c>
      <c r="B67" s="7"/>
      <c r="C67" s="48">
        <v>42756.49</v>
      </c>
      <c r="D67" s="48"/>
      <c r="E67" s="64">
        <f t="shared" si="0"/>
        <v>-9689.8278143513435</v>
      </c>
      <c r="F67" s="69">
        <f t="shared" si="10"/>
        <v>-9690</v>
      </c>
      <c r="G67" s="64">
        <f t="shared" si="7"/>
        <v>9.8037099996872712E-2</v>
      </c>
      <c r="I67" s="64">
        <f t="shared" si="8"/>
        <v>9.8037099996872712E-2</v>
      </c>
      <c r="P67" s="64">
        <f t="shared" si="3"/>
        <v>9.7639723297737777E-2</v>
      </c>
      <c r="Q67" s="102">
        <f t="shared" si="4"/>
        <v>27737.989999999998</v>
      </c>
      <c r="R67" s="64">
        <f t="shared" si="9"/>
        <v>1.5790824101537692E-7</v>
      </c>
      <c r="S67" s="103">
        <v>0.1</v>
      </c>
      <c r="T67" s="64">
        <f t="shared" si="6"/>
        <v>1.5790824101537693E-8</v>
      </c>
      <c r="AC67" s="64">
        <v>18</v>
      </c>
      <c r="AE67" s="64" t="s">
        <v>47</v>
      </c>
      <c r="AG67" s="64" t="s">
        <v>48</v>
      </c>
    </row>
    <row r="68" spans="1:33" s="64" customFormat="1" ht="12.95" customHeight="1">
      <c r="A68" s="7" t="s">
        <v>66</v>
      </c>
      <c r="B68" s="7"/>
      <c r="C68" s="48">
        <v>42782.37</v>
      </c>
      <c r="D68" s="48"/>
      <c r="E68" s="105">
        <f t="shared" si="0"/>
        <v>-9644.3739546644138</v>
      </c>
      <c r="F68" s="64">
        <f t="shared" si="10"/>
        <v>-9644.5</v>
      </c>
      <c r="G68" s="64">
        <f t="shared" si="7"/>
        <v>7.1766255001421086E-2</v>
      </c>
      <c r="I68" s="64">
        <f t="shared" si="8"/>
        <v>7.1766255001421086E-2</v>
      </c>
      <c r="P68" s="64">
        <f t="shared" si="3"/>
        <v>9.6777710780226511E-2</v>
      </c>
      <c r="Q68" s="102">
        <f t="shared" si="4"/>
        <v>27763.870000000003</v>
      </c>
      <c r="R68" s="64">
        <f t="shared" si="9"/>
        <v>6.2557292017513923E-4</v>
      </c>
      <c r="S68" s="103">
        <v>0.1</v>
      </c>
      <c r="T68" s="64">
        <f t="shared" si="6"/>
        <v>6.255729201751392E-5</v>
      </c>
      <c r="AC68" s="64">
        <v>14</v>
      </c>
      <c r="AE68" s="64" t="s">
        <v>52</v>
      </c>
      <c r="AG68" s="64" t="s">
        <v>48</v>
      </c>
    </row>
    <row r="69" spans="1:33" s="64" customFormat="1" ht="12.95" customHeight="1">
      <c r="A69" s="104" t="s">
        <v>62</v>
      </c>
      <c r="B69" s="7"/>
      <c r="C69" s="48">
        <v>42831.332000000002</v>
      </c>
      <c r="D69" s="48"/>
      <c r="E69" s="64">
        <f t="shared" si="0"/>
        <v>-9558.380450878054</v>
      </c>
      <c r="F69" s="69">
        <f t="shared" si="10"/>
        <v>-9558.5</v>
      </c>
      <c r="G69" s="64">
        <f t="shared" si="7"/>
        <v>6.806751499971142E-2</v>
      </c>
      <c r="I69" s="64">
        <f t="shared" si="8"/>
        <v>6.806751499971142E-2</v>
      </c>
      <c r="P69" s="64">
        <f t="shared" si="3"/>
        <v>9.515825089468051E-2</v>
      </c>
      <c r="Q69" s="102">
        <f t="shared" si="4"/>
        <v>27812.832000000002</v>
      </c>
      <c r="R69" s="64">
        <f t="shared" si="9"/>
        <v>7.3390797133096673E-4</v>
      </c>
      <c r="S69" s="103">
        <v>0.1</v>
      </c>
      <c r="T69" s="64">
        <f t="shared" si="6"/>
        <v>7.3390797133096673E-5</v>
      </c>
      <c r="AB69" s="64" t="s">
        <v>44</v>
      </c>
      <c r="AC69" s="64">
        <v>6</v>
      </c>
      <c r="AE69" s="64" t="s">
        <v>53</v>
      </c>
      <c r="AG69" s="64" t="s">
        <v>42</v>
      </c>
    </row>
    <row r="70" spans="1:33" s="64" customFormat="1" ht="12.95" customHeight="1">
      <c r="A70" s="104" t="s">
        <v>62</v>
      </c>
      <c r="B70" s="7"/>
      <c r="C70" s="48">
        <v>43250.34</v>
      </c>
      <c r="D70" s="48"/>
      <c r="E70" s="64">
        <f t="shared" si="0"/>
        <v>-8822.463494166419</v>
      </c>
      <c r="F70" s="69">
        <f t="shared" si="10"/>
        <v>-8822.5</v>
      </c>
      <c r="G70" s="64">
        <f t="shared" si="7"/>
        <v>2.0785274995432701E-2</v>
      </c>
      <c r="I70" s="64">
        <f t="shared" si="8"/>
        <v>2.0785274995432701E-2</v>
      </c>
      <c r="P70" s="64">
        <f t="shared" si="3"/>
        <v>8.1825012566414806E-2</v>
      </c>
      <c r="Q70" s="102">
        <f t="shared" si="4"/>
        <v>28231.839999999997</v>
      </c>
      <c r="R70" s="64">
        <f t="shared" si="9"/>
        <v>3.7258495627343646E-3</v>
      </c>
      <c r="S70" s="103">
        <v>0.1</v>
      </c>
      <c r="T70" s="64">
        <f t="shared" si="6"/>
        <v>3.7258495627343649E-4</v>
      </c>
      <c r="AB70" s="64" t="s">
        <v>44</v>
      </c>
      <c r="AG70" s="64" t="s">
        <v>50</v>
      </c>
    </row>
    <row r="71" spans="1:33" s="64" customFormat="1" ht="12.95" customHeight="1">
      <c r="A71" s="104" t="s">
        <v>62</v>
      </c>
      <c r="B71" s="7"/>
      <c r="C71" s="48">
        <v>43436.571000000004</v>
      </c>
      <c r="D71" s="48"/>
      <c r="E71" s="64">
        <f t="shared" si="0"/>
        <v>-8495.3801192299707</v>
      </c>
      <c r="F71" s="69">
        <f t="shared" si="10"/>
        <v>-8495.5</v>
      </c>
      <c r="G71" s="64">
        <f t="shared" si="7"/>
        <v>6.8256345002737362E-2</v>
      </c>
      <c r="I71" s="64">
        <f t="shared" si="8"/>
        <v>6.8256345002737362E-2</v>
      </c>
      <c r="P71" s="64">
        <f t="shared" si="3"/>
        <v>7.6203544435394469E-2</v>
      </c>
      <c r="Q71" s="102">
        <f t="shared" si="4"/>
        <v>28418.071000000004</v>
      </c>
      <c r="R71" s="64">
        <f t="shared" si="9"/>
        <v>6.3157978822425435E-5</v>
      </c>
      <c r="S71" s="103">
        <v>0.1</v>
      </c>
      <c r="T71" s="64">
        <f t="shared" si="6"/>
        <v>6.315797882242544E-6</v>
      </c>
      <c r="AB71" s="64" t="s">
        <v>44</v>
      </c>
      <c r="AG71" s="64" t="s">
        <v>50</v>
      </c>
    </row>
    <row r="72" spans="1:33" s="64" customFormat="1" ht="12.95" customHeight="1">
      <c r="A72" s="104" t="s">
        <v>62</v>
      </c>
      <c r="B72" s="7"/>
      <c r="C72" s="48">
        <v>43933.332000000002</v>
      </c>
      <c r="D72" s="48"/>
      <c r="E72" s="64">
        <f t="shared" si="0"/>
        <v>-7622.9031179960275</v>
      </c>
      <c r="F72" s="69">
        <f t="shared" si="10"/>
        <v>-7623</v>
      </c>
      <c r="G72" s="64">
        <f t="shared" si="7"/>
        <v>5.5161570002383087E-2</v>
      </c>
      <c r="I72" s="64">
        <f t="shared" si="8"/>
        <v>5.5161570002383087E-2</v>
      </c>
      <c r="P72" s="64">
        <f t="shared" si="3"/>
        <v>6.2114847085125872E-2</v>
      </c>
      <c r="Q72" s="102">
        <f t="shared" si="4"/>
        <v>28914.832000000002</v>
      </c>
      <c r="R72" s="64">
        <f t="shared" si="9"/>
        <v>4.834806218939602E-5</v>
      </c>
      <c r="S72" s="103">
        <v>0.1</v>
      </c>
      <c r="T72" s="64">
        <f t="shared" si="6"/>
        <v>4.834806218939602E-6</v>
      </c>
      <c r="AB72" s="64" t="s">
        <v>44</v>
      </c>
      <c r="AC72" s="64">
        <v>11</v>
      </c>
      <c r="AE72" s="64" t="s">
        <v>45</v>
      </c>
      <c r="AG72" s="64" t="s">
        <v>42</v>
      </c>
    </row>
    <row r="73" spans="1:33" s="64" customFormat="1" ht="12.95" customHeight="1">
      <c r="A73" s="104" t="s">
        <v>62</v>
      </c>
      <c r="B73" s="7"/>
      <c r="C73" s="48">
        <v>44499.572</v>
      </c>
      <c r="D73" s="48"/>
      <c r="E73" s="64">
        <f t="shared" si="0"/>
        <v>-6628.3979592200612</v>
      </c>
      <c r="F73" s="69">
        <f t="shared" si="10"/>
        <v>-6628.5</v>
      </c>
      <c r="G73" s="64">
        <f t="shared" si="7"/>
        <v>5.8098814995901193E-2</v>
      </c>
      <c r="I73" s="64">
        <f t="shared" si="8"/>
        <v>5.8098814995901193E-2</v>
      </c>
      <c r="P73" s="64">
        <f t="shared" si="3"/>
        <v>4.7671456325200569E-2</v>
      </c>
      <c r="Q73" s="102">
        <f t="shared" si="4"/>
        <v>29481.072</v>
      </c>
      <c r="R73" s="64">
        <f t="shared" si="9"/>
        <v>1.087298088474355E-4</v>
      </c>
      <c r="S73" s="103">
        <v>0.1</v>
      </c>
      <c r="T73" s="64">
        <f t="shared" si="6"/>
        <v>1.0872980884743551E-5</v>
      </c>
      <c r="AC73" s="64">
        <v>10</v>
      </c>
      <c r="AE73" s="64" t="s">
        <v>52</v>
      </c>
      <c r="AG73" s="64" t="s">
        <v>48</v>
      </c>
    </row>
    <row r="74" spans="1:33" s="64" customFormat="1" ht="12.95" customHeight="1">
      <c r="A74" s="104" t="s">
        <v>62</v>
      </c>
      <c r="B74" s="7"/>
      <c r="C74" s="48">
        <v>44631.368999999999</v>
      </c>
      <c r="D74" s="48"/>
      <c r="E74" s="64">
        <f t="shared" si="0"/>
        <v>-6396.9187341367124</v>
      </c>
      <c r="F74" s="69">
        <f t="shared" si="10"/>
        <v>-6397</v>
      </c>
      <c r="G74" s="64">
        <f t="shared" si="7"/>
        <v>4.6270229991932865E-2</v>
      </c>
      <c r="I74" s="64">
        <f t="shared" si="8"/>
        <v>4.6270229991932865E-2</v>
      </c>
      <c r="P74" s="64">
        <f t="shared" si="3"/>
        <v>4.4556233840369948E-2</v>
      </c>
      <c r="Q74" s="102">
        <f t="shared" si="4"/>
        <v>29612.868999999999</v>
      </c>
      <c r="R74" s="64">
        <f t="shared" si="9"/>
        <v>2.937782807572491E-6</v>
      </c>
      <c r="S74" s="103">
        <v>0.1</v>
      </c>
      <c r="T74" s="64">
        <f t="shared" si="6"/>
        <v>2.9377828075724913E-7</v>
      </c>
      <c r="AB74" s="64" t="s">
        <v>44</v>
      </c>
      <c r="AC74" s="64">
        <v>6</v>
      </c>
      <c r="AE74" s="64" t="s">
        <v>43</v>
      </c>
      <c r="AG74" s="64" t="s">
        <v>42</v>
      </c>
    </row>
    <row r="75" spans="1:33" s="64" customFormat="1" ht="12.95" customHeight="1">
      <c r="A75" s="104" t="s">
        <v>62</v>
      </c>
      <c r="B75" s="7"/>
      <c r="C75" s="48">
        <v>45056.387999999999</v>
      </c>
      <c r="D75" s="48"/>
      <c r="E75" s="64">
        <f t="shared" si="0"/>
        <v>-5650.444468670119</v>
      </c>
      <c r="F75" s="69">
        <f t="shared" si="10"/>
        <v>-5650.5</v>
      </c>
      <c r="G75" s="64">
        <f t="shared" si="7"/>
        <v>3.1617794993508141E-2</v>
      </c>
      <c r="I75" s="64">
        <f t="shared" si="8"/>
        <v>3.1617794993508141E-2</v>
      </c>
      <c r="P75" s="64">
        <f t="shared" si="3"/>
        <v>3.5145964421217278E-2</v>
      </c>
      <c r="Q75" s="102">
        <f t="shared" si="4"/>
        <v>30037.887999999999</v>
      </c>
      <c r="R75" s="64">
        <f t="shared" si="9"/>
        <v>1.2447979510621416E-5</v>
      </c>
      <c r="S75" s="103">
        <v>0.1</v>
      </c>
      <c r="T75" s="64">
        <f t="shared" si="6"/>
        <v>1.2447979510621417E-6</v>
      </c>
      <c r="AB75" s="64" t="s">
        <v>44</v>
      </c>
      <c r="AG75" s="64" t="s">
        <v>50</v>
      </c>
    </row>
    <row r="76" spans="1:33" s="64" customFormat="1" ht="12.95" customHeight="1">
      <c r="A76" s="104" t="s">
        <v>62</v>
      </c>
      <c r="B76" s="7"/>
      <c r="C76" s="48">
        <v>45056.391000000003</v>
      </c>
      <c r="D76" s="48"/>
      <c r="E76" s="64">
        <f t="shared" si="0"/>
        <v>-5650.4391996755567</v>
      </c>
      <c r="F76" s="69">
        <f t="shared" si="10"/>
        <v>-5650.5</v>
      </c>
      <c r="G76" s="64">
        <f t="shared" si="7"/>
        <v>3.4617794997757301E-2</v>
      </c>
      <c r="I76" s="64">
        <f t="shared" si="8"/>
        <v>3.4617794997757301E-2</v>
      </c>
      <c r="P76" s="64">
        <f t="shared" si="3"/>
        <v>3.5145964421217278E-2</v>
      </c>
      <c r="Q76" s="102">
        <f t="shared" si="4"/>
        <v>30037.891000000003</v>
      </c>
      <c r="R76" s="64">
        <f t="shared" si="9"/>
        <v>2.7896293987804486E-7</v>
      </c>
      <c r="S76" s="103">
        <v>0.1</v>
      </c>
      <c r="T76" s="64">
        <f t="shared" si="6"/>
        <v>2.7896293987804487E-8</v>
      </c>
      <c r="AB76" s="64" t="s">
        <v>44</v>
      </c>
      <c r="AG76" s="64" t="s">
        <v>50</v>
      </c>
    </row>
    <row r="77" spans="1:33" s="64" customFormat="1" ht="12.95" customHeight="1">
      <c r="A77" s="104" t="s">
        <v>62</v>
      </c>
      <c r="B77" s="7"/>
      <c r="C77" s="48">
        <v>45254.425000000003</v>
      </c>
      <c r="D77" s="48"/>
      <c r="E77" s="64">
        <f t="shared" si="0"/>
        <v>-5302.6258438316745</v>
      </c>
      <c r="F77" s="69">
        <f t="shared" si="10"/>
        <v>-5302.5</v>
      </c>
      <c r="G77" s="64">
        <f t="shared" si="7"/>
        <v>-7.1651525002380367E-2</v>
      </c>
      <c r="I77" s="64">
        <f t="shared" si="8"/>
        <v>-7.1651525002380367E-2</v>
      </c>
      <c r="P77" s="64">
        <f t="shared" si="3"/>
        <v>3.1090487183828688E-2</v>
      </c>
      <c r="Q77" s="102">
        <f t="shared" si="4"/>
        <v>30235.925000000003</v>
      </c>
      <c r="R77" s="64">
        <f t="shared" si="9"/>
        <v>1.055592106807113E-2</v>
      </c>
      <c r="S77" s="103">
        <v>0.1</v>
      </c>
      <c r="T77" s="64">
        <f t="shared" si="6"/>
        <v>1.055592106807113E-3</v>
      </c>
      <c r="AB77" s="64" t="s">
        <v>44</v>
      </c>
      <c r="AC77" s="64">
        <v>19</v>
      </c>
      <c r="AE77" s="64" t="s">
        <v>53</v>
      </c>
      <c r="AG77" s="64" t="s">
        <v>42</v>
      </c>
    </row>
    <row r="78" spans="1:33" s="64" customFormat="1" ht="12.95" customHeight="1">
      <c r="A78" s="104" t="s">
        <v>62</v>
      </c>
      <c r="B78" s="7"/>
      <c r="C78" s="48">
        <v>45388.311000000002</v>
      </c>
      <c r="D78" s="48"/>
      <c r="E78" s="64">
        <f t="shared" si="0"/>
        <v>-5067.4776422071373</v>
      </c>
      <c r="F78" s="69">
        <f t="shared" si="10"/>
        <v>-5067.5</v>
      </c>
      <c r="G78" s="64">
        <f t="shared" si="7"/>
        <v>1.2729825000860728E-2</v>
      </c>
      <c r="I78" s="64">
        <f t="shared" si="8"/>
        <v>1.2729825000860728E-2</v>
      </c>
      <c r="P78" s="64">
        <f t="shared" si="3"/>
        <v>2.8471065024037012E-2</v>
      </c>
      <c r="Q78" s="102">
        <f t="shared" si="4"/>
        <v>30369.811000000002</v>
      </c>
      <c r="R78" s="64">
        <f t="shared" si="9"/>
        <v>2.4778663746724691E-4</v>
      </c>
      <c r="S78" s="103">
        <v>0.1</v>
      </c>
      <c r="T78" s="64">
        <f t="shared" si="6"/>
        <v>2.4778663746724693E-5</v>
      </c>
      <c r="AC78" s="64">
        <v>15</v>
      </c>
      <c r="AE78" s="64" t="s">
        <v>52</v>
      </c>
      <c r="AG78" s="64" t="s">
        <v>48</v>
      </c>
    </row>
    <row r="79" spans="1:33" s="64" customFormat="1" ht="12.95" customHeight="1">
      <c r="A79" s="104" t="s">
        <v>62</v>
      </c>
      <c r="B79" s="7"/>
      <c r="C79" s="48">
        <v>45405.39</v>
      </c>
      <c r="D79" s="48"/>
      <c r="E79" s="64">
        <f t="shared" si="0"/>
        <v>-5037.4812562105053</v>
      </c>
      <c r="F79" s="69">
        <f t="shared" si="10"/>
        <v>-5037.5</v>
      </c>
      <c r="G79" s="64">
        <f t="shared" si="7"/>
        <v>1.0672124997654464E-2</v>
      </c>
      <c r="I79" s="64">
        <f t="shared" si="8"/>
        <v>1.0672124997654464E-2</v>
      </c>
      <c r="P79" s="64">
        <f t="shared" si="3"/>
        <v>2.814358697322035E-2</v>
      </c>
      <c r="Q79" s="102">
        <f t="shared" si="4"/>
        <v>30386.89</v>
      </c>
      <c r="R79" s="64">
        <f t="shared" si="9"/>
        <v>3.0525198356364457E-4</v>
      </c>
      <c r="S79" s="103">
        <v>0.1</v>
      </c>
      <c r="T79" s="64">
        <f t="shared" si="6"/>
        <v>3.0525198356364459E-5</v>
      </c>
      <c r="AC79" s="64">
        <v>8</v>
      </c>
      <c r="AE79" s="64" t="s">
        <v>52</v>
      </c>
      <c r="AG79" s="64" t="s">
        <v>48</v>
      </c>
    </row>
    <row r="80" spans="1:33" s="64" customFormat="1" ht="12.95" customHeight="1">
      <c r="A80" s="104" t="s">
        <v>62</v>
      </c>
      <c r="B80" s="7"/>
      <c r="C80" s="48">
        <v>45461.281000000003</v>
      </c>
      <c r="D80" s="48"/>
      <c r="E80" s="64">
        <f t="shared" si="0"/>
        <v>-4939.3181313356272</v>
      </c>
      <c r="F80" s="69">
        <f t="shared" si="10"/>
        <v>-4939.5</v>
      </c>
      <c r="G80" s="64">
        <f t="shared" si="7"/>
        <v>0.10355030500068096</v>
      </c>
      <c r="I80" s="64">
        <f t="shared" si="8"/>
        <v>0.10355030500068096</v>
      </c>
      <c r="P80" s="64">
        <f t="shared" si="3"/>
        <v>2.7084738253628136E-2</v>
      </c>
      <c r="Q80" s="102">
        <f t="shared" si="4"/>
        <v>30442.781000000003</v>
      </c>
      <c r="R80" s="64">
        <f t="shared" si="9"/>
        <v>5.84698289794799E-3</v>
      </c>
      <c r="S80" s="103">
        <v>0.1</v>
      </c>
      <c r="T80" s="64">
        <f t="shared" si="6"/>
        <v>5.8469828979479898E-4</v>
      </c>
      <c r="AB80" s="64" t="s">
        <v>54</v>
      </c>
      <c r="AC80" s="64">
        <v>31</v>
      </c>
      <c r="AE80" s="64" t="s">
        <v>53</v>
      </c>
      <c r="AG80" s="64" t="s">
        <v>42</v>
      </c>
    </row>
    <row r="81" spans="1:33" s="64" customFormat="1" ht="12.95" customHeight="1">
      <c r="A81" s="104" t="s">
        <v>62</v>
      </c>
      <c r="B81" s="7"/>
      <c r="C81" s="48">
        <v>45648.514999999999</v>
      </c>
      <c r="D81" s="48"/>
      <c r="E81" s="64">
        <f t="shared" si="0"/>
        <v>-4610.4731558866006</v>
      </c>
      <c r="F81" s="69">
        <f t="shared" si="10"/>
        <v>-4610.5</v>
      </c>
      <c r="G81" s="64">
        <f t="shared" si="7"/>
        <v>1.5284194996638689E-2</v>
      </c>
      <c r="I81" s="64">
        <f t="shared" si="8"/>
        <v>1.5284194996638689E-2</v>
      </c>
      <c r="P81" s="64">
        <f t="shared" si="3"/>
        <v>2.3652247938587192E-2</v>
      </c>
      <c r="Q81" s="102">
        <f t="shared" si="4"/>
        <v>30630.014999999999</v>
      </c>
      <c r="R81" s="64">
        <f t="shared" si="9"/>
        <v>7.0024310039252984E-5</v>
      </c>
      <c r="S81" s="103">
        <v>0.1</v>
      </c>
      <c r="T81" s="64">
        <f t="shared" si="6"/>
        <v>7.0024310039252988E-6</v>
      </c>
      <c r="AB81" s="64" t="s">
        <v>44</v>
      </c>
      <c r="AC81" s="64">
        <v>8</v>
      </c>
      <c r="AE81" s="64" t="s">
        <v>45</v>
      </c>
      <c r="AG81" s="64" t="s">
        <v>42</v>
      </c>
    </row>
    <row r="82" spans="1:33" s="64" customFormat="1" ht="12.95" customHeight="1">
      <c r="A82" s="104" t="s">
        <v>62</v>
      </c>
      <c r="B82" s="7"/>
      <c r="C82" s="48">
        <v>45738.767200000002</v>
      </c>
      <c r="D82" s="48"/>
      <c r="E82" s="64">
        <f t="shared" si="0"/>
        <v>-4451.9603724539875</v>
      </c>
      <c r="F82" s="69">
        <f t="shared" si="10"/>
        <v>-4452</v>
      </c>
      <c r="G82" s="64">
        <f t="shared" si="7"/>
        <v>2.2562679994734935E-2</v>
      </c>
      <c r="J82" s="64">
        <f>+G82</f>
        <v>2.2562679994734935E-2</v>
      </c>
      <c r="P82" s="64">
        <f t="shared" si="3"/>
        <v>2.2065822940948276E-2</v>
      </c>
      <c r="Q82" s="102">
        <f t="shared" si="4"/>
        <v>30720.267200000002</v>
      </c>
      <c r="R82" s="64">
        <f t="shared" si="9"/>
        <v>2.4686693189755896E-7</v>
      </c>
      <c r="S82" s="103">
        <v>1</v>
      </c>
      <c r="T82" s="64">
        <f t="shared" si="6"/>
        <v>2.4686693189755896E-7</v>
      </c>
      <c r="AB82" s="64" t="s">
        <v>44</v>
      </c>
      <c r="AC82" s="64">
        <v>13</v>
      </c>
      <c r="AE82" s="64" t="s">
        <v>45</v>
      </c>
      <c r="AG82" s="64" t="s">
        <v>42</v>
      </c>
    </row>
    <row r="83" spans="1:33" s="64" customFormat="1" ht="12.95" customHeight="1">
      <c r="A83" s="104" t="s">
        <v>62</v>
      </c>
      <c r="B83" s="7"/>
      <c r="C83" s="48">
        <v>46436.8024</v>
      </c>
      <c r="D83" s="48"/>
      <c r="E83" s="64">
        <f t="shared" si="0"/>
        <v>-3225.9791499914018</v>
      </c>
      <c r="F83" s="69">
        <f t="shared" si="10"/>
        <v>-3226</v>
      </c>
      <c r="G83" s="64">
        <f t="shared" si="7"/>
        <v>1.1871340000652708E-2</v>
      </c>
      <c r="J83" s="64">
        <f>+G83</f>
        <v>1.1871340000652708E-2</v>
      </c>
      <c r="P83" s="64">
        <f t="shared" si="3"/>
        <v>1.1271486301189052E-2</v>
      </c>
      <c r="Q83" s="102">
        <f t="shared" si="4"/>
        <v>31418.3024</v>
      </c>
      <c r="R83" s="64">
        <f t="shared" si="9"/>
        <v>3.598244607602345E-7</v>
      </c>
      <c r="S83" s="103">
        <v>1</v>
      </c>
      <c r="T83" s="64">
        <f t="shared" si="6"/>
        <v>3.598244607602345E-7</v>
      </c>
      <c r="AC83" s="64">
        <v>25</v>
      </c>
      <c r="AE83" s="64" t="s">
        <v>47</v>
      </c>
      <c r="AG83" s="64" t="s">
        <v>48</v>
      </c>
    </row>
    <row r="84" spans="1:33" s="64" customFormat="1" ht="12.95" customHeight="1">
      <c r="A84" s="104" t="s">
        <v>62</v>
      </c>
      <c r="B84" s="7"/>
      <c r="C84" s="48">
        <v>46462.137999999999</v>
      </c>
      <c r="D84" s="48"/>
      <c r="E84" s="64">
        <f t="shared" si="0"/>
        <v>-3181.4814371829057</v>
      </c>
      <c r="F84" s="69">
        <f t="shared" si="10"/>
        <v>-3181.5</v>
      </c>
      <c r="G84" s="64">
        <f t="shared" si="7"/>
        <v>1.0569084995950107E-2</v>
      </c>
      <c r="I84" s="64">
        <f>+G84</f>
        <v>1.0569084995950107E-2</v>
      </c>
      <c r="P84" s="64">
        <f t="shared" si="3"/>
        <v>1.0928871092056024E-2</v>
      </c>
      <c r="Q84" s="102">
        <f t="shared" si="4"/>
        <v>31443.637999999999</v>
      </c>
      <c r="R84" s="64">
        <f t="shared" si="9"/>
        <v>1.2944603495113647E-7</v>
      </c>
      <c r="S84" s="103">
        <v>0.1</v>
      </c>
      <c r="T84" s="64">
        <f t="shared" si="6"/>
        <v>1.2944603495113648E-8</v>
      </c>
      <c r="AB84" s="64" t="s">
        <v>44</v>
      </c>
      <c r="AC84" s="64">
        <v>10</v>
      </c>
      <c r="AE84" s="64" t="s">
        <v>45</v>
      </c>
      <c r="AG84" s="64" t="s">
        <v>42</v>
      </c>
    </row>
    <row r="85" spans="1:33" s="64" customFormat="1" ht="12.95" customHeight="1">
      <c r="A85" s="104" t="s">
        <v>62</v>
      </c>
      <c r="B85" s="7"/>
      <c r="C85" s="48">
        <v>46464.133099999999</v>
      </c>
      <c r="D85" s="48"/>
      <c r="E85" s="64">
        <f t="shared" ref="E85:E148" si="11">+(C85-C$7)/C$8</f>
        <v>-3177.9773801712604</v>
      </c>
      <c r="F85" s="69">
        <f t="shared" si="10"/>
        <v>-3178</v>
      </c>
      <c r="G85" s="64">
        <f t="shared" ref="G85:G103" si="12">+C85-(C$7+F85*C$8)</f>
        <v>1.2879019996034913E-2</v>
      </c>
      <c r="J85" s="64">
        <f>+G85</f>
        <v>1.2879019996034913E-2</v>
      </c>
      <c r="P85" s="64">
        <f t="shared" ref="P85:P148" si="13">+D$11+D$12*F85+D$13*F85^2</f>
        <v>1.0902069983502183E-2</v>
      </c>
      <c r="Q85" s="102">
        <f t="shared" ref="Q85:Q148" si="14">+C85-15018.5</f>
        <v>31445.633099999999</v>
      </c>
      <c r="R85" s="64">
        <f t="shared" ref="R85:R103" si="15">(P85-G85)^2</f>
        <v>3.9083313520531612E-6</v>
      </c>
      <c r="S85" s="103">
        <v>1</v>
      </c>
      <c r="T85" s="64">
        <f t="shared" ref="T85:T148" si="16">S85*R85</f>
        <v>3.9083313520531612E-6</v>
      </c>
      <c r="AB85" s="64" t="s">
        <v>55</v>
      </c>
      <c r="AC85" s="64">
        <v>17</v>
      </c>
      <c r="AE85" s="64" t="s">
        <v>41</v>
      </c>
      <c r="AG85" s="64" t="s">
        <v>42</v>
      </c>
    </row>
    <row r="86" spans="1:33" s="64" customFormat="1" ht="12.95" customHeight="1">
      <c r="A86" s="104" t="s">
        <v>62</v>
      </c>
      <c r="B86" s="7"/>
      <c r="C86" s="48">
        <v>46716.637000000002</v>
      </c>
      <c r="D86" s="48"/>
      <c r="E86" s="64">
        <f t="shared" si="11"/>
        <v>-2734.4968221727881</v>
      </c>
      <c r="F86" s="69">
        <f t="shared" si="10"/>
        <v>-2734.5</v>
      </c>
      <c r="G86" s="64">
        <f t="shared" si="12"/>
        <v>1.8093550024786964E-3</v>
      </c>
      <c r="I86" s="64">
        <f>+G86</f>
        <v>1.8093550024786964E-3</v>
      </c>
      <c r="P86" s="64">
        <f t="shared" si="13"/>
        <v>7.6784535729026706E-3</v>
      </c>
      <c r="Q86" s="102">
        <f t="shared" si="14"/>
        <v>31698.137000000002</v>
      </c>
      <c r="R86" s="64">
        <f t="shared" si="15"/>
        <v>3.4446318029352739E-5</v>
      </c>
      <c r="S86" s="103">
        <v>0.1</v>
      </c>
      <c r="T86" s="64">
        <f t="shared" si="16"/>
        <v>3.4446318029352743E-6</v>
      </c>
      <c r="AB86" s="64" t="s">
        <v>44</v>
      </c>
      <c r="AC86" s="64">
        <v>12</v>
      </c>
      <c r="AE86" s="64" t="s">
        <v>56</v>
      </c>
      <c r="AG86" s="64" t="s">
        <v>42</v>
      </c>
    </row>
    <row r="87" spans="1:33" s="64" customFormat="1" ht="12.95" customHeight="1">
      <c r="A87" s="104" t="s">
        <v>62</v>
      </c>
      <c r="B87" s="7"/>
      <c r="C87" s="48">
        <v>46776.138099999996</v>
      </c>
      <c r="D87" s="48"/>
      <c r="E87" s="64">
        <f t="shared" si="11"/>
        <v>-2629.9931648846436</v>
      </c>
      <c r="F87" s="69">
        <f t="shared" si="10"/>
        <v>-2630</v>
      </c>
      <c r="G87" s="64">
        <f t="shared" si="12"/>
        <v>3.8916999910725281E-3</v>
      </c>
      <c r="J87" s="64">
        <f>+G87</f>
        <v>3.8916999910725281E-3</v>
      </c>
      <c r="P87" s="64">
        <f t="shared" si="13"/>
        <v>6.9687064296357773E-3</v>
      </c>
      <c r="Q87" s="102">
        <f t="shared" si="14"/>
        <v>31757.638099999996</v>
      </c>
      <c r="R87" s="64">
        <f t="shared" si="15"/>
        <v>9.4679686229596906E-6</v>
      </c>
      <c r="S87" s="103">
        <v>1</v>
      </c>
      <c r="T87" s="64">
        <f t="shared" si="16"/>
        <v>9.4679686229596906E-6</v>
      </c>
      <c r="AC87" s="64">
        <v>17</v>
      </c>
      <c r="AE87" s="64" t="s">
        <v>52</v>
      </c>
      <c r="AG87" s="64" t="s">
        <v>48</v>
      </c>
    </row>
    <row r="88" spans="1:33" s="64" customFormat="1" ht="12.95" customHeight="1">
      <c r="A88" s="104" t="s">
        <v>62</v>
      </c>
      <c r="B88" s="7"/>
      <c r="C88" s="48">
        <v>47170.427000000003</v>
      </c>
      <c r="D88" s="48"/>
      <c r="E88" s="64">
        <f t="shared" si="11"/>
        <v>-1937.4911426006133</v>
      </c>
      <c r="F88" s="69">
        <f t="shared" si="10"/>
        <v>-1937.5</v>
      </c>
      <c r="G88" s="64">
        <f t="shared" si="12"/>
        <v>5.0431249983375892E-3</v>
      </c>
      <c r="I88" s="64">
        <f>+G88</f>
        <v>5.0431249983375892E-3</v>
      </c>
      <c r="P88" s="64">
        <f t="shared" si="13"/>
        <v>2.7455145664573664E-3</v>
      </c>
      <c r="Q88" s="102">
        <f t="shared" si="14"/>
        <v>32151.927000000003</v>
      </c>
      <c r="R88" s="64">
        <f t="shared" si="15"/>
        <v>5.2790136966848239E-6</v>
      </c>
      <c r="S88" s="103">
        <v>0.1</v>
      </c>
      <c r="T88" s="64">
        <f t="shared" si="16"/>
        <v>5.2790136966848237E-7</v>
      </c>
      <c r="AC88" s="64">
        <v>20</v>
      </c>
      <c r="AE88" s="64" t="s">
        <v>52</v>
      </c>
      <c r="AG88" s="64" t="s">
        <v>48</v>
      </c>
    </row>
    <row r="89" spans="1:33" s="64" customFormat="1" ht="12.95" customHeight="1">
      <c r="A89" s="104" t="s">
        <v>62</v>
      </c>
      <c r="B89" s="7"/>
      <c r="C89" s="48">
        <v>47207.434999999998</v>
      </c>
      <c r="D89" s="48"/>
      <c r="E89" s="64">
        <f t="shared" si="11"/>
        <v>-1872.4928257809336</v>
      </c>
      <c r="F89" s="69">
        <f t="shared" si="10"/>
        <v>-1872.5</v>
      </c>
      <c r="G89" s="64">
        <f t="shared" si="12"/>
        <v>4.0847749914973974E-3</v>
      </c>
      <c r="I89" s="64">
        <f>+G89</f>
        <v>4.0847749914973974E-3</v>
      </c>
      <c r="P89" s="64">
        <f t="shared" si="13"/>
        <v>2.3919490709133182E-3</v>
      </c>
      <c r="Q89" s="102">
        <f t="shared" si="14"/>
        <v>32188.934999999998</v>
      </c>
      <c r="R89" s="64">
        <f t="shared" si="15"/>
        <v>2.8656595974013355E-6</v>
      </c>
      <c r="S89" s="103">
        <v>0.1</v>
      </c>
      <c r="T89" s="64">
        <f t="shared" si="16"/>
        <v>2.8656595974013359E-7</v>
      </c>
      <c r="AB89" s="64" t="s">
        <v>44</v>
      </c>
      <c r="AC89" s="64">
        <v>10</v>
      </c>
      <c r="AE89" s="64" t="s">
        <v>45</v>
      </c>
      <c r="AG89" s="64" t="s">
        <v>42</v>
      </c>
    </row>
    <row r="90" spans="1:33" s="64" customFormat="1" ht="12.95" customHeight="1">
      <c r="A90" s="104" t="s">
        <v>62</v>
      </c>
      <c r="B90" s="7"/>
      <c r="C90" s="48">
        <v>47469.623</v>
      </c>
      <c r="D90" s="48"/>
      <c r="E90" s="64">
        <f t="shared" si="11"/>
        <v>-1412.0037777285954</v>
      </c>
      <c r="F90" s="69">
        <f t="shared" si="10"/>
        <v>-1412</v>
      </c>
      <c r="G90" s="64">
        <f t="shared" si="12"/>
        <v>-2.1509200014406815E-3</v>
      </c>
      <c r="I90" s="64">
        <f>+G90</f>
        <v>-2.1509200014406815E-3</v>
      </c>
      <c r="P90" s="64">
        <f t="shared" si="13"/>
        <v>9.7600135684822306E-5</v>
      </c>
      <c r="Q90" s="102">
        <f t="shared" si="14"/>
        <v>32451.123</v>
      </c>
      <c r="R90" s="64">
        <f t="shared" si="15"/>
        <v>5.0558428070588958E-6</v>
      </c>
      <c r="S90" s="103">
        <v>0.1</v>
      </c>
      <c r="T90" s="64">
        <f t="shared" si="16"/>
        <v>5.0558428070588964E-7</v>
      </c>
    </row>
    <row r="91" spans="1:33" s="64" customFormat="1" ht="12.95" customHeight="1">
      <c r="A91" s="104" t="s">
        <v>62</v>
      </c>
      <c r="B91" s="7"/>
      <c r="C91" s="48">
        <v>47526.2762</v>
      </c>
      <c r="D91" s="48"/>
      <c r="E91" s="64">
        <f t="shared" si="11"/>
        <v>-1312.5019769706705</v>
      </c>
      <c r="F91" s="69">
        <f t="shared" si="10"/>
        <v>-1312.5</v>
      </c>
      <c r="G91" s="64">
        <f t="shared" si="12"/>
        <v>-1.1256249999860302E-3</v>
      </c>
      <c r="J91" s="64">
        <f>+G91</f>
        <v>-1.1256249999860302E-3</v>
      </c>
      <c r="P91" s="64">
        <f t="shared" si="13"/>
        <v>-3.4966389777487685E-4</v>
      </c>
      <c r="Q91" s="102">
        <f t="shared" si="14"/>
        <v>32507.7762</v>
      </c>
      <c r="R91" s="64">
        <f t="shared" si="15"/>
        <v>6.0211563214474796E-7</v>
      </c>
      <c r="S91" s="103">
        <v>1</v>
      </c>
      <c r="T91" s="64">
        <f t="shared" si="16"/>
        <v>6.0211563214474796E-7</v>
      </c>
    </row>
    <row r="92" spans="1:33" s="64" customFormat="1" ht="12.95" customHeight="1">
      <c r="A92" s="104" t="s">
        <v>62</v>
      </c>
      <c r="B92" s="7"/>
      <c r="C92" s="48">
        <v>47527.131800000003</v>
      </c>
      <c r="D92" s="48"/>
      <c r="E92" s="64">
        <f t="shared" si="11"/>
        <v>-1310.9992597238295</v>
      </c>
      <c r="F92" s="69">
        <f t="shared" si="10"/>
        <v>-1311</v>
      </c>
      <c r="G92" s="64">
        <f t="shared" si="12"/>
        <v>4.2148999636992812E-4</v>
      </c>
      <c r="J92" s="64">
        <f>+G92</f>
        <v>4.2148999636992812E-4</v>
      </c>
      <c r="P92" s="64">
        <f t="shared" si="13"/>
        <v>-3.5627477107765394E-4</v>
      </c>
      <c r="Q92" s="102">
        <f t="shared" si="14"/>
        <v>32508.631800000003</v>
      </c>
      <c r="R92" s="64">
        <f t="shared" si="15"/>
        <v>6.0491803348279142E-7</v>
      </c>
      <c r="S92" s="103">
        <v>1</v>
      </c>
      <c r="T92" s="64">
        <f t="shared" si="16"/>
        <v>6.0491803348279142E-7</v>
      </c>
    </row>
    <row r="93" spans="1:33" s="64" customFormat="1" ht="12.95" customHeight="1">
      <c r="A93" s="104" t="s">
        <v>62</v>
      </c>
      <c r="B93" s="7"/>
      <c r="C93" s="48">
        <v>47541.370999999999</v>
      </c>
      <c r="D93" s="48"/>
      <c r="E93" s="64">
        <f t="shared" si="11"/>
        <v>-1285.9905039721355</v>
      </c>
      <c r="F93" s="69">
        <f t="shared" ref="F93:F124" si="17">ROUND(2*E93,0)/2</f>
        <v>-1286</v>
      </c>
      <c r="G93" s="64">
        <f t="shared" si="12"/>
        <v>5.406739997852128E-3</v>
      </c>
      <c r="I93" s="64">
        <f>+G93</f>
        <v>5.406739997852128E-3</v>
      </c>
      <c r="P93" s="64">
        <f t="shared" si="13"/>
        <v>-4.6587963716938625E-4</v>
      </c>
      <c r="Q93" s="102">
        <f t="shared" si="14"/>
        <v>32522.870999999999</v>
      </c>
      <c r="R93" s="64">
        <f t="shared" si="15"/>
        <v>3.4487661377640226E-5</v>
      </c>
      <c r="S93" s="103">
        <v>0.1</v>
      </c>
      <c r="T93" s="64">
        <f t="shared" si="16"/>
        <v>3.4487661377640227E-6</v>
      </c>
    </row>
    <row r="94" spans="1:33" s="64" customFormat="1" ht="12.95" customHeight="1">
      <c r="A94" s="104" t="s">
        <v>62</v>
      </c>
      <c r="B94" s="7"/>
      <c r="C94" s="48">
        <v>47566.413</v>
      </c>
      <c r="D94" s="48"/>
      <c r="E94" s="64">
        <f t="shared" si="11"/>
        <v>-1242.0084500973314</v>
      </c>
      <c r="F94" s="69">
        <f t="shared" si="17"/>
        <v>-1242</v>
      </c>
      <c r="G94" s="64">
        <f t="shared" si="12"/>
        <v>-4.811220002011396E-3</v>
      </c>
      <c r="I94" s="64">
        <f>+G94</f>
        <v>-4.811220002011396E-3</v>
      </c>
      <c r="P94" s="64">
        <f t="shared" si="13"/>
        <v>-6.5614297029684696E-4</v>
      </c>
      <c r="Q94" s="102">
        <f t="shared" si="14"/>
        <v>32547.913</v>
      </c>
      <c r="R94" s="64">
        <f t="shared" si="15"/>
        <v>1.7264665139481791E-5</v>
      </c>
      <c r="S94" s="103">
        <v>0.1</v>
      </c>
      <c r="T94" s="64">
        <f t="shared" si="16"/>
        <v>1.7264665139481791E-6</v>
      </c>
    </row>
    <row r="95" spans="1:33" s="64" customFormat="1" ht="12.95" customHeight="1">
      <c r="A95" s="104" t="s">
        <v>62</v>
      </c>
      <c r="B95" s="7"/>
      <c r="C95" s="48">
        <v>47579.517999999996</v>
      </c>
      <c r="D95" s="48"/>
      <c r="E95" s="64">
        <f t="shared" si="11"/>
        <v>-1218.9917255534012</v>
      </c>
      <c r="F95" s="69">
        <f t="shared" si="17"/>
        <v>-1219</v>
      </c>
      <c r="G95" s="64">
        <f t="shared" si="12"/>
        <v>4.7112099928199314E-3</v>
      </c>
      <c r="I95" s="64">
        <f>+G95</f>
        <v>4.7112099928199314E-3</v>
      </c>
      <c r="P95" s="64">
        <f t="shared" si="13"/>
        <v>-7.5425817859834342E-4</v>
      </c>
      <c r="Q95" s="102">
        <f t="shared" si="14"/>
        <v>32561.017999999996</v>
      </c>
      <c r="R95" s="64">
        <f t="shared" si="15"/>
        <v>2.9871342332786219E-5</v>
      </c>
      <c r="S95" s="103">
        <v>0.1</v>
      </c>
      <c r="T95" s="64">
        <f t="shared" si="16"/>
        <v>2.9871342332786219E-6</v>
      </c>
    </row>
    <row r="96" spans="1:33" s="64" customFormat="1" ht="12.95" customHeight="1">
      <c r="A96" s="104" t="s">
        <v>62</v>
      </c>
      <c r="B96" s="7"/>
      <c r="C96" s="48">
        <v>47586.347800000003</v>
      </c>
      <c r="D96" s="48"/>
      <c r="E96" s="64">
        <f t="shared" si="11"/>
        <v>-1206.9963325514677</v>
      </c>
      <c r="F96" s="69">
        <f t="shared" si="17"/>
        <v>-1207</v>
      </c>
      <c r="G96" s="64">
        <f t="shared" si="12"/>
        <v>2.0881300006294623E-3</v>
      </c>
      <c r="J96" s="64">
        <f>+G96</f>
        <v>2.0881300006294623E-3</v>
      </c>
      <c r="P96" s="64">
        <f t="shared" si="13"/>
        <v>-8.0508333434541014E-4</v>
      </c>
      <c r="Q96" s="102">
        <f t="shared" si="14"/>
        <v>32567.847800000003</v>
      </c>
      <c r="R96" s="64">
        <f t="shared" si="15"/>
        <v>8.3706834016764231E-6</v>
      </c>
      <c r="S96" s="103">
        <v>1</v>
      </c>
      <c r="T96" s="64">
        <f t="shared" si="16"/>
        <v>8.3706834016764231E-6</v>
      </c>
    </row>
    <row r="97" spans="1:21" s="64" customFormat="1" ht="12.95" customHeight="1">
      <c r="A97" s="104" t="s">
        <v>62</v>
      </c>
      <c r="B97" s="7"/>
      <c r="C97" s="48">
        <v>47592.325400000002</v>
      </c>
      <c r="D97" s="48"/>
      <c r="E97" s="64">
        <f t="shared" si="11"/>
        <v>-1196.4976852692241</v>
      </c>
      <c r="F97" s="69">
        <f t="shared" si="17"/>
        <v>-1196.5</v>
      </c>
      <c r="G97" s="64">
        <f t="shared" si="12"/>
        <v>1.3179349989513867E-3</v>
      </c>
      <c r="J97" s="64">
        <f>+G97</f>
        <v>1.3179349989513867E-3</v>
      </c>
      <c r="P97" s="64">
        <f t="shared" si="13"/>
        <v>-8.493498150346408E-4</v>
      </c>
      <c r="Q97" s="102">
        <f t="shared" si="14"/>
        <v>32573.825400000002</v>
      </c>
      <c r="R97" s="64">
        <f t="shared" si="15"/>
        <v>4.6971234649344483E-6</v>
      </c>
      <c r="S97" s="103">
        <v>1</v>
      </c>
      <c r="T97" s="64">
        <f t="shared" si="16"/>
        <v>4.6971234649344483E-6</v>
      </c>
    </row>
    <row r="98" spans="1:21" s="64" customFormat="1" ht="12.95" customHeight="1">
      <c r="A98" s="104" t="s">
        <v>62</v>
      </c>
      <c r="B98" s="7"/>
      <c r="C98" s="48">
        <v>47803.551599999999</v>
      </c>
      <c r="D98" s="48"/>
      <c r="E98" s="64">
        <f t="shared" si="11"/>
        <v>-825.51445277303503</v>
      </c>
      <c r="F98" s="69">
        <f t="shared" si="17"/>
        <v>-825.5</v>
      </c>
      <c r="G98" s="64">
        <f t="shared" si="12"/>
        <v>-8.2289550045970827E-3</v>
      </c>
      <c r="I98" s="64">
        <f>+G98</f>
        <v>-8.2289550045970827E-3</v>
      </c>
      <c r="P98" s="64">
        <f t="shared" si="13"/>
        <v>-2.2902995178037976E-3</v>
      </c>
      <c r="Q98" s="102">
        <f t="shared" si="14"/>
        <v>32785.051599999999</v>
      </c>
      <c r="R98" s="64">
        <f t="shared" si="15"/>
        <v>3.5267628990819993E-5</v>
      </c>
      <c r="S98" s="103">
        <v>0.1</v>
      </c>
      <c r="T98" s="64">
        <f t="shared" si="16"/>
        <v>3.5267628990819996E-6</v>
      </c>
    </row>
    <row r="99" spans="1:21" s="64" customFormat="1" ht="12.95" customHeight="1">
      <c r="A99" s="104" t="s">
        <v>62</v>
      </c>
      <c r="B99" s="7"/>
      <c r="C99" s="48">
        <v>47861.351999999999</v>
      </c>
      <c r="D99" s="48"/>
      <c r="E99" s="64">
        <f t="shared" si="11"/>
        <v>-723.99778849761356</v>
      </c>
      <c r="F99" s="69">
        <f t="shared" si="17"/>
        <v>-724</v>
      </c>
      <c r="G99" s="64">
        <f t="shared" si="12"/>
        <v>1.2591599952429533E-3</v>
      </c>
      <c r="I99" s="64">
        <f>+G99</f>
        <v>1.2591599952429533E-3</v>
      </c>
      <c r="P99" s="64">
        <f t="shared" si="13"/>
        <v>-2.6427988966382541E-3</v>
      </c>
      <c r="Q99" s="102">
        <f t="shared" si="14"/>
        <v>32842.851999999999</v>
      </c>
      <c r="R99" s="64">
        <f t="shared" si="15"/>
        <v>1.5225283193930821E-5</v>
      </c>
      <c r="S99" s="103">
        <v>0.1</v>
      </c>
      <c r="T99" s="64">
        <f t="shared" si="16"/>
        <v>1.5225283193930821E-6</v>
      </c>
    </row>
    <row r="100" spans="1:21" s="64" customFormat="1" ht="12.95" customHeight="1">
      <c r="A100" s="104" t="s">
        <v>62</v>
      </c>
      <c r="B100" s="7"/>
      <c r="C100" s="48">
        <v>47861.635000000002</v>
      </c>
      <c r="D100" s="48"/>
      <c r="E100" s="64">
        <f t="shared" si="11"/>
        <v>-723.50074667800232</v>
      </c>
      <c r="F100" s="69">
        <f t="shared" si="17"/>
        <v>-723.5</v>
      </c>
      <c r="G100" s="64">
        <f t="shared" si="12"/>
        <v>-4.2513500375207514E-4</v>
      </c>
      <c r="I100" s="64">
        <f>+G100</f>
        <v>-4.2513500375207514E-4</v>
      </c>
      <c r="P100" s="64">
        <f t="shared" si="13"/>
        <v>-2.6444909782720964E-3</v>
      </c>
      <c r="Q100" s="102">
        <f t="shared" si="14"/>
        <v>32843.135000000002</v>
      </c>
      <c r="R100" s="64">
        <f t="shared" si="15"/>
        <v>4.9255409416377132E-6</v>
      </c>
      <c r="S100" s="103">
        <v>0.1</v>
      </c>
      <c r="T100" s="64">
        <f t="shared" si="16"/>
        <v>4.9255409416377136E-7</v>
      </c>
    </row>
    <row r="101" spans="1:21" s="64" customFormat="1" ht="12.95" customHeight="1">
      <c r="A101" s="104" t="s">
        <v>62</v>
      </c>
      <c r="B101" s="7"/>
      <c r="C101" s="48">
        <v>47947.326300000001</v>
      </c>
      <c r="D101" s="48"/>
      <c r="E101" s="64">
        <f t="shared" si="11"/>
        <v>-572.99841566603232</v>
      </c>
      <c r="F101" s="69">
        <f t="shared" si="17"/>
        <v>-573</v>
      </c>
      <c r="G101" s="64">
        <f t="shared" si="12"/>
        <v>9.0206999448128045E-4</v>
      </c>
      <c r="J101" s="64">
        <f>+G101</f>
        <v>9.0206999448128045E-4</v>
      </c>
      <c r="P101" s="64">
        <f t="shared" si="13"/>
        <v>-3.1340370298020277E-3</v>
      </c>
      <c r="Q101" s="102">
        <f t="shared" si="14"/>
        <v>32928.826300000001</v>
      </c>
      <c r="R101" s="64">
        <f t="shared" si="15"/>
        <v>1.6290159911469064E-5</v>
      </c>
      <c r="S101" s="103">
        <v>1</v>
      </c>
      <c r="T101" s="64">
        <f t="shared" si="16"/>
        <v>1.6290159911469064E-5</v>
      </c>
    </row>
    <row r="102" spans="1:21" s="64" customFormat="1" ht="12.95" customHeight="1">
      <c r="A102" s="104" t="s">
        <v>62</v>
      </c>
      <c r="B102" s="7"/>
      <c r="C102" s="48">
        <v>48273.573700000001</v>
      </c>
      <c r="D102" s="48"/>
      <c r="E102" s="64">
        <f t="shared" si="11"/>
        <v>1.7563314736731002E-4</v>
      </c>
      <c r="F102" s="69">
        <f t="shared" si="17"/>
        <v>0</v>
      </c>
      <c r="G102" s="64">
        <f t="shared" si="12"/>
        <v>9.9999997473787516E-5</v>
      </c>
      <c r="J102" s="64">
        <f>+G102</f>
        <v>9.9999997473787516E-5</v>
      </c>
      <c r="P102" s="64">
        <f t="shared" si="13"/>
        <v>-4.6372302445208922E-3</v>
      </c>
      <c r="Q102" s="102">
        <f t="shared" si="14"/>
        <v>33255.073700000001</v>
      </c>
      <c r="R102" s="64">
        <f t="shared" si="15"/>
        <v>2.2441350365668973E-5</v>
      </c>
      <c r="S102" s="103">
        <v>1</v>
      </c>
      <c r="T102" s="64">
        <f t="shared" si="16"/>
        <v>2.2441350365668973E-5</v>
      </c>
    </row>
    <row r="103" spans="1:21" s="64" customFormat="1" ht="12.95" customHeight="1" thickBot="1">
      <c r="A103" s="104" t="s">
        <v>62</v>
      </c>
      <c r="B103" s="7"/>
      <c r="C103" s="48">
        <v>48308.304499999998</v>
      </c>
      <c r="D103" s="48"/>
      <c r="E103" s="64">
        <f t="shared" si="11"/>
        <v>60.998974319948033</v>
      </c>
      <c r="F103" s="106">
        <f t="shared" si="17"/>
        <v>61</v>
      </c>
      <c r="G103" s="107">
        <f t="shared" si="12"/>
        <v>-5.8399000408826396E-4</v>
      </c>
      <c r="J103" s="64">
        <f>+G103</f>
        <v>-5.8399000408826396E-4</v>
      </c>
      <c r="P103" s="64">
        <f t="shared" si="13"/>
        <v>-4.7636108004820441E-3</v>
      </c>
      <c r="Q103" s="102">
        <f t="shared" si="14"/>
        <v>33289.804499999998</v>
      </c>
      <c r="R103" s="64">
        <f t="shared" si="15"/>
        <v>1.7469230001647378E-5</v>
      </c>
      <c r="S103" s="103">
        <v>1</v>
      </c>
      <c r="T103" s="64">
        <f t="shared" si="16"/>
        <v>1.7469230001647378E-5</v>
      </c>
    </row>
    <row r="104" spans="1:21" s="64" customFormat="1" ht="12.95" customHeight="1">
      <c r="A104" s="104" t="s">
        <v>62</v>
      </c>
      <c r="B104" s="7"/>
      <c r="C104" s="48">
        <v>48377.872900000002</v>
      </c>
      <c r="D104" s="48"/>
      <c r="E104" s="64">
        <f t="shared" si="11"/>
        <v>183.18414789969142</v>
      </c>
      <c r="F104" s="69">
        <f t="shared" si="17"/>
        <v>183</v>
      </c>
      <c r="P104" s="64">
        <f t="shared" si="13"/>
        <v>-4.9969489454619927E-3</v>
      </c>
      <c r="Q104" s="102">
        <f t="shared" si="14"/>
        <v>33359.372900000002</v>
      </c>
      <c r="S104" s="103"/>
      <c r="T104" s="64">
        <f t="shared" si="16"/>
        <v>0</v>
      </c>
      <c r="U104" s="84">
        <v>0.10484803000144893</v>
      </c>
    </row>
    <row r="105" spans="1:21" s="64" customFormat="1" ht="12.95" customHeight="1">
      <c r="A105" s="104" t="s">
        <v>62</v>
      </c>
      <c r="B105" s="7"/>
      <c r="C105" s="48">
        <v>48972.4712</v>
      </c>
      <c r="D105" s="48"/>
      <c r="E105" s="64">
        <f t="shared" si="11"/>
        <v>1227.4958827637413</v>
      </c>
      <c r="F105" s="69">
        <f t="shared" si="17"/>
        <v>1227.5</v>
      </c>
      <c r="G105" s="64">
        <f t="shared" ref="G105:G129" si="18">+C105-(C$7+F105*C$8)</f>
        <v>-2.3442250021616928E-3</v>
      </c>
      <c r="J105" s="64">
        <f t="shared" ref="J105:J122" si="19">+G105</f>
        <v>-2.3442250021616928E-3</v>
      </c>
      <c r="P105" s="64">
        <f t="shared" si="13"/>
        <v>-5.9346873280636848E-3</v>
      </c>
      <c r="Q105" s="102">
        <f t="shared" si="14"/>
        <v>33953.9712</v>
      </c>
      <c r="R105" s="64">
        <f t="shared" ref="R105:R129" si="20">(P105-G105)^2</f>
        <v>1.2891419713721542E-5</v>
      </c>
      <c r="S105" s="103">
        <v>1</v>
      </c>
      <c r="T105" s="64">
        <f t="shared" si="16"/>
        <v>1.2891419713721542E-5</v>
      </c>
    </row>
    <row r="106" spans="1:21" s="64" customFormat="1" ht="12.95" customHeight="1">
      <c r="A106" s="104" t="s">
        <v>62</v>
      </c>
      <c r="B106" s="7"/>
      <c r="C106" s="48">
        <v>49056.4591</v>
      </c>
      <c r="D106" s="48"/>
      <c r="E106" s="64">
        <f t="shared" si="11"/>
        <v>1375.0064786678815</v>
      </c>
      <c r="F106" s="69">
        <f t="shared" si="17"/>
        <v>1375</v>
      </c>
      <c r="G106" s="64">
        <f t="shared" si="18"/>
        <v>3.6887499954900704E-3</v>
      </c>
      <c r="J106" s="64">
        <f t="shared" si="19"/>
        <v>3.6887499954900704E-3</v>
      </c>
      <c r="P106" s="64">
        <f t="shared" si="13"/>
        <v>-5.9141526338584317E-3</v>
      </c>
      <c r="Q106" s="102">
        <f t="shared" si="14"/>
        <v>34037.9591</v>
      </c>
      <c r="R106" s="64">
        <f t="shared" si="20"/>
        <v>9.221573890874838E-5</v>
      </c>
      <c r="S106" s="103">
        <v>1</v>
      </c>
      <c r="T106" s="64">
        <f t="shared" si="16"/>
        <v>9.221573890874838E-5</v>
      </c>
    </row>
    <row r="107" spans="1:21" s="64" customFormat="1" ht="12.95" customHeight="1">
      <c r="A107" s="7" t="s">
        <v>67</v>
      </c>
      <c r="B107" s="7"/>
      <c r="C107" s="48">
        <v>49722.618600000002</v>
      </c>
      <c r="D107" s="48"/>
      <c r="E107" s="64">
        <f t="shared" si="11"/>
        <v>2545.0034045608281</v>
      </c>
      <c r="F107" s="64">
        <f t="shared" si="17"/>
        <v>2545</v>
      </c>
      <c r="G107" s="64">
        <f t="shared" si="18"/>
        <v>1.938449997396674E-3</v>
      </c>
      <c r="J107" s="64">
        <f t="shared" si="19"/>
        <v>1.938449997396674E-3</v>
      </c>
      <c r="P107" s="64">
        <f t="shared" si="13"/>
        <v>-4.4102291025471287E-3</v>
      </c>
      <c r="Q107" s="102">
        <f t="shared" si="14"/>
        <v>34704.118600000002</v>
      </c>
      <c r="R107" s="64">
        <f t="shared" si="20"/>
        <v>4.0305726314063249E-5</v>
      </c>
      <c r="S107" s="103">
        <v>1</v>
      </c>
      <c r="T107" s="64">
        <f t="shared" si="16"/>
        <v>4.0305726314063249E-5</v>
      </c>
    </row>
    <row r="108" spans="1:21" s="64" customFormat="1" ht="12.95" customHeight="1">
      <c r="A108" s="7" t="s">
        <v>67</v>
      </c>
      <c r="B108" s="47" t="s">
        <v>68</v>
      </c>
      <c r="C108" s="48">
        <v>50043.456700000002</v>
      </c>
      <c r="D108" s="48">
        <v>6.9999999999999999E-4</v>
      </c>
      <c r="E108" s="64">
        <f t="shared" si="11"/>
        <v>3108.5014717794656</v>
      </c>
      <c r="F108" s="64">
        <f t="shared" si="17"/>
        <v>3108.5</v>
      </c>
      <c r="G108" s="64">
        <f t="shared" si="18"/>
        <v>8.3798499690601602E-4</v>
      </c>
      <c r="J108" s="64">
        <f t="shared" si="19"/>
        <v>8.3798499690601602E-4</v>
      </c>
      <c r="P108" s="64">
        <f t="shared" si="13"/>
        <v>-2.8360924042012074E-3</v>
      </c>
      <c r="Q108" s="102">
        <f t="shared" si="14"/>
        <v>35024.956700000002</v>
      </c>
      <c r="R108" s="64">
        <f t="shared" si="20"/>
        <v>1.3498844749326808E-5</v>
      </c>
      <c r="S108" s="103">
        <v>1</v>
      </c>
      <c r="T108" s="64">
        <f t="shared" si="16"/>
        <v>1.3498844749326808E-5</v>
      </c>
    </row>
    <row r="109" spans="1:21" s="64" customFormat="1" ht="12.95" customHeight="1">
      <c r="A109" s="7" t="s">
        <v>67</v>
      </c>
      <c r="B109" s="47" t="s">
        <v>68</v>
      </c>
      <c r="C109" s="48">
        <v>50043.459499999997</v>
      </c>
      <c r="D109" s="48">
        <v>8.0000000000000004E-4</v>
      </c>
      <c r="E109" s="64">
        <f t="shared" si="11"/>
        <v>3108.5063895077074</v>
      </c>
      <c r="F109" s="64">
        <f t="shared" si="17"/>
        <v>3108.5</v>
      </c>
      <c r="G109" s="64">
        <f t="shared" si="18"/>
        <v>3.637984991655685E-3</v>
      </c>
      <c r="J109" s="64">
        <f t="shared" si="19"/>
        <v>3.637984991655685E-3</v>
      </c>
      <c r="P109" s="64">
        <f t="shared" si="13"/>
        <v>-2.8360924042012074E-3</v>
      </c>
      <c r="Q109" s="102">
        <f t="shared" si="14"/>
        <v>35024.959499999997</v>
      </c>
      <c r="R109" s="64">
        <f t="shared" si="20"/>
        <v>4.1913678127545162E-5</v>
      </c>
      <c r="S109" s="103">
        <v>1</v>
      </c>
      <c r="T109" s="64">
        <f t="shared" si="16"/>
        <v>4.1913678127545162E-5</v>
      </c>
    </row>
    <row r="110" spans="1:21" s="64" customFormat="1" ht="12.95" customHeight="1">
      <c r="A110" s="7" t="s">
        <v>69</v>
      </c>
      <c r="B110" s="47" t="s">
        <v>68</v>
      </c>
      <c r="C110" s="48">
        <v>50096.410400000001</v>
      </c>
      <c r="D110" s="48"/>
      <c r="E110" s="64">
        <f t="shared" si="11"/>
        <v>3201.5057240863912</v>
      </c>
      <c r="F110" s="64">
        <f t="shared" si="17"/>
        <v>3201.5</v>
      </c>
      <c r="G110" s="64">
        <f t="shared" si="18"/>
        <v>3.2591150011285208E-3</v>
      </c>
      <c r="J110" s="64">
        <f t="shared" si="19"/>
        <v>3.2591150011285208E-3</v>
      </c>
      <c r="P110" s="64">
        <f t="shared" si="13"/>
        <v>-2.5231813661508434E-3</v>
      </c>
      <c r="Q110" s="102">
        <f t="shared" si="14"/>
        <v>35077.910400000001</v>
      </c>
      <c r="R110" s="64">
        <f t="shared" si="20"/>
        <v>3.3434951279052132E-5</v>
      </c>
      <c r="S110" s="103">
        <v>1</v>
      </c>
      <c r="T110" s="64">
        <f t="shared" si="16"/>
        <v>3.3434951279052132E-5</v>
      </c>
    </row>
    <row r="111" spans="1:21" s="64" customFormat="1" ht="12.95" customHeight="1">
      <c r="A111" s="7" t="s">
        <v>87</v>
      </c>
      <c r="B111" s="47" t="s">
        <v>68</v>
      </c>
      <c r="C111" s="48">
        <v>50459.096100000002</v>
      </c>
      <c r="D111" s="48"/>
      <c r="E111" s="64">
        <f t="shared" si="11"/>
        <v>3838.5020501394347</v>
      </c>
      <c r="F111" s="64">
        <f t="shared" si="17"/>
        <v>3838.5</v>
      </c>
      <c r="G111" s="64">
        <f t="shared" si="18"/>
        <v>1.1672850014292635E-3</v>
      </c>
      <c r="J111" s="64">
        <f t="shared" si="19"/>
        <v>1.1672850014292635E-3</v>
      </c>
      <c r="P111" s="64">
        <f t="shared" si="13"/>
        <v>2.463611074952736E-5</v>
      </c>
      <c r="Q111" s="102">
        <f t="shared" si="14"/>
        <v>35440.596100000002</v>
      </c>
      <c r="R111" s="64">
        <f t="shared" si="20"/>
        <v>1.3056464873716317E-6</v>
      </c>
      <c r="S111" s="103">
        <v>1</v>
      </c>
      <c r="T111" s="64">
        <f t="shared" si="16"/>
        <v>1.3056464873716317E-6</v>
      </c>
    </row>
    <row r="112" spans="1:21" s="64" customFormat="1" ht="12.95" customHeight="1">
      <c r="A112" s="7" t="s">
        <v>87</v>
      </c>
      <c r="B112" s="47" t="s">
        <v>79</v>
      </c>
      <c r="C112" s="48">
        <v>50461.088199999998</v>
      </c>
      <c r="D112" s="48"/>
      <c r="E112" s="64">
        <f t="shared" si="11"/>
        <v>3842.0008381565185</v>
      </c>
      <c r="F112" s="64">
        <f t="shared" si="17"/>
        <v>3842</v>
      </c>
      <c r="G112" s="64">
        <f t="shared" si="18"/>
        <v>4.7721999726491049E-4</v>
      </c>
      <c r="J112" s="64">
        <f t="shared" si="19"/>
        <v>4.7721999726491049E-4</v>
      </c>
      <c r="P112" s="64">
        <f t="shared" si="13"/>
        <v>4.0585364801943094E-5</v>
      </c>
      <c r="Q112" s="102">
        <f t="shared" si="14"/>
        <v>35442.588199999998</v>
      </c>
      <c r="R112" s="64">
        <f t="shared" si="20"/>
        <v>1.9064980226607062E-7</v>
      </c>
      <c r="S112" s="103">
        <v>1</v>
      </c>
      <c r="T112" s="64">
        <f t="shared" si="16"/>
        <v>1.9064980226607062E-7</v>
      </c>
    </row>
    <row r="113" spans="1:20" s="64" customFormat="1" ht="12.95" customHeight="1">
      <c r="A113" s="7" t="s">
        <v>70</v>
      </c>
      <c r="B113" s="47" t="s">
        <v>68</v>
      </c>
      <c r="C113" s="48">
        <v>50486.429700000001</v>
      </c>
      <c r="D113" s="48">
        <v>5.0000000000000001E-4</v>
      </c>
      <c r="E113" s="64">
        <f t="shared" si="11"/>
        <v>3886.5089133209781</v>
      </c>
      <c r="F113" s="64">
        <f t="shared" si="17"/>
        <v>3886.5</v>
      </c>
      <c r="G113" s="64">
        <f t="shared" si="18"/>
        <v>5.0749649963108823E-3</v>
      </c>
      <c r="J113" s="64">
        <f t="shared" si="19"/>
        <v>5.0749649963108823E-3</v>
      </c>
      <c r="P113" s="64">
        <f t="shared" si="13"/>
        <v>2.452269952739599E-4</v>
      </c>
      <c r="Q113" s="102">
        <f t="shared" si="14"/>
        <v>35467.929700000001</v>
      </c>
      <c r="R113" s="64">
        <f t="shared" si="20"/>
        <v>2.3326369158660126E-5</v>
      </c>
      <c r="S113" s="103">
        <v>1</v>
      </c>
      <c r="T113" s="64">
        <f t="shared" si="16"/>
        <v>2.3326369158660126E-5</v>
      </c>
    </row>
    <row r="114" spans="1:20" s="64" customFormat="1" ht="12.95" customHeight="1">
      <c r="A114" s="7" t="s">
        <v>71</v>
      </c>
      <c r="B114" s="47" t="s">
        <v>68</v>
      </c>
      <c r="C114" s="48">
        <v>51249.392200000002</v>
      </c>
      <c r="D114" s="48">
        <v>1E-4</v>
      </c>
      <c r="E114" s="64">
        <f t="shared" si="11"/>
        <v>5226.5239991549215</v>
      </c>
      <c r="F114" s="64">
        <f t="shared" si="17"/>
        <v>5226.5</v>
      </c>
      <c r="G114" s="64">
        <f t="shared" si="18"/>
        <v>1.3664364996657241E-2</v>
      </c>
      <c r="J114" s="64">
        <f t="shared" si="19"/>
        <v>1.3664364996657241E-2</v>
      </c>
      <c r="P114" s="64">
        <f t="shared" si="13"/>
        <v>8.021465183742825E-3</v>
      </c>
      <c r="Q114" s="102">
        <f t="shared" si="14"/>
        <v>36230.892200000002</v>
      </c>
      <c r="R114" s="64">
        <f t="shared" si="20"/>
        <v>3.184231829858955E-5</v>
      </c>
      <c r="S114" s="103">
        <v>1</v>
      </c>
      <c r="T114" s="64">
        <f t="shared" si="16"/>
        <v>3.184231829858955E-5</v>
      </c>
    </row>
    <row r="115" spans="1:20" s="64" customFormat="1" ht="12.95" customHeight="1">
      <c r="A115" s="48" t="s">
        <v>72</v>
      </c>
      <c r="B115" s="108"/>
      <c r="C115" s="48">
        <v>51571.3753</v>
      </c>
      <c r="D115" s="48">
        <v>2.9999999999999997E-4</v>
      </c>
      <c r="E115" s="64">
        <f t="shared" si="11"/>
        <v>5792.0330659617111</v>
      </c>
      <c r="F115" s="64">
        <f t="shared" si="17"/>
        <v>5792</v>
      </c>
      <c r="G115" s="64">
        <f t="shared" si="18"/>
        <v>1.8826719999196939E-2</v>
      </c>
      <c r="J115" s="64">
        <f t="shared" si="19"/>
        <v>1.8826719999196939E-2</v>
      </c>
      <c r="P115" s="64">
        <f t="shared" si="13"/>
        <v>1.2240599660327086E-2</v>
      </c>
      <c r="Q115" s="102">
        <f t="shared" si="14"/>
        <v>36552.8753</v>
      </c>
      <c r="R115" s="64">
        <f t="shared" si="20"/>
        <v>4.3376981118075149E-5</v>
      </c>
      <c r="S115" s="103">
        <v>1</v>
      </c>
      <c r="T115" s="64">
        <f t="shared" si="16"/>
        <v>4.3376981118075149E-5</v>
      </c>
    </row>
    <row r="116" spans="1:20" s="64" customFormat="1" ht="12.95" customHeight="1">
      <c r="A116" s="48" t="s">
        <v>72</v>
      </c>
      <c r="B116" s="108"/>
      <c r="C116" s="48">
        <v>51624.326699999998</v>
      </c>
      <c r="D116" s="48">
        <v>4.0000000000000002E-4</v>
      </c>
      <c r="E116" s="64">
        <f t="shared" si="11"/>
        <v>5885.0332787061452</v>
      </c>
      <c r="F116" s="64">
        <f t="shared" si="17"/>
        <v>5885</v>
      </c>
      <c r="G116" s="64">
        <f t="shared" si="18"/>
        <v>1.8947849996038713E-2</v>
      </c>
      <c r="J116" s="64">
        <f t="shared" si="19"/>
        <v>1.8947849996038713E-2</v>
      </c>
      <c r="P116" s="64">
        <f t="shared" si="13"/>
        <v>1.2987740068300613E-2</v>
      </c>
      <c r="Q116" s="102">
        <f t="shared" si="14"/>
        <v>36605.826699999998</v>
      </c>
      <c r="R116" s="64">
        <f t="shared" si="20"/>
        <v>3.5522910350722258E-5</v>
      </c>
      <c r="S116" s="103">
        <v>1</v>
      </c>
      <c r="T116" s="64">
        <f t="shared" si="16"/>
        <v>3.5522910350722258E-5</v>
      </c>
    </row>
    <row r="117" spans="1:20" s="64" customFormat="1" ht="12.95" customHeight="1">
      <c r="A117" s="48" t="s">
        <v>72</v>
      </c>
      <c r="B117" s="108"/>
      <c r="C117" s="48">
        <v>51936.346599999997</v>
      </c>
      <c r="D117" s="48">
        <v>2.0000000000000001E-4</v>
      </c>
      <c r="E117" s="64">
        <f t="shared" si="11"/>
        <v>6433.0436633323834</v>
      </c>
      <c r="F117" s="64">
        <f t="shared" si="17"/>
        <v>6433</v>
      </c>
      <c r="G117" s="64">
        <f t="shared" si="18"/>
        <v>2.4860529993020464E-2</v>
      </c>
      <c r="J117" s="64">
        <f t="shared" si="19"/>
        <v>2.4860529993020464E-2</v>
      </c>
      <c r="P117" s="64">
        <f t="shared" si="13"/>
        <v>1.7695837722927633E-2</v>
      </c>
      <c r="Q117" s="102">
        <f t="shared" si="14"/>
        <v>36917.846599999997</v>
      </c>
      <c r="R117" s="64">
        <f t="shared" si="20"/>
        <v>5.1332815325127957E-5</v>
      </c>
      <c r="S117" s="103">
        <v>1</v>
      </c>
      <c r="T117" s="64">
        <f t="shared" si="16"/>
        <v>5.1332815325127957E-5</v>
      </c>
    </row>
    <row r="118" spans="1:20" s="64" customFormat="1" ht="12.95" customHeight="1">
      <c r="A118" s="7" t="s">
        <v>73</v>
      </c>
      <c r="B118" s="47" t="s">
        <v>68</v>
      </c>
      <c r="C118" s="48">
        <v>52321.529399999999</v>
      </c>
      <c r="D118" s="48">
        <v>2.9999999999999997E-4</v>
      </c>
      <c r="E118" s="64">
        <f t="shared" si="11"/>
        <v>7109.5523551799661</v>
      </c>
      <c r="F118" s="64">
        <f t="shared" si="17"/>
        <v>7109.5</v>
      </c>
      <c r="G118" s="64">
        <f t="shared" si="18"/>
        <v>2.9809394996846095E-2</v>
      </c>
      <c r="J118" s="64">
        <f t="shared" si="19"/>
        <v>2.9809394996846095E-2</v>
      </c>
      <c r="P118" s="64">
        <f t="shared" si="13"/>
        <v>2.422859409578175E-2</v>
      </c>
      <c r="Q118" s="102">
        <f t="shared" si="14"/>
        <v>37303.029399999999</v>
      </c>
      <c r="R118" s="64">
        <f t="shared" si="20"/>
        <v>3.1145338697320604E-5</v>
      </c>
      <c r="S118" s="103">
        <v>1</v>
      </c>
      <c r="T118" s="64">
        <f t="shared" si="16"/>
        <v>3.1145338697320604E-5</v>
      </c>
    </row>
    <row r="119" spans="1:20" s="64" customFormat="1" ht="12.95" customHeight="1">
      <c r="A119" s="7" t="s">
        <v>73</v>
      </c>
      <c r="B119" s="109" t="s">
        <v>68</v>
      </c>
      <c r="C119" s="48">
        <v>52345.444199999998</v>
      </c>
      <c r="D119" s="48">
        <v>4.7000000000000002E-3</v>
      </c>
      <c r="E119" s="64">
        <f t="shared" si="11"/>
        <v>7151.5546721676292</v>
      </c>
      <c r="F119" s="64">
        <f t="shared" si="17"/>
        <v>7151.5</v>
      </c>
      <c r="G119" s="64">
        <f t="shared" si="18"/>
        <v>3.1128614995395765E-2</v>
      </c>
      <c r="J119" s="64">
        <f t="shared" si="19"/>
        <v>3.1128614995395765E-2</v>
      </c>
      <c r="P119" s="64">
        <f t="shared" si="13"/>
        <v>2.466042852999234E-2</v>
      </c>
      <c r="Q119" s="102">
        <f t="shared" si="14"/>
        <v>37326.944199999998</v>
      </c>
      <c r="R119" s="64">
        <f t="shared" si="20"/>
        <v>4.1837436151228048E-5</v>
      </c>
      <c r="S119" s="103">
        <v>1</v>
      </c>
      <c r="T119" s="64">
        <f t="shared" si="16"/>
        <v>4.1837436151228048E-5</v>
      </c>
    </row>
    <row r="120" spans="1:20" s="64" customFormat="1" ht="12.95" customHeight="1">
      <c r="A120" s="48" t="s">
        <v>72</v>
      </c>
      <c r="B120" s="47" t="s">
        <v>68</v>
      </c>
      <c r="C120" s="48">
        <v>52349.429300000003</v>
      </c>
      <c r="D120" s="48">
        <v>1.1000000000000001E-3</v>
      </c>
      <c r="E120" s="64">
        <f t="shared" si="11"/>
        <v>7158.5538289001861</v>
      </c>
      <c r="F120" s="64">
        <f t="shared" si="17"/>
        <v>7158.5</v>
      </c>
      <c r="G120" s="64">
        <f t="shared" si="18"/>
        <v>3.0648485000710934E-2</v>
      </c>
      <c r="J120" s="64">
        <f t="shared" si="19"/>
        <v>3.0648485000710934E-2</v>
      </c>
      <c r="P120" s="64">
        <f t="shared" si="13"/>
        <v>2.4732699335661013E-2</v>
      </c>
      <c r="Q120" s="102">
        <f t="shared" si="14"/>
        <v>37330.929300000003</v>
      </c>
      <c r="R120" s="64">
        <f t="shared" si="20"/>
        <v>3.4996520034810138E-5</v>
      </c>
      <c r="S120" s="103">
        <v>1</v>
      </c>
      <c r="T120" s="64">
        <f t="shared" si="16"/>
        <v>3.4996520034810138E-5</v>
      </c>
    </row>
    <row r="121" spans="1:20" s="64" customFormat="1" ht="12.95" customHeight="1">
      <c r="A121" s="7" t="s">
        <v>73</v>
      </c>
      <c r="B121" s="109" t="s">
        <v>68</v>
      </c>
      <c r="C121" s="48">
        <v>52361.386500000001</v>
      </c>
      <c r="D121" s="48">
        <v>2.9999999999999997E-4</v>
      </c>
      <c r="E121" s="64">
        <f t="shared" si="11"/>
        <v>7179.5546361277102</v>
      </c>
      <c r="F121" s="64">
        <f t="shared" si="17"/>
        <v>7179.5</v>
      </c>
      <c r="G121" s="64">
        <f t="shared" si="18"/>
        <v>3.1108094997762237E-2</v>
      </c>
      <c r="J121" s="64">
        <f t="shared" si="19"/>
        <v>3.1108094997762237E-2</v>
      </c>
      <c r="P121" s="64">
        <f t="shared" si="13"/>
        <v>2.4950023295467458E-2</v>
      </c>
      <c r="Q121" s="102">
        <f t="shared" si="14"/>
        <v>37342.886500000001</v>
      </c>
      <c r="R121" s="64">
        <f t="shared" si="20"/>
        <v>3.7921847090603715E-5</v>
      </c>
      <c r="S121" s="103">
        <v>1</v>
      </c>
      <c r="T121" s="64">
        <f t="shared" si="16"/>
        <v>3.7921847090603715E-5</v>
      </c>
    </row>
    <row r="122" spans="1:20" s="64" customFormat="1" ht="12.95" customHeight="1">
      <c r="A122" s="7" t="s">
        <v>73</v>
      </c>
      <c r="B122" s="108"/>
      <c r="C122" s="48">
        <v>52367.363799999999</v>
      </c>
      <c r="D122" s="48">
        <v>2.9999999999999997E-4</v>
      </c>
      <c r="E122" s="64">
        <f t="shared" si="11"/>
        <v>7190.0527565104994</v>
      </c>
      <c r="F122" s="64">
        <f t="shared" si="17"/>
        <v>7190</v>
      </c>
      <c r="G122" s="64">
        <f t="shared" si="18"/>
        <v>3.0037899996386841E-2</v>
      </c>
      <c r="J122" s="64">
        <f t="shared" si="19"/>
        <v>3.0037899996386841E-2</v>
      </c>
      <c r="P122" s="64">
        <f t="shared" si="13"/>
        <v>2.5058973018195912E-2</v>
      </c>
      <c r="Q122" s="102">
        <f t="shared" si="14"/>
        <v>37348.863799999999</v>
      </c>
      <c r="R122" s="64">
        <f t="shared" si="20"/>
        <v>2.4789713854157456E-5</v>
      </c>
      <c r="S122" s="103">
        <v>1</v>
      </c>
      <c r="T122" s="64">
        <f t="shared" si="16"/>
        <v>2.4789713854157456E-5</v>
      </c>
    </row>
    <row r="123" spans="1:20" s="64" customFormat="1" ht="12.95" customHeight="1">
      <c r="A123" s="110" t="s">
        <v>74</v>
      </c>
      <c r="B123" s="47"/>
      <c r="C123" s="111">
        <v>52674.830600000001</v>
      </c>
      <c r="D123" s="48">
        <v>1E-4</v>
      </c>
      <c r="E123" s="64">
        <f t="shared" si="11"/>
        <v>7730.0663881019464</v>
      </c>
      <c r="F123" s="64">
        <f t="shared" si="17"/>
        <v>7730</v>
      </c>
      <c r="G123" s="64">
        <f t="shared" si="18"/>
        <v>3.7799300000187941E-2</v>
      </c>
      <c r="K123" s="64">
        <f>+G123</f>
        <v>3.7799300000187941E-2</v>
      </c>
      <c r="O123" s="64">
        <f t="shared" ref="O123:O154" ca="1" si="21">+C$11+C$12*$F123</f>
        <v>-1.2736619084290329E-2</v>
      </c>
      <c r="P123" s="64">
        <f t="shared" si="13"/>
        <v>3.0920717820216947E-2</v>
      </c>
      <c r="Q123" s="102">
        <f t="shared" si="14"/>
        <v>37656.330600000001</v>
      </c>
      <c r="R123" s="64">
        <f t="shared" si="20"/>
        <v>4.7314892806614515E-5</v>
      </c>
      <c r="S123" s="103">
        <v>1</v>
      </c>
      <c r="T123" s="64">
        <f t="shared" si="16"/>
        <v>4.7314892806614515E-5</v>
      </c>
    </row>
    <row r="124" spans="1:20" s="64" customFormat="1" ht="12.95" customHeight="1">
      <c r="A124" s="7" t="s">
        <v>73</v>
      </c>
      <c r="B124" s="7"/>
      <c r="C124" s="48">
        <v>52712.411</v>
      </c>
      <c r="D124" s="48">
        <v>4.7000000000000002E-3</v>
      </c>
      <c r="E124" s="64">
        <f t="shared" si="11"/>
        <v>7796.0700290825616</v>
      </c>
      <c r="F124" s="64">
        <f t="shared" si="17"/>
        <v>7796</v>
      </c>
      <c r="G124" s="64">
        <f t="shared" si="18"/>
        <v>3.9872360001027118E-2</v>
      </c>
      <c r="J124" s="64">
        <f>+G124</f>
        <v>3.9872360001027118E-2</v>
      </c>
      <c r="O124" s="64">
        <f t="shared" ca="1" si="21"/>
        <v>-1.1166742798410373E-2</v>
      </c>
      <c r="P124" s="64">
        <f t="shared" si="13"/>
        <v>3.1671948646096841E-2</v>
      </c>
      <c r="Q124" s="102">
        <f t="shared" si="14"/>
        <v>37693.911</v>
      </c>
      <c r="R124" s="64">
        <f t="shared" si="20"/>
        <v>6.7246746390069433E-5</v>
      </c>
      <c r="S124" s="103">
        <v>1</v>
      </c>
      <c r="T124" s="64">
        <f t="shared" si="16"/>
        <v>6.7246746390069433E-5</v>
      </c>
    </row>
    <row r="125" spans="1:20" s="64" customFormat="1" ht="12.95" customHeight="1">
      <c r="A125" s="10" t="s">
        <v>75</v>
      </c>
      <c r="B125" s="109" t="s">
        <v>68</v>
      </c>
      <c r="C125" s="112">
        <v>52739.457699999999</v>
      </c>
      <c r="D125" s="112">
        <v>6.9999999999999999E-4</v>
      </c>
      <c r="E125" s="64">
        <f t="shared" si="11"/>
        <v>7843.5730007515804</v>
      </c>
      <c r="F125" s="64">
        <f t="shared" ref="F125:F156" si="22">ROUND(2*E125,0)/2</f>
        <v>7843.5</v>
      </c>
      <c r="G125" s="64">
        <f t="shared" si="18"/>
        <v>4.1564334998838603E-2</v>
      </c>
      <c r="K125" s="64">
        <f>+G125</f>
        <v>4.1564334998838603E-2</v>
      </c>
      <c r="O125" s="64">
        <f t="shared" ca="1" si="21"/>
        <v>-1.003690759266343E-2</v>
      </c>
      <c r="P125" s="64">
        <f t="shared" si="13"/>
        <v>3.2217297424826152E-2</v>
      </c>
      <c r="Q125" s="102">
        <f t="shared" si="14"/>
        <v>37720.957699999999</v>
      </c>
      <c r="R125" s="64">
        <f t="shared" si="20"/>
        <v>8.7367111410000575E-5</v>
      </c>
      <c r="S125" s="103">
        <v>1</v>
      </c>
      <c r="T125" s="64">
        <f t="shared" si="16"/>
        <v>8.7367111410000575E-5</v>
      </c>
    </row>
    <row r="126" spans="1:20" s="64" customFormat="1" ht="12.95" customHeight="1">
      <c r="A126" s="9" t="s">
        <v>76</v>
      </c>
      <c r="B126" s="50"/>
      <c r="C126" s="48">
        <v>52745.431900000003</v>
      </c>
      <c r="D126" s="48">
        <v>6.9999999999999999E-4</v>
      </c>
      <c r="E126" s="64">
        <f t="shared" si="11"/>
        <v>7854.0656765066724</v>
      </c>
      <c r="F126" s="64">
        <f t="shared" si="22"/>
        <v>7854</v>
      </c>
      <c r="G126" s="64">
        <f t="shared" si="18"/>
        <v>3.7394140003016219E-2</v>
      </c>
      <c r="J126" s="64">
        <f>+G126</f>
        <v>3.7394140003016219E-2</v>
      </c>
      <c r="O126" s="64">
        <f t="shared" ca="1" si="21"/>
        <v>-9.7871545471825139E-3</v>
      </c>
      <c r="P126" s="64">
        <f t="shared" si="13"/>
        <v>3.2338378019678773E-2</v>
      </c>
      <c r="Q126" s="102">
        <f t="shared" si="14"/>
        <v>37726.931900000003</v>
      </c>
      <c r="R126" s="64">
        <f t="shared" si="20"/>
        <v>2.5560729232160177E-5</v>
      </c>
      <c r="S126" s="103">
        <v>1</v>
      </c>
      <c r="T126" s="64">
        <f t="shared" si="16"/>
        <v>2.5560729232160177E-5</v>
      </c>
    </row>
    <row r="127" spans="1:20" s="64" customFormat="1" ht="12.95" customHeight="1">
      <c r="A127" s="110" t="s">
        <v>74</v>
      </c>
      <c r="B127" s="47"/>
      <c r="C127" s="111">
        <v>52986.850200000001</v>
      </c>
      <c r="D127" s="48">
        <v>2.0000000000000001E-4</v>
      </c>
      <c r="E127" s="64">
        <f t="shared" si="11"/>
        <v>8278.07624582873</v>
      </c>
      <c r="F127" s="64">
        <f t="shared" si="22"/>
        <v>8278</v>
      </c>
      <c r="G127" s="64">
        <f t="shared" si="18"/>
        <v>4.3411979997472372E-2</v>
      </c>
      <c r="K127" s="64">
        <f>+G127</f>
        <v>4.3411979997472372E-2</v>
      </c>
      <c r="O127" s="64">
        <f t="shared" ca="1" si="21"/>
        <v>2.9811128937964892E-4</v>
      </c>
      <c r="P127" s="64">
        <f t="shared" si="13"/>
        <v>3.7388000725828228E-2</v>
      </c>
      <c r="Q127" s="102">
        <f t="shared" si="14"/>
        <v>37968.350200000001</v>
      </c>
      <c r="R127" s="64">
        <f t="shared" si="20"/>
        <v>3.6288326265198305E-5</v>
      </c>
      <c r="S127" s="103">
        <v>1</v>
      </c>
      <c r="T127" s="64">
        <f t="shared" si="16"/>
        <v>3.6288326265198305E-5</v>
      </c>
    </row>
    <row r="128" spans="1:20" s="64" customFormat="1" ht="12.95" customHeight="1">
      <c r="A128" s="7" t="s">
        <v>77</v>
      </c>
      <c r="B128" s="47" t="s">
        <v>68</v>
      </c>
      <c r="C128" s="48">
        <v>53096.459799999997</v>
      </c>
      <c r="D128" s="48">
        <v>5.0000000000000001E-4</v>
      </c>
      <c r="E128" s="64">
        <f t="shared" si="11"/>
        <v>8470.5870409886757</v>
      </c>
      <c r="F128" s="64">
        <f t="shared" si="22"/>
        <v>8470.5</v>
      </c>
      <c r="G128" s="64">
        <f t="shared" si="18"/>
        <v>4.9558404993149452E-2</v>
      </c>
      <c r="J128" s="64">
        <f>+G128</f>
        <v>4.9558404993149452E-2</v>
      </c>
      <c r="O128" s="64">
        <f t="shared" ca="1" si="21"/>
        <v>4.8769171231961839E-3</v>
      </c>
      <c r="P128" s="64">
        <f t="shared" si="13"/>
        <v>3.9783821938472103E-2</v>
      </c>
      <c r="Q128" s="102">
        <f t="shared" si="14"/>
        <v>38077.959799999997</v>
      </c>
      <c r="R128" s="64">
        <f t="shared" si="20"/>
        <v>9.5542473892785583E-5</v>
      </c>
      <c r="S128" s="103">
        <v>1</v>
      </c>
      <c r="T128" s="64">
        <f t="shared" si="16"/>
        <v>9.5542473892785583E-5</v>
      </c>
    </row>
    <row r="129" spans="1:21" s="64" customFormat="1" ht="12.95" customHeight="1">
      <c r="A129" s="7" t="s">
        <v>78</v>
      </c>
      <c r="B129" s="109" t="s">
        <v>68</v>
      </c>
      <c r="C129" s="112">
        <v>53301.446199999998</v>
      </c>
      <c r="D129" s="112">
        <v>2.9999999999999997E-4</v>
      </c>
      <c r="E129" s="64">
        <f t="shared" si="11"/>
        <v>8830.6111160785949</v>
      </c>
      <c r="F129" s="64">
        <f t="shared" si="22"/>
        <v>8830.5</v>
      </c>
      <c r="G129" s="64">
        <f t="shared" si="18"/>
        <v>6.3266004995966796E-2</v>
      </c>
      <c r="J129" s="64">
        <f>+G129</f>
        <v>6.3266004995966796E-2</v>
      </c>
      <c r="O129" s="64">
        <f t="shared" ca="1" si="21"/>
        <v>1.3439878682541428E-2</v>
      </c>
      <c r="P129" s="64">
        <f t="shared" si="13"/>
        <v>4.4437355933705916E-2</v>
      </c>
      <c r="Q129" s="102">
        <f t="shared" si="14"/>
        <v>38282.946199999998</v>
      </c>
      <c r="R129" s="64">
        <f t="shared" si="20"/>
        <v>3.5451802550977751E-4</v>
      </c>
      <c r="S129" s="103">
        <v>1</v>
      </c>
      <c r="T129" s="64">
        <f t="shared" si="16"/>
        <v>3.5451802550977751E-4</v>
      </c>
    </row>
    <row r="130" spans="1:21" s="64" customFormat="1" ht="12.95" customHeight="1">
      <c r="A130" s="7" t="s">
        <v>78</v>
      </c>
      <c r="B130" s="109" t="s">
        <v>79</v>
      </c>
      <c r="C130" s="112">
        <v>53303.513299999999</v>
      </c>
      <c r="D130" s="112">
        <v>1E-4</v>
      </c>
      <c r="E130" s="64">
        <f t="shared" si="11"/>
        <v>8834.2416289595385</v>
      </c>
      <c r="F130" s="64">
        <f t="shared" si="22"/>
        <v>8834</v>
      </c>
      <c r="O130" s="64">
        <f t="shared" ca="1" si="21"/>
        <v>1.3523129697701725E-2</v>
      </c>
      <c r="P130" s="64">
        <f t="shared" si="13"/>
        <v>4.4483705445611671E-2</v>
      </c>
      <c r="Q130" s="102">
        <f t="shared" si="14"/>
        <v>38285.013299999999</v>
      </c>
      <c r="S130" s="103"/>
      <c r="T130" s="64">
        <f t="shared" si="16"/>
        <v>0</v>
      </c>
      <c r="U130" s="84">
        <v>0.13757593999616802</v>
      </c>
    </row>
    <row r="131" spans="1:21" s="64" customFormat="1" ht="12.95" customHeight="1">
      <c r="A131" s="7" t="s">
        <v>78</v>
      </c>
      <c r="B131" s="109" t="s">
        <v>79</v>
      </c>
      <c r="C131" s="112">
        <v>53357.521999999997</v>
      </c>
      <c r="D131" s="112">
        <v>2.0000000000000001E-4</v>
      </c>
      <c r="E131" s="64">
        <f t="shared" si="11"/>
        <v>8929.0988110179987</v>
      </c>
      <c r="F131" s="64">
        <f t="shared" si="22"/>
        <v>8929</v>
      </c>
      <c r="G131" s="64">
        <f t="shared" ref="G131:G162" si="23">+C131-(C$7+F131*C$8)</f>
        <v>5.6259889992361423E-2</v>
      </c>
      <c r="J131" s="64">
        <f t="shared" ref="J131:J138" si="24">+G131</f>
        <v>5.6259889992361423E-2</v>
      </c>
      <c r="O131" s="64">
        <f t="shared" ca="1" si="21"/>
        <v>1.578280010919561E-2</v>
      </c>
      <c r="P131" s="64">
        <f t="shared" si="13"/>
        <v>4.5749904377194561E-2</v>
      </c>
      <c r="Q131" s="102">
        <f t="shared" si="14"/>
        <v>38339.021999999997</v>
      </c>
      <c r="R131" s="64">
        <f t="shared" ref="R131:R162" si="25">(P131-G131)^2</f>
        <v>1.1045979763101435E-4</v>
      </c>
      <c r="S131" s="103">
        <v>1</v>
      </c>
      <c r="T131" s="64">
        <f t="shared" si="16"/>
        <v>1.1045979763101435E-4</v>
      </c>
    </row>
    <row r="132" spans="1:21" s="64" customFormat="1" ht="12.95" customHeight="1">
      <c r="A132" s="7" t="s">
        <v>77</v>
      </c>
      <c r="B132" s="109"/>
      <c r="C132" s="48">
        <v>53386.556799999998</v>
      </c>
      <c r="D132" s="48">
        <v>2.0000000000000001E-4</v>
      </c>
      <c r="E132" s="64">
        <f t="shared" si="11"/>
        <v>8980.0935453780403</v>
      </c>
      <c r="F132" s="64">
        <f t="shared" si="22"/>
        <v>8980</v>
      </c>
      <c r="G132" s="64">
        <f t="shared" si="23"/>
        <v>5.3261799992469605E-2</v>
      </c>
      <c r="J132" s="64">
        <f t="shared" si="24"/>
        <v>5.3261799992469605E-2</v>
      </c>
      <c r="O132" s="64">
        <f t="shared" ca="1" si="21"/>
        <v>1.699588633010285E-2</v>
      </c>
      <c r="P132" s="64">
        <f t="shared" si="13"/>
        <v>4.6436131079504589E-2</v>
      </c>
      <c r="Q132" s="102">
        <f t="shared" si="14"/>
        <v>38368.056799999998</v>
      </c>
      <c r="R132" s="64">
        <f t="shared" si="25"/>
        <v>4.6589756109417025E-5</v>
      </c>
      <c r="S132" s="103">
        <v>1</v>
      </c>
      <c r="T132" s="64">
        <f t="shared" si="16"/>
        <v>4.6589756109417025E-5</v>
      </c>
    </row>
    <row r="133" spans="1:21" s="64" customFormat="1" ht="12.95" customHeight="1">
      <c r="A133" s="7" t="s">
        <v>77</v>
      </c>
      <c r="B133" s="47" t="s">
        <v>68</v>
      </c>
      <c r="C133" s="48">
        <v>53407.337</v>
      </c>
      <c r="D133" s="48">
        <v>1.4E-3</v>
      </c>
      <c r="E133" s="64">
        <f t="shared" si="11"/>
        <v>9016.5904655892537</v>
      </c>
      <c r="F133" s="64">
        <f t="shared" si="22"/>
        <v>9016.5</v>
      </c>
      <c r="G133" s="64">
        <f t="shared" si="23"/>
        <v>5.1508264994481578E-2</v>
      </c>
      <c r="J133" s="64">
        <f t="shared" si="24"/>
        <v>5.1508264994481578E-2</v>
      </c>
      <c r="O133" s="64">
        <f t="shared" ca="1" si="21"/>
        <v>1.7864075488203124E-2</v>
      </c>
      <c r="P133" s="64">
        <f t="shared" si="13"/>
        <v>4.6930032580629652E-2</v>
      </c>
      <c r="Q133" s="102">
        <f t="shared" si="14"/>
        <v>38388.837</v>
      </c>
      <c r="R133" s="64">
        <f t="shared" si="25"/>
        <v>2.0960212035244437E-5</v>
      </c>
      <c r="S133" s="103">
        <v>1</v>
      </c>
      <c r="T133" s="64">
        <f t="shared" si="16"/>
        <v>2.0960212035244437E-5</v>
      </c>
    </row>
    <row r="134" spans="1:21" s="64" customFormat="1" ht="12.95" customHeight="1">
      <c r="A134" s="7" t="s">
        <v>80</v>
      </c>
      <c r="B134" s="47" t="s">
        <v>68</v>
      </c>
      <c r="C134" s="48">
        <v>53440.361499999999</v>
      </c>
      <c r="D134" s="48">
        <v>1.1000000000000001E-3</v>
      </c>
      <c r="E134" s="64">
        <f t="shared" si="11"/>
        <v>9074.5924358068223</v>
      </c>
      <c r="F134" s="64">
        <f t="shared" si="22"/>
        <v>9074.5</v>
      </c>
      <c r="G134" s="64">
        <f t="shared" si="23"/>
        <v>5.2630045000114478E-2</v>
      </c>
      <c r="J134" s="64">
        <f t="shared" si="24"/>
        <v>5.2630045000114478E-2</v>
      </c>
      <c r="O134" s="64">
        <f t="shared" ca="1" si="21"/>
        <v>1.9243663739430955E-2</v>
      </c>
      <c r="P134" s="64">
        <f t="shared" si="13"/>
        <v>4.7719630672914654E-2</v>
      </c>
      <c r="Q134" s="102">
        <f t="shared" si="14"/>
        <v>38421.861499999999</v>
      </c>
      <c r="R134" s="64">
        <f t="shared" si="25"/>
        <v>2.4112168864769307E-5</v>
      </c>
      <c r="S134" s="103">
        <v>1</v>
      </c>
      <c r="T134" s="64">
        <f t="shared" si="16"/>
        <v>2.4112168864769307E-5</v>
      </c>
    </row>
    <row r="135" spans="1:21" s="64" customFormat="1" ht="12.95" customHeight="1">
      <c r="A135" s="7" t="s">
        <v>80</v>
      </c>
      <c r="B135" s="47" t="s">
        <v>68</v>
      </c>
      <c r="C135" s="48">
        <v>53745.547700000003</v>
      </c>
      <c r="D135" s="48">
        <v>3.7000000000000002E-3</v>
      </c>
      <c r="E135" s="64">
        <f t="shared" si="11"/>
        <v>9610.600577738227</v>
      </c>
      <c r="F135" s="64">
        <f t="shared" si="22"/>
        <v>9610.5</v>
      </c>
      <c r="G135" s="64">
        <f t="shared" si="23"/>
        <v>5.7265805000497494E-2</v>
      </c>
      <c r="J135" s="64">
        <f t="shared" si="24"/>
        <v>5.7265805000497494E-2</v>
      </c>
      <c r="O135" s="64">
        <f t="shared" ca="1" si="21"/>
        <v>3.1992962061122759E-2</v>
      </c>
      <c r="P135" s="64">
        <f t="shared" si="13"/>
        <v>5.5293590913397167E-2</v>
      </c>
      <c r="Q135" s="102">
        <f t="shared" si="14"/>
        <v>38727.047700000003</v>
      </c>
      <c r="R135" s="64">
        <f t="shared" si="25"/>
        <v>3.8896284053569757E-6</v>
      </c>
      <c r="S135" s="103">
        <v>1</v>
      </c>
      <c r="T135" s="64">
        <f t="shared" si="16"/>
        <v>3.8896284053569757E-6</v>
      </c>
    </row>
    <row r="136" spans="1:21" s="64" customFormat="1" ht="12.95" customHeight="1">
      <c r="A136" s="9" t="s">
        <v>84</v>
      </c>
      <c r="B136" s="109"/>
      <c r="C136" s="48">
        <v>53759.502500000002</v>
      </c>
      <c r="D136" s="48">
        <v>2.0000000000000001E-4</v>
      </c>
      <c r="E136" s="64">
        <f t="shared" si="11"/>
        <v>9635.1098328061962</v>
      </c>
      <c r="F136" s="64">
        <f t="shared" si="22"/>
        <v>9635</v>
      </c>
      <c r="G136" s="64">
        <f t="shared" si="23"/>
        <v>6.2535349999961909E-2</v>
      </c>
      <c r="J136" s="64">
        <f t="shared" si="24"/>
        <v>6.2535349999961909E-2</v>
      </c>
      <c r="O136" s="64">
        <f t="shared" ca="1" si="21"/>
        <v>3.257571916724486E-2</v>
      </c>
      <c r="P136" s="64">
        <f t="shared" si="13"/>
        <v>5.5651735378714907E-2</v>
      </c>
      <c r="Q136" s="102">
        <f t="shared" si="14"/>
        <v>38741.002500000002</v>
      </c>
      <c r="R136" s="64">
        <f t="shared" si="25"/>
        <v>4.7384150253845497E-5</v>
      </c>
      <c r="S136" s="103">
        <v>1</v>
      </c>
      <c r="T136" s="64">
        <f t="shared" si="16"/>
        <v>4.7384150253845497E-5</v>
      </c>
    </row>
    <row r="137" spans="1:21" s="64" customFormat="1" ht="12.95" customHeight="1">
      <c r="A137" s="100" t="s">
        <v>83</v>
      </c>
      <c r="B137" s="109" t="s">
        <v>79</v>
      </c>
      <c r="C137" s="112">
        <v>54079.494200000001</v>
      </c>
      <c r="D137" s="112">
        <v>5.9999999999999995E-4</v>
      </c>
      <c r="E137" s="64">
        <f t="shared" si="11"/>
        <v>10197.12134102796</v>
      </c>
      <c r="F137" s="64">
        <f t="shared" si="22"/>
        <v>10197</v>
      </c>
      <c r="G137" s="64">
        <f t="shared" si="23"/>
        <v>6.908776999625843E-2</v>
      </c>
      <c r="J137" s="64">
        <f t="shared" si="24"/>
        <v>6.908776999625843E-2</v>
      </c>
      <c r="O137" s="64">
        <f t="shared" ca="1" si="21"/>
        <v>4.5943453601556022E-2</v>
      </c>
      <c r="P137" s="64">
        <f t="shared" si="13"/>
        <v>6.4153884537353281E-2</v>
      </c>
      <c r="Q137" s="102">
        <f t="shared" si="14"/>
        <v>39060.994200000001</v>
      </c>
      <c r="R137" s="64">
        <f t="shared" si="25"/>
        <v>2.4343225721595671E-5</v>
      </c>
      <c r="S137" s="103">
        <v>1</v>
      </c>
      <c r="T137" s="64">
        <f t="shared" si="16"/>
        <v>2.4343225721595671E-5</v>
      </c>
    </row>
    <row r="138" spans="1:21" s="64" customFormat="1" ht="12.95" customHeight="1">
      <c r="A138" s="9" t="s">
        <v>84</v>
      </c>
      <c r="B138" s="47" t="s">
        <v>68</v>
      </c>
      <c r="C138" s="48">
        <v>54114.509400000003</v>
      </c>
      <c r="D138" s="48">
        <v>1.5E-3</v>
      </c>
      <c r="E138" s="64">
        <f t="shared" si="11"/>
        <v>10258.619640398498</v>
      </c>
      <c r="F138" s="64">
        <f t="shared" si="22"/>
        <v>10258.5</v>
      </c>
      <c r="G138" s="64">
        <f t="shared" si="23"/>
        <v>6.8119484996714164E-2</v>
      </c>
      <c r="J138" s="64">
        <f t="shared" si="24"/>
        <v>6.8119484996714164E-2</v>
      </c>
      <c r="O138" s="64">
        <f t="shared" ca="1" si="21"/>
        <v>4.7406292867944178E-2</v>
      </c>
      <c r="P138" s="64">
        <f t="shared" si="13"/>
        <v>6.5117639109295439E-2</v>
      </c>
      <c r="Q138" s="102">
        <f t="shared" si="14"/>
        <v>39096.009400000003</v>
      </c>
      <c r="R138" s="64">
        <f t="shared" si="25"/>
        <v>9.0110787318127112E-6</v>
      </c>
      <c r="S138" s="103">
        <v>1</v>
      </c>
      <c r="T138" s="64">
        <f t="shared" si="16"/>
        <v>9.0110787318127112E-6</v>
      </c>
    </row>
    <row r="139" spans="1:21" s="64" customFormat="1" ht="12.95" customHeight="1">
      <c r="A139" s="9" t="s">
        <v>177</v>
      </c>
      <c r="B139" s="50" t="s">
        <v>68</v>
      </c>
      <c r="C139" s="9">
        <v>54133.299700000003</v>
      </c>
      <c r="D139" s="9">
        <v>2.0000000000000001E-4</v>
      </c>
      <c r="E139" s="64">
        <f t="shared" si="11"/>
        <v>10291.621636521959</v>
      </c>
      <c r="F139" s="64">
        <f t="shared" si="22"/>
        <v>10291.5</v>
      </c>
      <c r="G139" s="64">
        <f t="shared" si="23"/>
        <v>6.9256014998245519E-2</v>
      </c>
      <c r="K139" s="64">
        <f>+G139</f>
        <v>6.9256014998245519E-2</v>
      </c>
      <c r="O139" s="64">
        <f t="shared" ca="1" si="21"/>
        <v>4.8191231010884156E-2</v>
      </c>
      <c r="P139" s="64">
        <f t="shared" si="13"/>
        <v>6.5637488712654929E-2</v>
      </c>
      <c r="Q139" s="102">
        <f t="shared" si="14"/>
        <v>39114.799700000003</v>
      </c>
      <c r="R139" s="64">
        <f t="shared" si="25"/>
        <v>1.3093732479510031E-5</v>
      </c>
      <c r="S139" s="103">
        <v>1</v>
      </c>
      <c r="T139" s="64">
        <f t="shared" si="16"/>
        <v>1.3093732479510031E-5</v>
      </c>
    </row>
    <row r="140" spans="1:21" s="64" customFormat="1" ht="12.95" customHeight="1">
      <c r="A140" s="9" t="s">
        <v>82</v>
      </c>
      <c r="B140" s="47" t="s">
        <v>68</v>
      </c>
      <c r="C140" s="48">
        <v>54172.303</v>
      </c>
      <c r="D140" s="48">
        <v>3.0000000000000001E-3</v>
      </c>
      <c r="E140" s="64">
        <f t="shared" si="11"/>
        <v>10360.124361619592</v>
      </c>
      <c r="F140" s="64">
        <f t="shared" si="22"/>
        <v>10360</v>
      </c>
      <c r="G140" s="64">
        <f t="shared" si="23"/>
        <v>7.0807600000989623E-2</v>
      </c>
      <c r="K140" s="64">
        <f>+G140</f>
        <v>7.0807600000989623E-2</v>
      </c>
      <c r="O140" s="64">
        <f t="shared" ca="1" si="21"/>
        <v>4.9820572307592903E-2</v>
      </c>
      <c r="P140" s="64">
        <f t="shared" si="13"/>
        <v>6.6722619154208157E-2</v>
      </c>
      <c r="Q140" s="102">
        <f t="shared" si="14"/>
        <v>39153.803</v>
      </c>
      <c r="R140" s="64">
        <f t="shared" si="25"/>
        <v>1.6687068518571426E-5</v>
      </c>
      <c r="S140" s="103">
        <v>1</v>
      </c>
      <c r="T140" s="64">
        <f t="shared" si="16"/>
        <v>1.6687068518571426E-5</v>
      </c>
    </row>
    <row r="141" spans="1:21" s="64" customFormat="1" ht="12.95" customHeight="1">
      <c r="A141" s="48" t="s">
        <v>86</v>
      </c>
      <c r="B141" s="47" t="s">
        <v>79</v>
      </c>
      <c r="C141" s="48">
        <v>54401.478799999997</v>
      </c>
      <c r="D141" s="48">
        <v>5.9999999999999995E-4</v>
      </c>
      <c r="E141" s="64">
        <f t="shared" si="11"/>
        <v>10762.633042332023</v>
      </c>
      <c r="F141" s="64">
        <f t="shared" si="22"/>
        <v>10762.5</v>
      </c>
      <c r="G141" s="64">
        <f t="shared" si="23"/>
        <v>7.5750124997284729E-2</v>
      </c>
      <c r="J141" s="64">
        <f>+G141</f>
        <v>7.5750124997284729E-2</v>
      </c>
      <c r="O141" s="64">
        <f t="shared" ca="1" si="21"/>
        <v>5.9394439051027509E-2</v>
      </c>
      <c r="P141" s="64">
        <f t="shared" si="13"/>
        <v>7.3263677460523063E-2</v>
      </c>
      <c r="Q141" s="102">
        <f t="shared" si="14"/>
        <v>39382.978799999997</v>
      </c>
      <c r="R141" s="64">
        <f t="shared" si="25"/>
        <v>6.182421353068155E-6</v>
      </c>
      <c r="S141" s="103">
        <v>1</v>
      </c>
      <c r="T141" s="64">
        <f t="shared" si="16"/>
        <v>6.182421353068155E-6</v>
      </c>
    </row>
    <row r="142" spans="1:21" s="64" customFormat="1" ht="12.95" customHeight="1">
      <c r="A142" s="7" t="s">
        <v>188</v>
      </c>
      <c r="B142" s="47" t="s">
        <v>68</v>
      </c>
      <c r="C142" s="48">
        <v>54429.667999999998</v>
      </c>
      <c r="D142" s="48">
        <v>4.0000000000000002E-4</v>
      </c>
      <c r="E142" s="64">
        <f t="shared" si="11"/>
        <v>10812.142622760408</v>
      </c>
      <c r="F142" s="64">
        <f t="shared" si="22"/>
        <v>10812</v>
      </c>
      <c r="G142" s="64">
        <f t="shared" si="23"/>
        <v>8.1204919995798264E-2</v>
      </c>
      <c r="K142" s="64">
        <f>+G142</f>
        <v>8.1204919995798264E-2</v>
      </c>
      <c r="O142" s="64">
        <f t="shared" ca="1" si="21"/>
        <v>6.0571846265437462E-2</v>
      </c>
      <c r="P142" s="64">
        <f t="shared" si="13"/>
        <v>7.4087570474664091E-2</v>
      </c>
      <c r="Q142" s="102">
        <f t="shared" si="14"/>
        <v>39411.167999999998</v>
      </c>
      <c r="R142" s="64">
        <f t="shared" si="25"/>
        <v>5.0656664205988832E-5</v>
      </c>
      <c r="S142" s="103">
        <v>1</v>
      </c>
      <c r="T142" s="64">
        <f t="shared" si="16"/>
        <v>5.0656664205988832E-5</v>
      </c>
    </row>
    <row r="143" spans="1:21" s="64" customFormat="1" ht="12.95" customHeight="1">
      <c r="A143" s="7" t="s">
        <v>188</v>
      </c>
      <c r="B143" s="47" t="s">
        <v>79</v>
      </c>
      <c r="C143" s="48">
        <v>54452.724099999999</v>
      </c>
      <c r="D143" s="48">
        <v>2.9999999999999997E-4</v>
      </c>
      <c r="E143" s="64">
        <f t="shared" si="11"/>
        <v>10852.636777873533</v>
      </c>
      <c r="F143" s="64">
        <f t="shared" si="22"/>
        <v>10852.5</v>
      </c>
      <c r="G143" s="64">
        <f t="shared" si="23"/>
        <v>7.7877024996269029E-2</v>
      </c>
      <c r="K143" s="64">
        <f>+G143</f>
        <v>7.7877024996269029E-2</v>
      </c>
      <c r="O143" s="64">
        <f t="shared" ca="1" si="21"/>
        <v>6.1535179440863813E-2</v>
      </c>
      <c r="P143" s="64">
        <f t="shared" si="13"/>
        <v>7.4764835802341403E-2</v>
      </c>
      <c r="Q143" s="102">
        <f t="shared" si="14"/>
        <v>39434.224099999999</v>
      </c>
      <c r="R143" s="64">
        <f t="shared" si="25"/>
        <v>9.6857215787998816E-6</v>
      </c>
      <c r="S143" s="103">
        <v>1</v>
      </c>
      <c r="T143" s="64">
        <f t="shared" si="16"/>
        <v>9.6857215787998816E-6</v>
      </c>
    </row>
    <row r="144" spans="1:21" s="64" customFormat="1" ht="12.95" customHeight="1">
      <c r="A144" s="48" t="s">
        <v>86</v>
      </c>
      <c r="B144" s="47" t="s">
        <v>79</v>
      </c>
      <c r="C144" s="48">
        <v>54491.444100000001</v>
      </c>
      <c r="D144" s="48">
        <v>5.9999999999999995E-4</v>
      </c>
      <c r="E144" s="64">
        <f t="shared" si="11"/>
        <v>10920.641934252111</v>
      </c>
      <c r="F144" s="64">
        <f t="shared" si="22"/>
        <v>10920.5</v>
      </c>
      <c r="G144" s="64">
        <f t="shared" si="23"/>
        <v>8.0812904998310842E-2</v>
      </c>
      <c r="J144" s="64">
        <f>+G144</f>
        <v>8.0812904998310842E-2</v>
      </c>
      <c r="O144" s="64">
        <f t="shared" ca="1" si="21"/>
        <v>6.315262773540678E-2</v>
      </c>
      <c r="P144" s="64">
        <f t="shared" si="13"/>
        <v>7.5908391292998159E-2</v>
      </c>
      <c r="Q144" s="102">
        <f t="shared" si="14"/>
        <v>39472.944100000001</v>
      </c>
      <c r="R144" s="64">
        <f t="shared" si="25"/>
        <v>2.4054254685599938E-5</v>
      </c>
      <c r="S144" s="103">
        <v>1</v>
      </c>
      <c r="T144" s="64">
        <f t="shared" si="16"/>
        <v>2.4054254685599938E-5</v>
      </c>
    </row>
    <row r="145" spans="1:20" s="64" customFormat="1" ht="12.95" customHeight="1">
      <c r="A145" s="48" t="s">
        <v>86</v>
      </c>
      <c r="B145" s="47" t="s">
        <v>68</v>
      </c>
      <c r="C145" s="48">
        <v>54500.269500000002</v>
      </c>
      <c r="D145" s="48">
        <v>5.9999999999999995E-4</v>
      </c>
      <c r="E145" s="64">
        <f t="shared" si="11"/>
        <v>10936.14226243144</v>
      </c>
      <c r="F145" s="64">
        <f t="shared" si="22"/>
        <v>10936</v>
      </c>
      <c r="G145" s="64">
        <f t="shared" si="23"/>
        <v>8.0999760000850074E-2</v>
      </c>
      <c r="J145" s="64">
        <f>+G145</f>
        <v>8.0999760000850074E-2</v>
      </c>
      <c r="O145" s="64">
        <f t="shared" ca="1" si="21"/>
        <v>6.3521310802545278E-2</v>
      </c>
      <c r="P145" s="64">
        <f t="shared" si="13"/>
        <v>7.6170180636539769E-2</v>
      </c>
      <c r="Q145" s="102">
        <f t="shared" si="14"/>
        <v>39481.769500000002</v>
      </c>
      <c r="R145" s="64">
        <f t="shared" si="25"/>
        <v>2.3324836836171927E-5</v>
      </c>
      <c r="S145" s="103">
        <v>1</v>
      </c>
      <c r="T145" s="64">
        <f t="shared" si="16"/>
        <v>2.3324836836171927E-5</v>
      </c>
    </row>
    <row r="146" spans="1:20" s="64" customFormat="1" ht="12.95" customHeight="1">
      <c r="A146" s="7" t="s">
        <v>188</v>
      </c>
      <c r="B146" s="47" t="s">
        <v>79</v>
      </c>
      <c r="C146" s="48">
        <v>54505.677300000003</v>
      </c>
      <c r="D146" s="48">
        <v>2.0000000000000001E-4</v>
      </c>
      <c r="E146" s="64">
        <f t="shared" si="11"/>
        <v>10945.640152014708</v>
      </c>
      <c r="F146" s="64">
        <f t="shared" si="22"/>
        <v>10945.5</v>
      </c>
      <c r="G146" s="64">
        <f t="shared" si="23"/>
        <v>7.9798154998570681E-2</v>
      </c>
      <c r="K146" s="64">
        <f>+G146</f>
        <v>7.9798154998570681E-2</v>
      </c>
      <c r="O146" s="64">
        <f t="shared" ca="1" si="21"/>
        <v>6.3747277843694633E-2</v>
      </c>
      <c r="P146" s="64">
        <f t="shared" si="13"/>
        <v>7.6330838787731059E-2</v>
      </c>
      <c r="Q146" s="102">
        <f t="shared" si="14"/>
        <v>39487.177300000003</v>
      </c>
      <c r="R146" s="64">
        <f t="shared" si="25"/>
        <v>1.2022281705951231E-5</v>
      </c>
      <c r="S146" s="103">
        <v>1</v>
      </c>
      <c r="T146" s="64">
        <f t="shared" si="16"/>
        <v>1.2022281705951231E-5</v>
      </c>
    </row>
    <row r="147" spans="1:20" s="64" customFormat="1" ht="12.95" customHeight="1">
      <c r="A147" s="7" t="s">
        <v>188</v>
      </c>
      <c r="B147" s="47" t="s">
        <v>79</v>
      </c>
      <c r="C147" s="48">
        <v>54517.634299999998</v>
      </c>
      <c r="D147" s="48">
        <v>4.0000000000000002E-4</v>
      </c>
      <c r="E147" s="64">
        <f t="shared" si="11"/>
        <v>10966.640607975925</v>
      </c>
      <c r="F147" s="64">
        <f t="shared" si="22"/>
        <v>10966.5</v>
      </c>
      <c r="G147" s="64">
        <f t="shared" si="23"/>
        <v>8.005776499339845E-2</v>
      </c>
      <c r="K147" s="64">
        <f>+G147</f>
        <v>8.005776499339845E-2</v>
      </c>
      <c r="O147" s="64">
        <f t="shared" ca="1" si="21"/>
        <v>6.4246783934656465E-2</v>
      </c>
      <c r="P147" s="64">
        <f t="shared" si="13"/>
        <v>7.668653507505023E-2</v>
      </c>
      <c r="Q147" s="102">
        <f t="shared" si="14"/>
        <v>39499.134299999998</v>
      </c>
      <c r="R147" s="64">
        <f t="shared" si="25"/>
        <v>1.1365191162366148E-5</v>
      </c>
      <c r="S147" s="103">
        <v>1</v>
      </c>
      <c r="T147" s="64">
        <f t="shared" si="16"/>
        <v>1.1365191162366148E-5</v>
      </c>
    </row>
    <row r="148" spans="1:20" s="64" customFormat="1" ht="12.95" customHeight="1">
      <c r="A148" s="7" t="s">
        <v>188</v>
      </c>
      <c r="B148" s="47" t="s">
        <v>79</v>
      </c>
      <c r="C148" s="48">
        <v>54522.758199999997</v>
      </c>
      <c r="D148" s="48">
        <v>4.0000000000000002E-4</v>
      </c>
      <c r="E148" s="64">
        <f t="shared" si="11"/>
        <v>10975.639875041217</v>
      </c>
      <c r="F148" s="64">
        <f t="shared" si="22"/>
        <v>10975.5</v>
      </c>
      <c r="G148" s="64">
        <f t="shared" si="23"/>
        <v>7.9640454991022125E-2</v>
      </c>
      <c r="K148" s="64">
        <f>+G148</f>
        <v>7.9640454991022125E-2</v>
      </c>
      <c r="O148" s="64">
        <f t="shared" ca="1" si="21"/>
        <v>6.4460857973640123E-2</v>
      </c>
      <c r="P148" s="64">
        <f t="shared" si="13"/>
        <v>7.6839211233146396E-2</v>
      </c>
      <c r="Q148" s="102">
        <f t="shared" si="14"/>
        <v>39504.258199999997</v>
      </c>
      <c r="R148" s="64">
        <f t="shared" si="25"/>
        <v>7.8469665910377371E-6</v>
      </c>
      <c r="S148" s="103">
        <v>1</v>
      </c>
      <c r="T148" s="64">
        <f t="shared" si="16"/>
        <v>7.8469665910377371E-6</v>
      </c>
    </row>
    <row r="149" spans="1:20" s="64" customFormat="1" ht="12.95" customHeight="1">
      <c r="A149" s="48" t="s">
        <v>86</v>
      </c>
      <c r="B149" s="47" t="s">
        <v>79</v>
      </c>
      <c r="C149" s="48">
        <v>54527.312700000002</v>
      </c>
      <c r="D149" s="48">
        <v>4.0000000000000002E-4</v>
      </c>
      <c r="E149" s="64">
        <f t="shared" ref="E149:E212" si="26">+(C149-C$7)/C$8</f>
        <v>10983.639086940148</v>
      </c>
      <c r="F149" s="64">
        <f t="shared" si="22"/>
        <v>10983.5</v>
      </c>
      <c r="G149" s="64">
        <f t="shared" si="23"/>
        <v>7.9191734999767505E-2</v>
      </c>
      <c r="J149" s="64">
        <f>+G149</f>
        <v>7.9191734999767505E-2</v>
      </c>
      <c r="O149" s="64">
        <f t="shared" ca="1" si="21"/>
        <v>6.4651146008292221E-2</v>
      </c>
      <c r="P149" s="64">
        <f t="shared" ref="P149:P212" si="27">+D$11+D$12*F149+D$13*F149^2</f>
        <v>7.6975041689698195E-2</v>
      </c>
      <c r="Q149" s="102">
        <f t="shared" ref="Q149:Q212" si="28">+C149-15018.5</f>
        <v>39508.812700000002</v>
      </c>
      <c r="R149" s="64">
        <f t="shared" si="25"/>
        <v>4.9137292309060309E-6</v>
      </c>
      <c r="S149" s="103">
        <v>1</v>
      </c>
      <c r="T149" s="64">
        <f t="shared" ref="T149:T212" si="29">S149*R149</f>
        <v>4.9137292309060309E-6</v>
      </c>
    </row>
    <row r="150" spans="1:20" s="64" customFormat="1" ht="12.95" customHeight="1">
      <c r="A150" s="7" t="s">
        <v>189</v>
      </c>
      <c r="B150" s="47" t="s">
        <v>68</v>
      </c>
      <c r="C150" s="48">
        <v>54527.599600000001</v>
      </c>
      <c r="D150" s="48">
        <v>2.0000000000000001E-4</v>
      </c>
      <c r="E150" s="64">
        <f t="shared" si="26"/>
        <v>10984.142978452672</v>
      </c>
      <c r="F150" s="64">
        <f t="shared" si="22"/>
        <v>10984</v>
      </c>
      <c r="G150" s="64">
        <f t="shared" si="23"/>
        <v>8.1407439996837638E-2</v>
      </c>
      <c r="K150" s="64">
        <f>+G150</f>
        <v>8.1407439996837638E-2</v>
      </c>
      <c r="O150" s="64">
        <f t="shared" ca="1" si="21"/>
        <v>6.4663039010457973E-2</v>
      </c>
      <c r="P150" s="64">
        <f t="shared" si="27"/>
        <v>7.6983534790608363E-2</v>
      </c>
      <c r="Q150" s="102">
        <f t="shared" si="28"/>
        <v>39509.099600000001</v>
      </c>
      <c r="R150" s="64">
        <f t="shared" si="25"/>
        <v>1.9570937273702489E-5</v>
      </c>
      <c r="S150" s="103">
        <v>1</v>
      </c>
      <c r="T150" s="64">
        <f t="shared" si="29"/>
        <v>1.9570937273702489E-5</v>
      </c>
    </row>
    <row r="151" spans="1:20" s="64" customFormat="1" ht="12.95" customHeight="1">
      <c r="A151" s="7" t="s">
        <v>189</v>
      </c>
      <c r="B151" s="47" t="s">
        <v>68</v>
      </c>
      <c r="C151" s="48">
        <v>54540.696000000004</v>
      </c>
      <c r="D151" s="48">
        <v>2.0000000000000001E-4</v>
      </c>
      <c r="E151" s="64">
        <f t="shared" si="26"/>
        <v>11007.144598545559</v>
      </c>
      <c r="F151" s="64">
        <f t="shared" si="22"/>
        <v>11007</v>
      </c>
      <c r="G151" s="64">
        <f t="shared" si="23"/>
        <v>8.2329869997920468E-2</v>
      </c>
      <c r="K151" s="64">
        <f>+G151</f>
        <v>8.2329869997920468E-2</v>
      </c>
      <c r="O151" s="64">
        <f t="shared" ca="1" si="21"/>
        <v>6.5210117110082816E-2</v>
      </c>
      <c r="P151" s="64">
        <f t="shared" si="27"/>
        <v>7.7374687651666024E-2</v>
      </c>
      <c r="Q151" s="102">
        <f t="shared" si="28"/>
        <v>39522.196000000004</v>
      </c>
      <c r="R151" s="64">
        <f t="shared" si="25"/>
        <v>2.45538320846317E-5</v>
      </c>
      <c r="S151" s="103">
        <v>1</v>
      </c>
      <c r="T151" s="64">
        <f t="shared" si="29"/>
        <v>2.45538320846317E-5</v>
      </c>
    </row>
    <row r="152" spans="1:20" s="64" customFormat="1" ht="12.95" customHeight="1">
      <c r="A152" s="7" t="s">
        <v>189</v>
      </c>
      <c r="B152" s="47" t="s">
        <v>79</v>
      </c>
      <c r="C152" s="48">
        <v>54562.6155</v>
      </c>
      <c r="D152" s="48">
        <v>2.9999999999999997E-4</v>
      </c>
      <c r="E152" s="64">
        <f t="shared" si="26"/>
        <v>11045.642507255268</v>
      </c>
      <c r="F152" s="64">
        <f t="shared" si="22"/>
        <v>11045.5</v>
      </c>
      <c r="G152" s="64">
        <f t="shared" si="23"/>
        <v>8.11391549941618E-2</v>
      </c>
      <c r="K152" s="64">
        <f>+G152</f>
        <v>8.11391549941618E-2</v>
      </c>
      <c r="O152" s="64">
        <f t="shared" ca="1" si="21"/>
        <v>6.6125878276846101E-2</v>
      </c>
      <c r="P152" s="64">
        <f t="shared" si="27"/>
        <v>7.8031503401025257E-2</v>
      </c>
      <c r="Q152" s="102">
        <f t="shared" si="28"/>
        <v>39544.1155</v>
      </c>
      <c r="R152" s="64">
        <f t="shared" si="25"/>
        <v>9.6574984243240922E-6</v>
      </c>
      <c r="S152" s="103">
        <v>1</v>
      </c>
      <c r="T152" s="64">
        <f t="shared" si="29"/>
        <v>9.6574984243240922E-6</v>
      </c>
    </row>
    <row r="153" spans="1:20" s="64" customFormat="1" ht="12.95" customHeight="1">
      <c r="A153" s="113" t="s">
        <v>85</v>
      </c>
      <c r="B153" s="7"/>
      <c r="C153" s="48">
        <v>54739.981299999999</v>
      </c>
      <c r="D153" s="48">
        <v>2.0000000000000001E-4</v>
      </c>
      <c r="E153" s="64">
        <f t="shared" si="26"/>
        <v>11357.15565201796</v>
      </c>
      <c r="F153" s="64">
        <f t="shared" si="22"/>
        <v>11357</v>
      </c>
      <c r="G153" s="64">
        <f t="shared" si="23"/>
        <v>8.8623370000277646E-2</v>
      </c>
      <c r="K153" s="64">
        <f>+G153</f>
        <v>8.8623370000277646E-2</v>
      </c>
      <c r="O153" s="64">
        <f t="shared" ca="1" si="21"/>
        <v>7.3535218626112869E-2</v>
      </c>
      <c r="P153" s="64">
        <f t="shared" si="27"/>
        <v>8.3440588479478703E-2</v>
      </c>
      <c r="Q153" s="102">
        <f t="shared" si="28"/>
        <v>39721.481299999999</v>
      </c>
      <c r="R153" s="64">
        <f t="shared" si="25"/>
        <v>2.6861224292335006E-5</v>
      </c>
      <c r="S153" s="103">
        <v>1</v>
      </c>
      <c r="T153" s="64">
        <f t="shared" si="29"/>
        <v>2.6861224292335006E-5</v>
      </c>
    </row>
    <row r="154" spans="1:20" s="64" customFormat="1" ht="12.95" customHeight="1">
      <c r="A154" s="48" t="s">
        <v>86</v>
      </c>
      <c r="B154" s="47" t="s">
        <v>79</v>
      </c>
      <c r="C154" s="48">
        <v>54762.465600000003</v>
      </c>
      <c r="D154" s="48">
        <v>5.9999999999999995E-4</v>
      </c>
      <c r="E154" s="64">
        <f t="shared" si="26"/>
        <v>11396.645536769072</v>
      </c>
      <c r="F154" s="64">
        <f t="shared" si="22"/>
        <v>11396.5</v>
      </c>
      <c r="G154" s="64">
        <f t="shared" si="23"/>
        <v>8.2864064999739639E-2</v>
      </c>
      <c r="J154" s="64">
        <f>+G154</f>
        <v>8.2864064999739639E-2</v>
      </c>
      <c r="O154" s="64">
        <f t="shared" ca="1" si="21"/>
        <v>7.4474765797207715E-2</v>
      </c>
      <c r="P154" s="64">
        <f t="shared" si="27"/>
        <v>8.4138553433226584E-2</v>
      </c>
      <c r="Q154" s="102">
        <f t="shared" si="28"/>
        <v>39743.965600000003</v>
      </c>
      <c r="R154" s="64">
        <f t="shared" si="25"/>
        <v>1.6243207670920069E-6</v>
      </c>
      <c r="S154" s="103">
        <v>1</v>
      </c>
      <c r="T154" s="64">
        <f t="shared" si="29"/>
        <v>1.6243207670920069E-6</v>
      </c>
    </row>
    <row r="155" spans="1:20" s="64" customFormat="1" ht="12.95" customHeight="1">
      <c r="A155" s="7" t="s">
        <v>190</v>
      </c>
      <c r="B155" s="47" t="s">
        <v>79</v>
      </c>
      <c r="C155" s="48">
        <v>54797.770900000003</v>
      </c>
      <c r="D155" s="48">
        <v>2.9999999999999997E-4</v>
      </c>
      <c r="E155" s="64">
        <f t="shared" si="26"/>
        <v>11458.653347912994</v>
      </c>
      <c r="F155" s="64">
        <f t="shared" si="22"/>
        <v>11458.5</v>
      </c>
      <c r="G155" s="64">
        <f t="shared" si="23"/>
        <v>8.7311484996462241E-2</v>
      </c>
      <c r="K155" s="64">
        <f>+G155</f>
        <v>8.7311484996462241E-2</v>
      </c>
      <c r="O155" s="64">
        <f t="shared" ref="O155:O186" ca="1" si="30">+C$11+C$12*$F155</f>
        <v>7.5949498065761595E-2</v>
      </c>
      <c r="P155" s="64">
        <f t="shared" si="27"/>
        <v>8.5239568086551851E-2</v>
      </c>
      <c r="Q155" s="102">
        <f t="shared" si="28"/>
        <v>39779.270900000003</v>
      </c>
      <c r="R155" s="64">
        <f t="shared" si="25"/>
        <v>4.2928396815726197E-6</v>
      </c>
      <c r="S155" s="103">
        <v>1</v>
      </c>
      <c r="T155" s="64">
        <f t="shared" si="29"/>
        <v>4.2928396815726197E-6</v>
      </c>
    </row>
    <row r="156" spans="1:20" s="64" customFormat="1" ht="12.95" customHeight="1">
      <c r="A156" s="9" t="s">
        <v>178</v>
      </c>
      <c r="B156" s="50" t="s">
        <v>68</v>
      </c>
      <c r="C156" s="9">
        <v>54821.971599999997</v>
      </c>
      <c r="D156" s="9">
        <v>2.9999999999999997E-4</v>
      </c>
      <c r="E156" s="64">
        <f t="shared" si="26"/>
        <v>11501.157800081655</v>
      </c>
      <c r="F156" s="64">
        <f t="shared" si="22"/>
        <v>11501</v>
      </c>
      <c r="G156" s="64">
        <f t="shared" si="23"/>
        <v>8.9846409995516296E-2</v>
      </c>
      <c r="K156" s="64">
        <f>+G156</f>
        <v>8.9846409995516296E-2</v>
      </c>
      <c r="O156" s="64">
        <f t="shared" ca="1" si="30"/>
        <v>7.6960403249850956E-2</v>
      </c>
      <c r="P156" s="64">
        <f t="shared" si="27"/>
        <v>8.5998159630694487E-2</v>
      </c>
      <c r="Q156" s="102">
        <f t="shared" si="28"/>
        <v>39803.471599999997</v>
      </c>
      <c r="R156" s="64">
        <f t="shared" si="25"/>
        <v>1.4809030870351187E-5</v>
      </c>
      <c r="S156" s="103">
        <v>1</v>
      </c>
      <c r="T156" s="64">
        <f t="shared" si="29"/>
        <v>1.4809030870351187E-5</v>
      </c>
    </row>
    <row r="157" spans="1:20" s="64" customFormat="1" ht="12.95" customHeight="1">
      <c r="A157" s="9" t="s">
        <v>179</v>
      </c>
      <c r="B157" s="50" t="s">
        <v>68</v>
      </c>
      <c r="C157" s="9">
        <v>54841.613799999999</v>
      </c>
      <c r="D157" s="9" t="s">
        <v>180</v>
      </c>
      <c r="E157" s="64">
        <f t="shared" si="26"/>
        <v>11535.656015025339</v>
      </c>
      <c r="F157" s="64">
        <f t="shared" ref="F157:F188" si="31">ROUND(2*E157,0)/2</f>
        <v>11535.5</v>
      </c>
      <c r="G157" s="64">
        <f t="shared" si="23"/>
        <v>8.8830054992286023E-2</v>
      </c>
      <c r="J157" s="64">
        <f>+G157</f>
        <v>8.8830054992286023E-2</v>
      </c>
      <c r="O157" s="64">
        <f t="shared" ca="1" si="30"/>
        <v>7.778102039928822E-2</v>
      </c>
      <c r="P157" s="64">
        <f t="shared" si="27"/>
        <v>8.6616268549705028E-2</v>
      </c>
      <c r="Q157" s="102">
        <f t="shared" si="28"/>
        <v>39823.113799999999</v>
      </c>
      <c r="R157" s="64">
        <f t="shared" si="25"/>
        <v>4.9008504133554171E-6</v>
      </c>
      <c r="S157" s="103">
        <v>1</v>
      </c>
      <c r="T157" s="64">
        <f t="shared" si="29"/>
        <v>4.9008504133554171E-6</v>
      </c>
    </row>
    <row r="158" spans="1:20" s="64" customFormat="1" ht="12.95" customHeight="1">
      <c r="A158" s="7" t="s">
        <v>190</v>
      </c>
      <c r="B158" s="47" t="s">
        <v>68</v>
      </c>
      <c r="C158" s="48">
        <v>54877.772799999999</v>
      </c>
      <c r="D158" s="48">
        <v>2.9999999999999997E-4</v>
      </c>
      <c r="E158" s="64">
        <f t="shared" si="26"/>
        <v>11599.163206386211</v>
      </c>
      <c r="F158" s="64">
        <f t="shared" si="31"/>
        <v>11599</v>
      </c>
      <c r="G158" s="64">
        <f t="shared" si="23"/>
        <v>9.2924589996982832E-2</v>
      </c>
      <c r="K158" s="64">
        <f>+G158</f>
        <v>9.2924589996982832E-2</v>
      </c>
      <c r="O158" s="64">
        <f t="shared" ca="1" si="30"/>
        <v>7.9291431674339413E-2</v>
      </c>
      <c r="P158" s="64">
        <f t="shared" si="27"/>
        <v>8.7759361112666509E-2</v>
      </c>
      <c r="Q158" s="102">
        <f t="shared" si="28"/>
        <v>39859.272799999999</v>
      </c>
      <c r="R158" s="64">
        <f t="shared" si="25"/>
        <v>2.6679589427375642E-5</v>
      </c>
      <c r="S158" s="103">
        <v>1</v>
      </c>
      <c r="T158" s="64">
        <f t="shared" si="29"/>
        <v>2.6679589427375642E-5</v>
      </c>
    </row>
    <row r="159" spans="1:20" s="64" customFormat="1" ht="12.95" customHeight="1">
      <c r="A159" s="9" t="s">
        <v>181</v>
      </c>
      <c r="B159" s="50" t="s">
        <v>68</v>
      </c>
      <c r="C159" s="9">
        <v>54881.468699999998</v>
      </c>
      <c r="D159" s="9" t="s">
        <v>182</v>
      </c>
      <c r="E159" s="64">
        <f t="shared" si="26"/>
        <v>11605.654432043739</v>
      </c>
      <c r="F159" s="64">
        <f t="shared" si="31"/>
        <v>11605.5</v>
      </c>
      <c r="G159" s="64">
        <f t="shared" si="23"/>
        <v>8.7928754997847136E-2</v>
      </c>
      <c r="J159" s="64">
        <f>+G159</f>
        <v>8.7928754997847136E-2</v>
      </c>
      <c r="O159" s="64">
        <f t="shared" ca="1" si="30"/>
        <v>7.9446040702494253E-2</v>
      </c>
      <c r="P159" s="64">
        <f t="shared" si="27"/>
        <v>8.7876766424306113E-2</v>
      </c>
      <c r="Q159" s="102">
        <f t="shared" si="28"/>
        <v>39862.968699999998</v>
      </c>
      <c r="R159" s="64">
        <f t="shared" si="25"/>
        <v>2.702811778830361E-9</v>
      </c>
      <c r="S159" s="103">
        <v>1</v>
      </c>
      <c r="T159" s="64">
        <f t="shared" si="29"/>
        <v>2.702811778830361E-9</v>
      </c>
    </row>
    <row r="160" spans="1:20" s="64" customFormat="1" ht="12.95" customHeight="1">
      <c r="A160" s="9" t="s">
        <v>179</v>
      </c>
      <c r="B160" s="50" t="s">
        <v>79</v>
      </c>
      <c r="C160" s="9">
        <v>54911.365700000002</v>
      </c>
      <c r="D160" s="9">
        <v>2.0000000000000001E-4</v>
      </c>
      <c r="E160" s="64">
        <f t="shared" si="26"/>
        <v>11658.163475438641</v>
      </c>
      <c r="F160" s="64">
        <f t="shared" si="31"/>
        <v>11658</v>
      </c>
      <c r="G160" s="64">
        <f t="shared" si="23"/>
        <v>9.3077780002204236E-2</v>
      </c>
      <c r="J160" s="64">
        <f>+G160</f>
        <v>9.3077780002204236E-2</v>
      </c>
      <c r="O160" s="64">
        <f t="shared" ca="1" si="30"/>
        <v>8.0694805929898777E-2</v>
      </c>
      <c r="P160" s="64">
        <f t="shared" si="27"/>
        <v>8.882773482963649E-2</v>
      </c>
      <c r="Q160" s="102">
        <f t="shared" si="28"/>
        <v>39892.865700000002</v>
      </c>
      <c r="R160" s="64">
        <f t="shared" si="25"/>
        <v>1.8062883968866398E-5</v>
      </c>
      <c r="S160" s="103">
        <v>1</v>
      </c>
      <c r="T160" s="64">
        <f t="shared" si="29"/>
        <v>1.8062883968866398E-5</v>
      </c>
    </row>
    <row r="161" spans="1:20" s="64" customFormat="1" ht="12.95" customHeight="1">
      <c r="A161" s="7" t="s">
        <v>191</v>
      </c>
      <c r="B161" s="47"/>
      <c r="C161" s="48">
        <v>55087.8747</v>
      </c>
      <c r="D161" s="48">
        <v>2.0000000000000001E-4</v>
      </c>
      <c r="E161" s="64">
        <f t="shared" si="26"/>
        <v>11968.171795356673</v>
      </c>
      <c r="F161" s="64">
        <f t="shared" si="31"/>
        <v>11968</v>
      </c>
      <c r="G161" s="64">
        <f t="shared" si="23"/>
        <v>9.7814879998622928E-2</v>
      </c>
      <c r="K161" s="64">
        <f t="shared" ref="K161:K182" si="32">+G161</f>
        <v>9.7814879998622928E-2</v>
      </c>
      <c r="O161" s="64">
        <f t="shared" ca="1" si="30"/>
        <v>8.8068467272668288E-2</v>
      </c>
      <c r="P161" s="64">
        <f t="shared" si="27"/>
        <v>9.4540739804983231E-2</v>
      </c>
      <c r="Q161" s="102">
        <f t="shared" si="28"/>
        <v>40069.3747</v>
      </c>
      <c r="R161" s="64">
        <f t="shared" si="25"/>
        <v>1.0719994007606989E-5</v>
      </c>
      <c r="S161" s="103">
        <v>1</v>
      </c>
      <c r="T161" s="64">
        <f t="shared" si="29"/>
        <v>1.0719994007606989E-5</v>
      </c>
    </row>
    <row r="162" spans="1:20" s="64" customFormat="1" ht="12.95" customHeight="1">
      <c r="A162" s="7" t="s">
        <v>191</v>
      </c>
      <c r="B162" s="47"/>
      <c r="C162" s="48">
        <v>55188.6561</v>
      </c>
      <c r="D162" s="48">
        <v>2.0000000000000001E-4</v>
      </c>
      <c r="E162" s="64">
        <f t="shared" si="26"/>
        <v>12145.177344609046</v>
      </c>
      <c r="F162" s="64">
        <f t="shared" si="31"/>
        <v>12145</v>
      </c>
      <c r="G162" s="64">
        <f t="shared" si="23"/>
        <v>0.10097444999701111</v>
      </c>
      <c r="K162" s="64">
        <f t="shared" si="32"/>
        <v>0.10097444999701111</v>
      </c>
      <c r="O162" s="64">
        <f t="shared" ca="1" si="30"/>
        <v>9.2278590039346325E-2</v>
      </c>
      <c r="P162" s="64">
        <f t="shared" si="27"/>
        <v>9.7877671964016894E-2</v>
      </c>
      <c r="Q162" s="102">
        <f t="shared" si="28"/>
        <v>40170.1561</v>
      </c>
      <c r="R162" s="64">
        <f t="shared" si="25"/>
        <v>9.5900341856355063E-6</v>
      </c>
      <c r="S162" s="103">
        <v>1</v>
      </c>
      <c r="T162" s="64">
        <f t="shared" si="29"/>
        <v>9.5900341856355063E-6</v>
      </c>
    </row>
    <row r="163" spans="1:20" s="64" customFormat="1" ht="12.95" customHeight="1">
      <c r="A163" s="7" t="s">
        <v>191</v>
      </c>
      <c r="B163" s="47"/>
      <c r="C163" s="48">
        <v>55210.575900000003</v>
      </c>
      <c r="D163" s="48">
        <v>2.0000000000000001E-4</v>
      </c>
      <c r="E163" s="64">
        <f t="shared" si="26"/>
        <v>12183.675780218226</v>
      </c>
      <c r="F163" s="64">
        <f t="shared" si="31"/>
        <v>12183.5</v>
      </c>
      <c r="G163" s="64">
        <f t="shared" ref="G163:G194" si="33">+C163-(C$7+F163*C$8)</f>
        <v>0.10008373500022572</v>
      </c>
      <c r="K163" s="64">
        <f t="shared" si="32"/>
        <v>0.10008373500022572</v>
      </c>
      <c r="O163" s="64">
        <f t="shared" ca="1" si="30"/>
        <v>9.3194351206109666E-2</v>
      </c>
      <c r="P163" s="64">
        <f t="shared" si="27"/>
        <v>9.86107197702287E-2</v>
      </c>
      <c r="Q163" s="102">
        <f t="shared" si="28"/>
        <v>40192.075900000003</v>
      </c>
      <c r="R163" s="64">
        <f t="shared" ref="R163:R194" si="34">(P163-G163)^2</f>
        <v>2.169773867803161E-6</v>
      </c>
      <c r="S163" s="103">
        <v>1</v>
      </c>
      <c r="T163" s="64">
        <f t="shared" si="29"/>
        <v>2.169773867803161E-6</v>
      </c>
    </row>
    <row r="164" spans="1:20" s="64" customFormat="1" ht="12.95" customHeight="1">
      <c r="A164" s="7" t="s">
        <v>191</v>
      </c>
      <c r="B164" s="47"/>
      <c r="C164" s="48">
        <v>55246.733899999999</v>
      </c>
      <c r="D164" s="48">
        <v>2.0000000000000001E-4</v>
      </c>
      <c r="E164" s="64">
        <f t="shared" si="26"/>
        <v>12247.181215247572</v>
      </c>
      <c r="F164" s="64">
        <f t="shared" si="31"/>
        <v>12247</v>
      </c>
      <c r="G164" s="64">
        <f t="shared" si="33"/>
        <v>0.10317826999380486</v>
      </c>
      <c r="K164" s="64">
        <f t="shared" si="32"/>
        <v>0.10317826999380486</v>
      </c>
      <c r="O164" s="64">
        <f t="shared" ca="1" si="30"/>
        <v>9.4704762481160804E-2</v>
      </c>
      <c r="P164" s="64">
        <f t="shared" si="27"/>
        <v>9.9825407445950559E-2</v>
      </c>
      <c r="Q164" s="102">
        <f t="shared" si="28"/>
        <v>40228.233899999999</v>
      </c>
      <c r="R164" s="64">
        <f t="shared" si="34"/>
        <v>1.124168726480404E-5</v>
      </c>
      <c r="S164" s="103">
        <v>1</v>
      </c>
      <c r="T164" s="64">
        <f t="shared" si="29"/>
        <v>1.124168726480404E-5</v>
      </c>
    </row>
    <row r="165" spans="1:20" s="64" customFormat="1" ht="12.95" customHeight="1">
      <c r="A165" s="46" t="s">
        <v>165</v>
      </c>
      <c r="B165" s="47" t="s">
        <v>79</v>
      </c>
      <c r="C165" s="48">
        <v>55273.775999999998</v>
      </c>
      <c r="D165" s="48">
        <v>3.0000000000000001E-3</v>
      </c>
      <c r="E165" s="64">
        <f t="shared" si="26"/>
        <v>12294.676107791607</v>
      </c>
      <c r="F165" s="64">
        <f t="shared" si="31"/>
        <v>12294.5</v>
      </c>
      <c r="G165" s="64">
        <f t="shared" si="33"/>
        <v>0.1002702449914068</v>
      </c>
      <c r="K165" s="64">
        <f t="shared" si="32"/>
        <v>0.1002702449914068</v>
      </c>
      <c r="O165" s="64">
        <f t="shared" ca="1" si="30"/>
        <v>9.5834597686907746E-2</v>
      </c>
      <c r="P165" s="64">
        <f t="shared" si="27"/>
        <v>0.10073861900604419</v>
      </c>
      <c r="Q165" s="102">
        <f t="shared" si="28"/>
        <v>40255.275999999998</v>
      </c>
      <c r="R165" s="64">
        <f t="shared" si="34"/>
        <v>2.1937421758755167E-7</v>
      </c>
      <c r="S165" s="103">
        <v>1</v>
      </c>
      <c r="T165" s="64">
        <f t="shared" si="29"/>
        <v>2.1937421758755167E-7</v>
      </c>
    </row>
    <row r="166" spans="1:20" s="64" customFormat="1" ht="12.95" customHeight="1">
      <c r="A166" s="7" t="s">
        <v>192</v>
      </c>
      <c r="B166" s="47" t="s">
        <v>68</v>
      </c>
      <c r="C166" s="48">
        <v>55282.605100000001</v>
      </c>
      <c r="D166" s="48">
        <v>2.0000000000000001E-4</v>
      </c>
      <c r="E166" s="64">
        <f t="shared" si="26"/>
        <v>12310.182934397553</v>
      </c>
      <c r="F166" s="64">
        <f t="shared" si="31"/>
        <v>12310</v>
      </c>
      <c r="G166" s="64">
        <f t="shared" si="33"/>
        <v>0.10415709999506362</v>
      </c>
      <c r="K166" s="64">
        <f t="shared" si="32"/>
        <v>0.10415709999506362</v>
      </c>
      <c r="O166" s="64">
        <f t="shared" ca="1" si="30"/>
        <v>9.6203280754046244E-2</v>
      </c>
      <c r="P166" s="64">
        <f t="shared" si="27"/>
        <v>0.10103746388366903</v>
      </c>
      <c r="Q166" s="102">
        <f t="shared" si="28"/>
        <v>40264.105100000001</v>
      </c>
      <c r="R166" s="64">
        <f t="shared" si="34"/>
        <v>9.7321294675171151E-6</v>
      </c>
      <c r="S166" s="103">
        <v>1</v>
      </c>
      <c r="T166" s="64">
        <f t="shared" si="29"/>
        <v>9.7321294675171151E-6</v>
      </c>
    </row>
    <row r="167" spans="1:20" s="64" customFormat="1" ht="12.95" customHeight="1">
      <c r="A167" s="7" t="s">
        <v>192</v>
      </c>
      <c r="B167" s="47" t="s">
        <v>79</v>
      </c>
      <c r="C167" s="48">
        <v>55301.677799999998</v>
      </c>
      <c r="D167" s="48">
        <v>2.9999999999999997E-4</v>
      </c>
      <c r="E167" s="64">
        <f t="shared" si="26"/>
        <v>12343.680918541704</v>
      </c>
      <c r="F167" s="64">
        <f t="shared" si="31"/>
        <v>12343.5</v>
      </c>
      <c r="G167" s="64">
        <f t="shared" si="33"/>
        <v>0.10300933499092935</v>
      </c>
      <c r="K167" s="64">
        <f t="shared" si="32"/>
        <v>0.10300933499092935</v>
      </c>
      <c r="O167" s="64">
        <f t="shared" ca="1" si="30"/>
        <v>9.7000111899152003E-2</v>
      </c>
      <c r="P167" s="64">
        <f t="shared" si="27"/>
        <v>0.10168478248261693</v>
      </c>
      <c r="Q167" s="102">
        <f t="shared" si="28"/>
        <v>40283.177799999998</v>
      </c>
      <c r="R167" s="64">
        <f t="shared" si="34"/>
        <v>1.7544393472767041E-6</v>
      </c>
      <c r="S167" s="103">
        <v>1</v>
      </c>
      <c r="T167" s="64">
        <f t="shared" si="29"/>
        <v>1.7544393472767041E-6</v>
      </c>
    </row>
    <row r="168" spans="1:20" s="64" customFormat="1" ht="12.95" customHeight="1">
      <c r="A168" s="111" t="s">
        <v>174</v>
      </c>
      <c r="B168" s="7"/>
      <c r="C168" s="48">
        <v>55522.885799999996</v>
      </c>
      <c r="D168" s="48">
        <v>2.9999999999999997E-4</v>
      </c>
      <c r="E168" s="64">
        <f t="shared" si="26"/>
        <v>12732.195500984684</v>
      </c>
      <c r="F168" s="64">
        <f t="shared" si="31"/>
        <v>12732</v>
      </c>
      <c r="G168" s="64">
        <f t="shared" si="33"/>
        <v>0.11131211999600055</v>
      </c>
      <c r="K168" s="64">
        <f t="shared" si="32"/>
        <v>0.11131211999600055</v>
      </c>
      <c r="O168" s="64">
        <f t="shared" ca="1" si="30"/>
        <v>0.1062409745819454</v>
      </c>
      <c r="P168" s="64">
        <f t="shared" si="27"/>
        <v>0.10933437503047494</v>
      </c>
      <c r="Q168" s="102">
        <f t="shared" si="28"/>
        <v>40504.385799999996</v>
      </c>
      <c r="R168" s="64">
        <f t="shared" si="34"/>
        <v>3.9114751486618857E-6</v>
      </c>
      <c r="S168" s="103">
        <v>1</v>
      </c>
      <c r="T168" s="64">
        <f t="shared" si="29"/>
        <v>3.9114751486618857E-6</v>
      </c>
    </row>
    <row r="169" spans="1:20" s="64" customFormat="1" ht="12.95" customHeight="1">
      <c r="A169" s="48" t="s">
        <v>193</v>
      </c>
      <c r="B169" s="47" t="s">
        <v>68</v>
      </c>
      <c r="C169" s="48">
        <v>55584.663</v>
      </c>
      <c r="D169" s="48">
        <v>2.0000000000000001E-4</v>
      </c>
      <c r="E169" s="64">
        <f t="shared" si="26"/>
        <v>12840.696744441062</v>
      </c>
      <c r="F169" s="64">
        <f t="shared" si="31"/>
        <v>12840.5</v>
      </c>
      <c r="G169" s="64">
        <f t="shared" si="33"/>
        <v>0.11202010499982862</v>
      </c>
      <c r="K169" s="64">
        <f t="shared" si="32"/>
        <v>0.11202010499982862</v>
      </c>
      <c r="O169" s="64">
        <f t="shared" ca="1" si="30"/>
        <v>0.10882175605191471</v>
      </c>
      <c r="P169" s="64">
        <f t="shared" si="27"/>
        <v>0.11151766046167576</v>
      </c>
      <c r="Q169" s="102">
        <f t="shared" si="28"/>
        <v>40566.163</v>
      </c>
      <c r="R169" s="64">
        <f t="shared" si="34"/>
        <v>2.5245051391964106E-7</v>
      </c>
      <c r="S169" s="103">
        <v>1</v>
      </c>
      <c r="T169" s="64">
        <f t="shared" si="29"/>
        <v>2.5245051391964106E-7</v>
      </c>
    </row>
    <row r="170" spans="1:20" s="64" customFormat="1" ht="12.95" customHeight="1">
      <c r="A170" s="108" t="s">
        <v>187</v>
      </c>
      <c r="B170" s="109" t="s">
        <v>68</v>
      </c>
      <c r="C170" s="112">
        <v>55603.453699999998</v>
      </c>
      <c r="D170" s="112">
        <v>4.0000000000000002E-4</v>
      </c>
      <c r="E170" s="64">
        <f t="shared" si="26"/>
        <v>12873.699443097124</v>
      </c>
      <c r="F170" s="64">
        <f t="shared" si="31"/>
        <v>12873.5</v>
      </c>
      <c r="G170" s="64">
        <f t="shared" si="33"/>
        <v>0.11355663499853108</v>
      </c>
      <c r="K170" s="64">
        <f t="shared" si="32"/>
        <v>0.11355663499853108</v>
      </c>
      <c r="O170" s="64">
        <f t="shared" ca="1" si="30"/>
        <v>0.10960669419485466</v>
      </c>
      <c r="P170" s="64">
        <f t="shared" si="27"/>
        <v>0.1121857635203152</v>
      </c>
      <c r="Q170" s="102">
        <f t="shared" si="28"/>
        <v>40584.953699999998</v>
      </c>
      <c r="R170" s="64">
        <f t="shared" si="34"/>
        <v>1.8792886097857899E-6</v>
      </c>
      <c r="S170" s="103">
        <v>1</v>
      </c>
      <c r="T170" s="64">
        <f t="shared" si="29"/>
        <v>1.8792886097857899E-6</v>
      </c>
    </row>
    <row r="171" spans="1:20" s="64" customFormat="1" ht="12.95" customHeight="1">
      <c r="A171" s="9" t="s">
        <v>183</v>
      </c>
      <c r="B171" s="50" t="s">
        <v>68</v>
      </c>
      <c r="C171" s="9">
        <v>55617.688000000002</v>
      </c>
      <c r="D171" s="9">
        <v>4.0000000000000002E-4</v>
      </c>
      <c r="E171" s="64">
        <f t="shared" si="26"/>
        <v>12898.699592824394</v>
      </c>
      <c r="F171" s="64">
        <f t="shared" si="31"/>
        <v>12898.5</v>
      </c>
      <c r="G171" s="64">
        <f t="shared" si="33"/>
        <v>0.11364188500010641</v>
      </c>
      <c r="K171" s="64">
        <f t="shared" si="32"/>
        <v>0.11364188500010641</v>
      </c>
      <c r="O171" s="64">
        <f t="shared" ca="1" si="30"/>
        <v>0.11020134430314252</v>
      </c>
      <c r="P171" s="64">
        <f t="shared" si="27"/>
        <v>0.11269316365868876</v>
      </c>
      <c r="Q171" s="102">
        <f t="shared" si="28"/>
        <v>40599.188000000002</v>
      </c>
      <c r="R171" s="64">
        <f t="shared" si="34"/>
        <v>9.0007218366131967E-7</v>
      </c>
      <c r="S171" s="103">
        <v>1</v>
      </c>
      <c r="T171" s="64">
        <f t="shared" si="29"/>
        <v>9.0007218366131967E-7</v>
      </c>
    </row>
    <row r="172" spans="1:20" s="64" customFormat="1" ht="12.95" customHeight="1">
      <c r="A172" s="7" t="s">
        <v>175</v>
      </c>
      <c r="B172" s="47" t="s">
        <v>79</v>
      </c>
      <c r="C172" s="48">
        <v>55623.381300000001</v>
      </c>
      <c r="D172" s="48">
        <v>6.9999999999999999E-4</v>
      </c>
      <c r="E172" s="64">
        <f t="shared" si="26"/>
        <v>12908.698915056058</v>
      </c>
      <c r="F172" s="64">
        <f t="shared" si="31"/>
        <v>12908.5</v>
      </c>
      <c r="G172" s="64">
        <f t="shared" si="33"/>
        <v>0.1132559850011603</v>
      </c>
      <c r="K172" s="64">
        <f t="shared" si="32"/>
        <v>0.1132559850011603</v>
      </c>
      <c r="O172" s="64">
        <f t="shared" ca="1" si="30"/>
        <v>0.11043920434645768</v>
      </c>
      <c r="P172" s="64">
        <f t="shared" si="27"/>
        <v>0.11289642820380033</v>
      </c>
      <c r="Q172" s="102">
        <f t="shared" si="28"/>
        <v>40604.881300000001</v>
      </c>
      <c r="R172" s="64">
        <f t="shared" si="34"/>
        <v>1.2928109052775617E-7</v>
      </c>
      <c r="S172" s="103">
        <v>1</v>
      </c>
      <c r="T172" s="64">
        <f t="shared" si="29"/>
        <v>1.2928109052775617E-7</v>
      </c>
    </row>
    <row r="173" spans="1:20" s="64" customFormat="1" ht="12.95" customHeight="1">
      <c r="A173" s="48" t="s">
        <v>193</v>
      </c>
      <c r="B173" s="47" t="s">
        <v>68</v>
      </c>
      <c r="C173" s="48">
        <v>55647.581100000003</v>
      </c>
      <c r="D173" s="48">
        <v>4.0000000000000002E-4</v>
      </c>
      <c r="E173" s="64">
        <f t="shared" si="26"/>
        <v>12951.20178652637</v>
      </c>
      <c r="F173" s="64">
        <f t="shared" si="31"/>
        <v>12951</v>
      </c>
      <c r="G173" s="64">
        <f t="shared" si="33"/>
        <v>0.11489091000112239</v>
      </c>
      <c r="K173" s="64">
        <f t="shared" si="32"/>
        <v>0.11489091000112239</v>
      </c>
      <c r="O173" s="64">
        <f t="shared" ca="1" si="30"/>
        <v>0.11145010953054704</v>
      </c>
      <c r="P173" s="64">
        <f t="shared" si="27"/>
        <v>0.11376224364275822</v>
      </c>
      <c r="Q173" s="102">
        <f t="shared" si="28"/>
        <v>40629.081100000003</v>
      </c>
      <c r="R173" s="64">
        <f t="shared" si="34"/>
        <v>1.2738877485030417E-6</v>
      </c>
      <c r="S173" s="103">
        <v>1</v>
      </c>
      <c r="T173" s="64">
        <f t="shared" si="29"/>
        <v>1.2738877485030417E-6</v>
      </c>
    </row>
    <row r="174" spans="1:20" s="64" customFormat="1" ht="12.95" customHeight="1">
      <c r="A174" s="7" t="s">
        <v>194</v>
      </c>
      <c r="B174" s="47" t="s">
        <v>68</v>
      </c>
      <c r="C174" s="48">
        <v>55874.767899999999</v>
      </c>
      <c r="D174" s="48">
        <v>1E-4</v>
      </c>
      <c r="E174" s="64">
        <f t="shared" si="26"/>
        <v>13350.217123849414</v>
      </c>
      <c r="F174" s="64">
        <f t="shared" si="31"/>
        <v>13350</v>
      </c>
      <c r="G174" s="64">
        <f t="shared" si="33"/>
        <v>0.12362349999602884</v>
      </c>
      <c r="K174" s="64">
        <f t="shared" si="32"/>
        <v>0.12362349999602884</v>
      </c>
      <c r="O174" s="64">
        <f t="shared" ca="1" si="30"/>
        <v>0.12094072525882135</v>
      </c>
      <c r="P174" s="64">
        <f t="shared" si="27"/>
        <v>0.12204397544716378</v>
      </c>
      <c r="Q174" s="102">
        <f t="shared" si="28"/>
        <v>40856.267899999999</v>
      </c>
      <c r="R174" s="64">
        <f t="shared" si="34"/>
        <v>2.4948978004673819E-6</v>
      </c>
      <c r="S174" s="103">
        <v>1</v>
      </c>
      <c r="T174" s="64">
        <f t="shared" si="29"/>
        <v>2.4948978004673819E-6</v>
      </c>
    </row>
    <row r="175" spans="1:20" s="64" customFormat="1" ht="12.95" customHeight="1">
      <c r="A175" s="7" t="s">
        <v>200</v>
      </c>
      <c r="B175" s="47" t="s">
        <v>68</v>
      </c>
      <c r="C175" s="48">
        <v>55874.767899999999</v>
      </c>
      <c r="D175" s="48">
        <v>1E-4</v>
      </c>
      <c r="E175" s="64">
        <f t="shared" si="26"/>
        <v>13350.217123849414</v>
      </c>
      <c r="F175" s="64">
        <f t="shared" si="31"/>
        <v>13350</v>
      </c>
      <c r="G175" s="64">
        <f t="shared" si="33"/>
        <v>0.12362349999602884</v>
      </c>
      <c r="K175" s="64">
        <f t="shared" si="32"/>
        <v>0.12362349999602884</v>
      </c>
      <c r="O175" s="64">
        <f t="shared" ca="1" si="30"/>
        <v>0.12094072525882135</v>
      </c>
      <c r="P175" s="64">
        <f t="shared" si="27"/>
        <v>0.12204397544716378</v>
      </c>
      <c r="Q175" s="102">
        <f t="shared" si="28"/>
        <v>40856.267899999999</v>
      </c>
      <c r="R175" s="64">
        <f t="shared" si="34"/>
        <v>2.4948978004673819E-6</v>
      </c>
      <c r="S175" s="103">
        <v>1</v>
      </c>
      <c r="T175" s="64">
        <f t="shared" si="29"/>
        <v>2.4948978004673819E-6</v>
      </c>
    </row>
    <row r="176" spans="1:20" s="64" customFormat="1" ht="12.95" customHeight="1">
      <c r="A176" s="7" t="s">
        <v>194</v>
      </c>
      <c r="B176" s="47" t="s">
        <v>68</v>
      </c>
      <c r="C176" s="48">
        <v>55890.710599999999</v>
      </c>
      <c r="D176" s="48">
        <v>2.9999999999999997E-4</v>
      </c>
      <c r="E176" s="64">
        <f t="shared" si="26"/>
        <v>13378.217790342098</v>
      </c>
      <c r="F176" s="64">
        <f t="shared" si="31"/>
        <v>13378</v>
      </c>
      <c r="G176" s="64">
        <f t="shared" si="33"/>
        <v>0.12400297999556642</v>
      </c>
      <c r="K176" s="64">
        <f t="shared" si="32"/>
        <v>0.12400297999556642</v>
      </c>
      <c r="O176" s="64">
        <f t="shared" ca="1" si="30"/>
        <v>0.12160673338010378</v>
      </c>
      <c r="P176" s="64">
        <f t="shared" si="27"/>
        <v>0.12263555097915159</v>
      </c>
      <c r="Q176" s="102">
        <f t="shared" si="28"/>
        <v>40872.210599999999</v>
      </c>
      <c r="R176" s="64">
        <f t="shared" si="34"/>
        <v>1.8698621149332326E-6</v>
      </c>
      <c r="S176" s="103">
        <v>1</v>
      </c>
      <c r="T176" s="64">
        <f t="shared" si="29"/>
        <v>1.8698621149332326E-6</v>
      </c>
    </row>
    <row r="177" spans="1:20" s="64" customFormat="1" ht="12.95" customHeight="1">
      <c r="A177" s="7" t="s">
        <v>200</v>
      </c>
      <c r="B177" s="47" t="s">
        <v>68</v>
      </c>
      <c r="C177" s="48">
        <v>55890.710599999999</v>
      </c>
      <c r="D177" s="48">
        <v>2.9999999999999997E-4</v>
      </c>
      <c r="E177" s="64">
        <f t="shared" si="26"/>
        <v>13378.217790342098</v>
      </c>
      <c r="F177" s="64">
        <f t="shared" si="31"/>
        <v>13378</v>
      </c>
      <c r="G177" s="64">
        <f t="shared" si="33"/>
        <v>0.12400297999556642</v>
      </c>
      <c r="K177" s="64">
        <f t="shared" si="32"/>
        <v>0.12400297999556642</v>
      </c>
      <c r="O177" s="64">
        <f t="shared" ca="1" si="30"/>
        <v>0.12160673338010378</v>
      </c>
      <c r="P177" s="64">
        <f t="shared" si="27"/>
        <v>0.12263555097915159</v>
      </c>
      <c r="Q177" s="102">
        <f t="shared" si="28"/>
        <v>40872.210599999999</v>
      </c>
      <c r="R177" s="64">
        <f t="shared" si="34"/>
        <v>1.8698621149332326E-6</v>
      </c>
      <c r="S177" s="103">
        <v>1</v>
      </c>
      <c r="T177" s="64">
        <f t="shared" si="29"/>
        <v>1.8698621149332326E-6</v>
      </c>
    </row>
    <row r="178" spans="1:20" s="64" customFormat="1" ht="12.95" customHeight="1">
      <c r="A178" s="7" t="s">
        <v>195</v>
      </c>
      <c r="B178" s="47" t="s">
        <v>79</v>
      </c>
      <c r="C178" s="48">
        <v>55959.32099</v>
      </c>
      <c r="D178" s="48">
        <v>5.0000000000000001E-4</v>
      </c>
      <c r="E178" s="114">
        <f t="shared" si="26"/>
        <v>13498.720380764238</v>
      </c>
      <c r="F178" s="64">
        <f t="shared" si="31"/>
        <v>13498.5</v>
      </c>
      <c r="G178" s="64">
        <f t="shared" si="33"/>
        <v>0.12547788499796297</v>
      </c>
      <c r="K178" s="64">
        <f t="shared" si="32"/>
        <v>0.12547788499796297</v>
      </c>
      <c r="O178" s="64">
        <f t="shared" ca="1" si="30"/>
        <v>0.12447294690205127</v>
      </c>
      <c r="P178" s="64">
        <f t="shared" si="27"/>
        <v>0.12519700601053171</v>
      </c>
      <c r="Q178" s="102">
        <f t="shared" si="28"/>
        <v>40940.82099</v>
      </c>
      <c r="R178" s="64">
        <f t="shared" si="34"/>
        <v>7.8893005580409947E-8</v>
      </c>
      <c r="S178" s="103">
        <v>1</v>
      </c>
      <c r="T178" s="64">
        <f t="shared" si="29"/>
        <v>7.8893005580409947E-8</v>
      </c>
    </row>
    <row r="179" spans="1:20" s="64" customFormat="1" ht="12.95" customHeight="1">
      <c r="A179" s="7" t="s">
        <v>195</v>
      </c>
      <c r="B179" s="47" t="s">
        <v>79</v>
      </c>
      <c r="C179" s="48">
        <v>55959.321360000002</v>
      </c>
      <c r="D179" s="48">
        <v>2.9999999999999997E-4</v>
      </c>
      <c r="E179" s="114">
        <f t="shared" si="26"/>
        <v>13498.721030606903</v>
      </c>
      <c r="F179" s="64">
        <f t="shared" si="31"/>
        <v>13498.5</v>
      </c>
      <c r="G179" s="64">
        <f t="shared" si="33"/>
        <v>0.12584788499952992</v>
      </c>
      <c r="K179" s="64">
        <f t="shared" si="32"/>
        <v>0.12584788499952992</v>
      </c>
      <c r="O179" s="64">
        <f t="shared" ca="1" si="30"/>
        <v>0.12447294690205127</v>
      </c>
      <c r="P179" s="64">
        <f t="shared" si="27"/>
        <v>0.12519700601053171</v>
      </c>
      <c r="Q179" s="102">
        <f t="shared" si="28"/>
        <v>40940.821360000002</v>
      </c>
      <c r="R179" s="64">
        <f t="shared" si="34"/>
        <v>4.2364345831933232E-7</v>
      </c>
      <c r="S179" s="103">
        <v>1</v>
      </c>
      <c r="T179" s="64">
        <f t="shared" si="29"/>
        <v>4.2364345831933232E-7</v>
      </c>
    </row>
    <row r="180" spans="1:20" s="64" customFormat="1" ht="12.95" customHeight="1">
      <c r="A180" s="7" t="s">
        <v>195</v>
      </c>
      <c r="B180" s="47" t="s">
        <v>79</v>
      </c>
      <c r="C180" s="48">
        <v>55959.321539999997</v>
      </c>
      <c r="D180" s="48">
        <v>2.9999999999999997E-4</v>
      </c>
      <c r="E180" s="114">
        <f t="shared" si="26"/>
        <v>13498.721346746568</v>
      </c>
      <c r="F180" s="64">
        <f t="shared" si="31"/>
        <v>13498.5</v>
      </c>
      <c r="G180" s="64">
        <f t="shared" si="33"/>
        <v>0.12602788499498274</v>
      </c>
      <c r="K180" s="64">
        <f t="shared" si="32"/>
        <v>0.12602788499498274</v>
      </c>
      <c r="O180" s="64">
        <f t="shared" ca="1" si="30"/>
        <v>0.12447294690205127</v>
      </c>
      <c r="P180" s="64">
        <f t="shared" si="27"/>
        <v>0.12519700601053171</v>
      </c>
      <c r="Q180" s="102">
        <f t="shared" si="28"/>
        <v>40940.821539999997</v>
      </c>
      <c r="R180" s="64">
        <f t="shared" si="34"/>
        <v>6.9035988680237129E-7</v>
      </c>
      <c r="S180" s="103">
        <v>1</v>
      </c>
      <c r="T180" s="64">
        <f t="shared" si="29"/>
        <v>6.9035988680237129E-7</v>
      </c>
    </row>
    <row r="181" spans="1:20" s="64" customFormat="1" ht="12.95" customHeight="1">
      <c r="A181" s="7" t="s">
        <v>195</v>
      </c>
      <c r="B181" s="47" t="s">
        <v>68</v>
      </c>
      <c r="C181" s="48">
        <v>55969.286269999997</v>
      </c>
      <c r="D181" s="48">
        <v>1E-4</v>
      </c>
      <c r="E181" s="114">
        <f t="shared" si="26"/>
        <v>13516.222716114344</v>
      </c>
      <c r="F181" s="64">
        <f t="shared" si="31"/>
        <v>13516</v>
      </c>
      <c r="G181" s="64">
        <f t="shared" si="33"/>
        <v>0.12680755999463145</v>
      </c>
      <c r="K181" s="64">
        <f t="shared" si="32"/>
        <v>0.12680755999463145</v>
      </c>
      <c r="O181" s="64">
        <f t="shared" ca="1" si="30"/>
        <v>0.12488920197785278</v>
      </c>
      <c r="P181" s="64">
        <f t="shared" si="27"/>
        <v>0.12557110253386694</v>
      </c>
      <c r="Q181" s="102">
        <f t="shared" si="28"/>
        <v>40950.786269999997</v>
      </c>
      <c r="R181" s="64">
        <f t="shared" si="34"/>
        <v>1.5288270522802105E-6</v>
      </c>
      <c r="S181" s="103">
        <v>1</v>
      </c>
      <c r="T181" s="64">
        <f t="shared" si="29"/>
        <v>1.5288270522802105E-6</v>
      </c>
    </row>
    <row r="182" spans="1:20" s="64" customFormat="1" ht="12.95" customHeight="1">
      <c r="A182" s="48" t="s">
        <v>203</v>
      </c>
      <c r="B182" s="47"/>
      <c r="C182" s="48">
        <v>55969.286399999997</v>
      </c>
      <c r="D182" s="48">
        <v>1E-4</v>
      </c>
      <c r="E182" s="114">
        <f t="shared" si="26"/>
        <v>13516.222944437442</v>
      </c>
      <c r="F182" s="64">
        <f t="shared" si="31"/>
        <v>13516</v>
      </c>
      <c r="G182" s="64">
        <f t="shared" si="33"/>
        <v>0.12693755999498535</v>
      </c>
      <c r="K182" s="64">
        <f t="shared" si="32"/>
        <v>0.12693755999498535</v>
      </c>
      <c r="O182" s="64">
        <f t="shared" ca="1" si="30"/>
        <v>0.12488920197785278</v>
      </c>
      <c r="P182" s="64">
        <f t="shared" si="27"/>
        <v>0.12557110253386694</v>
      </c>
      <c r="Q182" s="102">
        <f t="shared" si="28"/>
        <v>40950.786399999997</v>
      </c>
      <c r="R182" s="64">
        <f t="shared" si="34"/>
        <v>1.8672059930461677E-6</v>
      </c>
      <c r="S182" s="103">
        <v>1</v>
      </c>
      <c r="T182" s="64">
        <f t="shared" si="29"/>
        <v>1.8672059930461677E-6</v>
      </c>
    </row>
    <row r="183" spans="1:20" s="64" customFormat="1" ht="12.95" customHeight="1">
      <c r="A183" s="7" t="s">
        <v>196</v>
      </c>
      <c r="B183" s="47" t="s">
        <v>68</v>
      </c>
      <c r="C183" s="48">
        <v>55980.383000000002</v>
      </c>
      <c r="D183" s="48">
        <v>3.8999999999999998E-3</v>
      </c>
      <c r="E183" s="114">
        <f t="shared" si="26"/>
        <v>13535.712252760552</v>
      </c>
      <c r="F183" s="64">
        <f t="shared" si="31"/>
        <v>13535.5</v>
      </c>
      <c r="G183" s="64">
        <f t="shared" si="33"/>
        <v>0.12085005499830004</v>
      </c>
      <c r="J183" s="64">
        <f>+G183</f>
        <v>0.12085005499830004</v>
      </c>
      <c r="O183" s="64">
        <f t="shared" ca="1" si="30"/>
        <v>0.12535302906231729</v>
      </c>
      <c r="P183" s="64">
        <f t="shared" si="27"/>
        <v>0.12598858062947871</v>
      </c>
      <c r="Q183" s="102">
        <f t="shared" si="28"/>
        <v>40961.883000000002</v>
      </c>
      <c r="R183" s="64">
        <f t="shared" si="34"/>
        <v>2.6404445662280147E-5</v>
      </c>
      <c r="S183" s="103">
        <v>1</v>
      </c>
      <c r="T183" s="64">
        <f t="shared" si="29"/>
        <v>2.6404445662280147E-5</v>
      </c>
    </row>
    <row r="184" spans="1:20" s="64" customFormat="1" ht="12.95" customHeight="1">
      <c r="A184" s="7" t="s">
        <v>196</v>
      </c>
      <c r="B184" s="47" t="s">
        <v>68</v>
      </c>
      <c r="C184" s="48">
        <v>55980.389000000003</v>
      </c>
      <c r="D184" s="48">
        <v>2E-3</v>
      </c>
      <c r="E184" s="114">
        <f t="shared" si="26"/>
        <v>13535.722790749662</v>
      </c>
      <c r="F184" s="64">
        <f t="shared" si="31"/>
        <v>13535.5</v>
      </c>
      <c r="G184" s="64">
        <f t="shared" si="33"/>
        <v>0.1268500549995224</v>
      </c>
      <c r="J184" s="64">
        <f>+G184</f>
        <v>0.1268500549995224</v>
      </c>
      <c r="O184" s="64">
        <f t="shared" ca="1" si="30"/>
        <v>0.12535302906231729</v>
      </c>
      <c r="P184" s="64">
        <f t="shared" si="27"/>
        <v>0.12598858062947871</v>
      </c>
      <c r="Q184" s="102">
        <f t="shared" si="28"/>
        <v>40961.889000000003</v>
      </c>
      <c r="R184" s="64">
        <f t="shared" si="34"/>
        <v>7.421380902421744E-7</v>
      </c>
      <c r="S184" s="103">
        <v>1</v>
      </c>
      <c r="T184" s="64">
        <f t="shared" si="29"/>
        <v>7.421380902421744E-7</v>
      </c>
    </row>
    <row r="185" spans="1:20" s="64" customFormat="1" ht="12.95" customHeight="1">
      <c r="A185" s="9" t="s">
        <v>186</v>
      </c>
      <c r="B185" s="50" t="s">
        <v>79</v>
      </c>
      <c r="C185" s="9">
        <v>55980.672200000001</v>
      </c>
      <c r="D185" s="9">
        <v>4.0000000000000002E-4</v>
      </c>
      <c r="E185" s="115">
        <f t="shared" si="26"/>
        <v>13536.220183835569</v>
      </c>
      <c r="F185" s="64">
        <f t="shared" si="31"/>
        <v>13536</v>
      </c>
      <c r="G185" s="64">
        <f t="shared" si="33"/>
        <v>0.12536575999547495</v>
      </c>
      <c r="K185" s="64">
        <f>+G185</f>
        <v>0.12536575999547495</v>
      </c>
      <c r="O185" s="64">
        <f t="shared" ca="1" si="30"/>
        <v>0.12536492206448305</v>
      </c>
      <c r="P185" s="64">
        <f t="shared" si="27"/>
        <v>0.12599929389574036</v>
      </c>
      <c r="Q185" s="102">
        <f t="shared" si="28"/>
        <v>40962.172200000001</v>
      </c>
      <c r="R185" s="64">
        <f t="shared" si="34"/>
        <v>4.0136520278550179E-7</v>
      </c>
      <c r="S185" s="103">
        <v>1</v>
      </c>
      <c r="T185" s="64">
        <f t="shared" si="29"/>
        <v>4.0136520278550179E-7</v>
      </c>
    </row>
    <row r="186" spans="1:20" s="64" customFormat="1" ht="12.95" customHeight="1">
      <c r="A186" s="7" t="s">
        <v>199</v>
      </c>
      <c r="B186" s="47" t="s">
        <v>79</v>
      </c>
      <c r="C186" s="48">
        <v>56006.580399999999</v>
      </c>
      <c r="D186" s="48">
        <v>1E-4</v>
      </c>
      <c r="E186" s="114">
        <f t="shared" si="26"/>
        <v>13581.723572071294</v>
      </c>
      <c r="F186" s="64">
        <f t="shared" si="31"/>
        <v>13581.5</v>
      </c>
      <c r="G186" s="64">
        <f t="shared" si="33"/>
        <v>0.12729491499339929</v>
      </c>
      <c r="K186" s="64">
        <f>+G186</f>
        <v>0.12729491499339929</v>
      </c>
      <c r="O186" s="64">
        <f t="shared" ca="1" si="30"/>
        <v>0.12644718526156698</v>
      </c>
      <c r="P186" s="64">
        <f t="shared" si="27"/>
        <v>0.12697602197432717</v>
      </c>
      <c r="Q186" s="102">
        <f t="shared" si="28"/>
        <v>40988.080399999999</v>
      </c>
      <c r="R186" s="64">
        <f t="shared" si="34"/>
        <v>1.0169275761293119E-7</v>
      </c>
      <c r="S186" s="103">
        <v>1</v>
      </c>
      <c r="T186" s="64">
        <f t="shared" si="29"/>
        <v>1.0169275761293119E-7</v>
      </c>
    </row>
    <row r="187" spans="1:20" s="64" customFormat="1" ht="12.95" customHeight="1">
      <c r="A187" s="51" t="s">
        <v>9</v>
      </c>
      <c r="B187" s="52" t="s">
        <v>79</v>
      </c>
      <c r="C187" s="51">
        <v>56226.9372</v>
      </c>
      <c r="D187" s="51">
        <v>1.1000000000000001E-3</v>
      </c>
      <c r="E187" s="115">
        <f t="shared" si="26"/>
        <v>13968.743165126123</v>
      </c>
      <c r="F187" s="64">
        <f t="shared" si="31"/>
        <v>13968.5</v>
      </c>
      <c r="G187" s="64">
        <f t="shared" si="33"/>
        <v>0.13845058500010055</v>
      </c>
      <c r="K187" s="64">
        <f>+G187</f>
        <v>0.13845058500010055</v>
      </c>
      <c r="O187" s="64">
        <f t="shared" ref="O187:O218" ca="1" si="35">+C$11+C$12*$F187</f>
        <v>0.13565236893786312</v>
      </c>
      <c r="P187" s="64">
        <f t="shared" si="27"/>
        <v>0.13542919080915153</v>
      </c>
      <c r="Q187" s="102">
        <f t="shared" si="28"/>
        <v>41208.4372</v>
      </c>
      <c r="R187" s="64">
        <f t="shared" si="34"/>
        <v>9.1288228571004657E-6</v>
      </c>
      <c r="S187" s="103">
        <v>1</v>
      </c>
      <c r="T187" s="64">
        <f t="shared" si="29"/>
        <v>9.1288228571004657E-6</v>
      </c>
    </row>
    <row r="188" spans="1:20" s="64" customFormat="1" ht="12.95" customHeight="1">
      <c r="A188" s="48" t="s">
        <v>197</v>
      </c>
      <c r="B188" s="47" t="s">
        <v>79</v>
      </c>
      <c r="C188" s="48">
        <v>56355.332300000002</v>
      </c>
      <c r="D188" s="48">
        <v>3.0999999999999999E-3</v>
      </c>
      <c r="E188" s="114">
        <f t="shared" si="26"/>
        <v>14194.247526018249</v>
      </c>
      <c r="F188" s="64">
        <f t="shared" si="31"/>
        <v>14194</v>
      </c>
      <c r="G188" s="64">
        <f t="shared" si="33"/>
        <v>0.14093354000215186</v>
      </c>
      <c r="J188" s="64">
        <f>+G188</f>
        <v>0.14093354000215186</v>
      </c>
      <c r="O188" s="64">
        <f t="shared" ca="1" si="35"/>
        <v>0.1410161129146196</v>
      </c>
      <c r="P188" s="64">
        <f t="shared" si="27"/>
        <v>0.14047490453180694</v>
      </c>
      <c r="Q188" s="102">
        <f t="shared" si="28"/>
        <v>41336.832300000002</v>
      </c>
      <c r="R188" s="64">
        <f t="shared" si="34"/>
        <v>2.1034649465850114E-7</v>
      </c>
      <c r="S188" s="103">
        <v>1</v>
      </c>
      <c r="T188" s="64">
        <f t="shared" si="29"/>
        <v>2.1034649465850114E-7</v>
      </c>
    </row>
    <row r="189" spans="1:20" s="64" customFormat="1" ht="12.95" customHeight="1">
      <c r="A189" s="48" t="s">
        <v>197</v>
      </c>
      <c r="B189" s="47" t="s">
        <v>79</v>
      </c>
      <c r="C189" s="48">
        <v>56355.624799999998</v>
      </c>
      <c r="D189" s="48">
        <v>3.5000000000000001E-3</v>
      </c>
      <c r="E189" s="114">
        <f t="shared" si="26"/>
        <v>14194.761252987269</v>
      </c>
      <c r="F189" s="116">
        <f>ROUND(2*E189,0)/2-0.5</f>
        <v>14194.5</v>
      </c>
      <c r="G189" s="64">
        <f t="shared" si="33"/>
        <v>0.14874924499599729</v>
      </c>
      <c r="J189" s="64">
        <f>+G189</f>
        <v>0.14874924499599729</v>
      </c>
      <c r="O189" s="64">
        <f t="shared" ca="1" si="35"/>
        <v>0.14102800591678535</v>
      </c>
      <c r="P189" s="64">
        <f t="shared" si="27"/>
        <v>0.14048619067380683</v>
      </c>
      <c r="Q189" s="102">
        <f t="shared" si="28"/>
        <v>41337.124799999998</v>
      </c>
      <c r="R189" s="64">
        <f t="shared" si="34"/>
        <v>6.827806673147046E-5</v>
      </c>
      <c r="S189" s="103">
        <v>1</v>
      </c>
      <c r="T189" s="64">
        <f t="shared" si="29"/>
        <v>6.827806673147046E-5</v>
      </c>
    </row>
    <row r="190" spans="1:20" s="64" customFormat="1" ht="12.95" customHeight="1">
      <c r="A190" s="108" t="s">
        <v>201</v>
      </c>
      <c r="B190" s="109" t="s">
        <v>79</v>
      </c>
      <c r="C190" s="48">
        <v>56384.371099999997</v>
      </c>
      <c r="D190" s="112">
        <v>2.9999999999999997E-4</v>
      </c>
      <c r="E190" s="114">
        <f t="shared" si="26"/>
        <v>14245.249285704353</v>
      </c>
      <c r="F190" s="64">
        <f>ROUND(2*E190,0)/2</f>
        <v>14245</v>
      </c>
      <c r="G190" s="64">
        <f t="shared" si="33"/>
        <v>0.14193544999579899</v>
      </c>
      <c r="J190" s="64">
        <f>+G190</f>
        <v>0.14193544999579899</v>
      </c>
      <c r="O190" s="64">
        <f t="shared" ca="1" si="35"/>
        <v>0.14222919913552687</v>
      </c>
      <c r="P190" s="64">
        <f t="shared" si="27"/>
        <v>0.14162833162545682</v>
      </c>
      <c r="Q190" s="102">
        <f t="shared" si="28"/>
        <v>41365.871099999997</v>
      </c>
      <c r="R190" s="64">
        <f t="shared" si="34"/>
        <v>9.43216934016295E-8</v>
      </c>
      <c r="S190" s="103">
        <v>1</v>
      </c>
      <c r="T190" s="64">
        <f t="shared" si="29"/>
        <v>9.43216934016295E-8</v>
      </c>
    </row>
    <row r="191" spans="1:20" s="64" customFormat="1" ht="12.95" customHeight="1">
      <c r="A191" s="7" t="s">
        <v>199</v>
      </c>
      <c r="B191" s="47" t="s">
        <v>79</v>
      </c>
      <c r="C191" s="48">
        <v>56388.640299999999</v>
      </c>
      <c r="D191" s="48">
        <v>2.0000000000000001E-4</v>
      </c>
      <c r="E191" s="114">
        <f t="shared" si="26"/>
        <v>14252.74741622118</v>
      </c>
      <c r="F191" s="64">
        <f>ROUND(2*E191,0)/2</f>
        <v>14252.5</v>
      </c>
      <c r="G191" s="64">
        <f t="shared" si="33"/>
        <v>0.14087102499615867</v>
      </c>
      <c r="K191" s="64">
        <f t="shared" ref="K191:K222" si="36">+G191</f>
        <v>0.14087102499615867</v>
      </c>
      <c r="O191" s="64">
        <f t="shared" ca="1" si="35"/>
        <v>0.14240759416801321</v>
      </c>
      <c r="P191" s="64">
        <f t="shared" si="27"/>
        <v>0.14179833495654204</v>
      </c>
      <c r="Q191" s="102">
        <f t="shared" si="28"/>
        <v>41370.140299999999</v>
      </c>
      <c r="R191" s="64">
        <f t="shared" si="34"/>
        <v>8.5990376262620945E-7</v>
      </c>
      <c r="S191" s="103">
        <v>1</v>
      </c>
      <c r="T191" s="64">
        <f t="shared" si="29"/>
        <v>8.5990376262620945E-7</v>
      </c>
    </row>
    <row r="192" spans="1:20" s="64" customFormat="1" ht="12.95" customHeight="1">
      <c r="A192" s="7" t="s">
        <v>195</v>
      </c>
      <c r="B192" s="47" t="s">
        <v>68</v>
      </c>
      <c r="C192" s="48">
        <v>56558.604489999998</v>
      </c>
      <c r="D192" s="48">
        <v>2.0000000000000001E-4</v>
      </c>
      <c r="E192" s="114">
        <f t="shared" si="26"/>
        <v>14551.260880056618</v>
      </c>
      <c r="F192" s="116">
        <f t="shared" ref="F192:F223" si="37">ROUND(2*E192,0)/2-0.5</f>
        <v>14551</v>
      </c>
      <c r="G192" s="64">
        <f t="shared" si="33"/>
        <v>0.14853690999734681</v>
      </c>
      <c r="K192" s="64">
        <f t="shared" si="36"/>
        <v>0.14853690999734681</v>
      </c>
      <c r="O192" s="64">
        <f t="shared" ca="1" si="35"/>
        <v>0.1495077164609703</v>
      </c>
      <c r="P192" s="64">
        <f t="shared" si="27"/>
        <v>0.14864393153191907</v>
      </c>
      <c r="Q192" s="102">
        <f t="shared" si="28"/>
        <v>41540.104489999998</v>
      </c>
      <c r="R192" s="64">
        <f t="shared" si="34"/>
        <v>1.1453608862201499E-8</v>
      </c>
      <c r="S192" s="103">
        <v>1</v>
      </c>
      <c r="T192" s="64">
        <f t="shared" si="29"/>
        <v>1.1453608862201499E-8</v>
      </c>
    </row>
    <row r="193" spans="1:20" s="64" customFormat="1" ht="12.95" customHeight="1">
      <c r="A193" s="48" t="s">
        <v>204</v>
      </c>
      <c r="B193" s="47" t="s">
        <v>68</v>
      </c>
      <c r="C193" s="117">
        <v>56583.657290000003</v>
      </c>
      <c r="D193" s="48">
        <v>2.9999999999999997E-4</v>
      </c>
      <c r="E193" s="114">
        <f t="shared" si="26"/>
        <v>14595.261902311822</v>
      </c>
      <c r="F193" s="116">
        <f t="shared" si="37"/>
        <v>14595</v>
      </c>
      <c r="G193" s="64">
        <f t="shared" si="33"/>
        <v>0.14911895000113873</v>
      </c>
      <c r="K193" s="64">
        <f t="shared" si="36"/>
        <v>0.14911895000113873</v>
      </c>
      <c r="O193" s="64">
        <f t="shared" ca="1" si="35"/>
        <v>0.15055430065155692</v>
      </c>
      <c r="P193" s="64">
        <f t="shared" si="27"/>
        <v>0.14966610815297127</v>
      </c>
      <c r="Q193" s="102">
        <f t="shared" si="28"/>
        <v>41565.157290000003</v>
      </c>
      <c r="R193" s="64">
        <f t="shared" si="34"/>
        <v>2.9938204311679936E-7</v>
      </c>
      <c r="S193" s="103">
        <v>1</v>
      </c>
      <c r="T193" s="64">
        <f t="shared" si="29"/>
        <v>2.9938204311679936E-7</v>
      </c>
    </row>
    <row r="194" spans="1:20" s="64" customFormat="1" ht="12.95" customHeight="1">
      <c r="A194" s="112" t="s">
        <v>202</v>
      </c>
      <c r="B194" s="109" t="s">
        <v>79</v>
      </c>
      <c r="C194" s="112">
        <v>56686.431900000003</v>
      </c>
      <c r="D194" s="112">
        <v>1.4E-3</v>
      </c>
      <c r="E194" s="114">
        <f t="shared" si="26"/>
        <v>14775.768189109274</v>
      </c>
      <c r="F194" s="116">
        <f t="shared" si="37"/>
        <v>14775.5</v>
      </c>
      <c r="G194" s="64">
        <f t="shared" si="33"/>
        <v>0.1526984550000634</v>
      </c>
      <c r="K194" s="64">
        <f t="shared" si="36"/>
        <v>0.1526984550000634</v>
      </c>
      <c r="O194" s="64">
        <f t="shared" ca="1" si="35"/>
        <v>0.15484767443339534</v>
      </c>
      <c r="P194" s="64">
        <f t="shared" si="27"/>
        <v>0.15389460860015336</v>
      </c>
      <c r="Q194" s="102">
        <f t="shared" si="28"/>
        <v>41667.931900000003</v>
      </c>
      <c r="R194" s="64">
        <f t="shared" si="34"/>
        <v>1.4307834350081608E-6</v>
      </c>
      <c r="S194" s="103">
        <v>1</v>
      </c>
      <c r="T194" s="64">
        <f t="shared" si="29"/>
        <v>1.4307834350081608E-6</v>
      </c>
    </row>
    <row r="195" spans="1:20" s="64" customFormat="1" ht="12.95" customHeight="1">
      <c r="A195" s="51" t="s">
        <v>9</v>
      </c>
      <c r="B195" s="52" t="s">
        <v>68</v>
      </c>
      <c r="C195" s="51">
        <v>56998.744899999998</v>
      </c>
      <c r="D195" s="51">
        <v>4.0000000000000002E-4</v>
      </c>
      <c r="E195" s="115">
        <f t="shared" si="26"/>
        <v>15324.293354503443</v>
      </c>
      <c r="F195" s="116">
        <f t="shared" si="37"/>
        <v>15324</v>
      </c>
      <c r="G195" s="64">
        <f t="shared" ref="G195:G226" si="38">+C195-(C$7+F195*C$8)</f>
        <v>0.16702683999756118</v>
      </c>
      <c r="K195" s="64">
        <f t="shared" si="36"/>
        <v>0.16702683999756118</v>
      </c>
      <c r="O195" s="64">
        <f t="shared" ca="1" si="35"/>
        <v>0.16789429780923107</v>
      </c>
      <c r="P195" s="64">
        <f t="shared" si="27"/>
        <v>0.1670919595674272</v>
      </c>
      <c r="Q195" s="102">
        <f t="shared" si="28"/>
        <v>41980.244899999998</v>
      </c>
      <c r="R195" s="64">
        <f t="shared" ref="R195:R226" si="39">(P195-G195)^2</f>
        <v>4.2405583795351806E-9</v>
      </c>
      <c r="S195" s="103">
        <v>1</v>
      </c>
      <c r="T195" s="64">
        <f t="shared" si="29"/>
        <v>4.2405583795351806E-9</v>
      </c>
    </row>
    <row r="196" spans="1:20" s="64" customFormat="1" ht="12.95" customHeight="1">
      <c r="A196" s="51" t="s">
        <v>10</v>
      </c>
      <c r="B196" s="52" t="s">
        <v>68</v>
      </c>
      <c r="C196" s="51">
        <v>56998.744899999998</v>
      </c>
      <c r="D196" s="51">
        <v>4.0000000000000002E-4</v>
      </c>
      <c r="E196" s="115">
        <f t="shared" si="26"/>
        <v>15324.293354503443</v>
      </c>
      <c r="F196" s="116">
        <f t="shared" si="37"/>
        <v>15324</v>
      </c>
      <c r="G196" s="64">
        <f t="shared" si="38"/>
        <v>0.16702683999756118</v>
      </c>
      <c r="K196" s="64">
        <f t="shared" si="36"/>
        <v>0.16702683999756118</v>
      </c>
      <c r="O196" s="64">
        <f t="shared" ca="1" si="35"/>
        <v>0.16789429780923107</v>
      </c>
      <c r="P196" s="64">
        <f t="shared" si="27"/>
        <v>0.1670919595674272</v>
      </c>
      <c r="Q196" s="102">
        <f t="shared" si="28"/>
        <v>41980.244899999998</v>
      </c>
      <c r="R196" s="64">
        <f t="shared" si="39"/>
        <v>4.2405583795351806E-9</v>
      </c>
      <c r="S196" s="103">
        <v>1</v>
      </c>
      <c r="T196" s="64">
        <f t="shared" si="29"/>
        <v>4.2405583795351806E-9</v>
      </c>
    </row>
    <row r="197" spans="1:20" s="64" customFormat="1" ht="12.95" customHeight="1">
      <c r="A197" s="51" t="s">
        <v>9</v>
      </c>
      <c r="B197" s="52" t="s">
        <v>68</v>
      </c>
      <c r="C197" s="51">
        <v>57019.810700000002</v>
      </c>
      <c r="D197" s="51">
        <v>2.0000000000000001E-4</v>
      </c>
      <c r="E197" s="115">
        <f t="shared" si="26"/>
        <v>15361.291882996215</v>
      </c>
      <c r="F197" s="116">
        <f t="shared" si="37"/>
        <v>15361</v>
      </c>
      <c r="G197" s="64">
        <f t="shared" si="38"/>
        <v>0.16618901000038022</v>
      </c>
      <c r="K197" s="64">
        <f t="shared" si="36"/>
        <v>0.16618901000038022</v>
      </c>
      <c r="O197" s="64">
        <f t="shared" ca="1" si="35"/>
        <v>0.1687743799694971</v>
      </c>
      <c r="P197" s="64">
        <f t="shared" si="27"/>
        <v>0.16800105592494549</v>
      </c>
      <c r="Q197" s="102">
        <f t="shared" si="28"/>
        <v>42001.310700000002</v>
      </c>
      <c r="R197" s="64">
        <f t="shared" si="39"/>
        <v>3.2835104327336035E-6</v>
      </c>
      <c r="S197" s="103">
        <v>1</v>
      </c>
      <c r="T197" s="64">
        <f t="shared" si="29"/>
        <v>3.2835104327336035E-6</v>
      </c>
    </row>
    <row r="198" spans="1:20" s="64" customFormat="1" ht="12.95" customHeight="1">
      <c r="A198" s="51" t="s">
        <v>10</v>
      </c>
      <c r="B198" s="52" t="s">
        <v>68</v>
      </c>
      <c r="C198" s="51">
        <v>57019.810700000002</v>
      </c>
      <c r="D198" s="51">
        <v>2.0000000000000001E-4</v>
      </c>
      <c r="E198" s="115">
        <f t="shared" si="26"/>
        <v>15361.291882996215</v>
      </c>
      <c r="F198" s="116">
        <f t="shared" si="37"/>
        <v>15361</v>
      </c>
      <c r="G198" s="64">
        <f t="shared" si="38"/>
        <v>0.16618901000038022</v>
      </c>
      <c r="K198" s="64">
        <f t="shared" si="36"/>
        <v>0.16618901000038022</v>
      </c>
      <c r="O198" s="64">
        <f t="shared" ca="1" si="35"/>
        <v>0.1687743799694971</v>
      </c>
      <c r="P198" s="64">
        <f t="shared" si="27"/>
        <v>0.16800105592494549</v>
      </c>
      <c r="Q198" s="102">
        <f t="shared" si="28"/>
        <v>42001.310700000002</v>
      </c>
      <c r="R198" s="64">
        <f t="shared" si="39"/>
        <v>3.2835104327336035E-6</v>
      </c>
      <c r="S198" s="103">
        <v>1</v>
      </c>
      <c r="T198" s="64">
        <f t="shared" si="29"/>
        <v>3.2835104327336035E-6</v>
      </c>
    </row>
    <row r="199" spans="1:20" s="64" customFormat="1" ht="12.95" customHeight="1">
      <c r="A199" s="118" t="s">
        <v>206</v>
      </c>
      <c r="B199" s="52" t="s">
        <v>79</v>
      </c>
      <c r="C199" s="51">
        <v>57092.406080000001</v>
      </c>
      <c r="D199" s="51">
        <v>2.0000000000000001E-4</v>
      </c>
      <c r="E199" s="64">
        <f t="shared" si="26"/>
        <v>15488.793436954431</v>
      </c>
      <c r="F199" s="116">
        <f t="shared" si="37"/>
        <v>15488.5</v>
      </c>
      <c r="G199" s="64">
        <f t="shared" si="38"/>
        <v>0.16707378499995684</v>
      </c>
      <c r="K199" s="64">
        <f t="shared" si="36"/>
        <v>0.16707378499995684</v>
      </c>
      <c r="O199" s="64">
        <f t="shared" ca="1" si="35"/>
        <v>0.17180709552176518</v>
      </c>
      <c r="P199" s="64">
        <f t="shared" si="27"/>
        <v>0.17115199938160686</v>
      </c>
      <c r="Q199" s="102">
        <f t="shared" si="28"/>
        <v>42073.906080000001</v>
      </c>
      <c r="R199" s="64">
        <f t="shared" si="39"/>
        <v>1.6631832542697004E-5</v>
      </c>
      <c r="S199" s="103">
        <v>1</v>
      </c>
      <c r="T199" s="64">
        <f t="shared" si="29"/>
        <v>1.6631832542697004E-5</v>
      </c>
    </row>
    <row r="200" spans="1:20" s="64" customFormat="1" ht="12.95" customHeight="1">
      <c r="A200" s="118" t="s">
        <v>206</v>
      </c>
      <c r="B200" s="52" t="s">
        <v>79</v>
      </c>
      <c r="C200" s="51">
        <v>57092.406920000001</v>
      </c>
      <c r="D200" s="51">
        <v>2.0000000000000001E-4</v>
      </c>
      <c r="E200" s="64">
        <f t="shared" si="26"/>
        <v>15488.794912272906</v>
      </c>
      <c r="F200" s="116">
        <f t="shared" si="37"/>
        <v>15488.5</v>
      </c>
      <c r="G200" s="64">
        <f t="shared" si="38"/>
        <v>0.16791378500056453</v>
      </c>
      <c r="K200" s="64">
        <f t="shared" si="36"/>
        <v>0.16791378500056453</v>
      </c>
      <c r="O200" s="64">
        <f t="shared" ca="1" si="35"/>
        <v>0.17180709552176518</v>
      </c>
      <c r="P200" s="64">
        <f t="shared" si="27"/>
        <v>0.17115199938160686</v>
      </c>
      <c r="Q200" s="102">
        <f t="shared" si="28"/>
        <v>42073.906920000001</v>
      </c>
      <c r="R200" s="64">
        <f t="shared" si="39"/>
        <v>1.0486032377589334E-5</v>
      </c>
      <c r="S200" s="103">
        <v>1</v>
      </c>
      <c r="T200" s="64">
        <f t="shared" si="29"/>
        <v>1.0486032377589334E-5</v>
      </c>
    </row>
    <row r="201" spans="1:20" s="64" customFormat="1" ht="12.95" customHeight="1">
      <c r="A201" s="118" t="s">
        <v>206</v>
      </c>
      <c r="B201" s="52" t="s">
        <v>79</v>
      </c>
      <c r="C201" s="51">
        <v>57092.407079999997</v>
      </c>
      <c r="D201" s="51">
        <v>2.0000000000000001E-4</v>
      </c>
      <c r="E201" s="64">
        <f t="shared" si="26"/>
        <v>15488.795193285943</v>
      </c>
      <c r="F201" s="116">
        <f t="shared" si="37"/>
        <v>15488.5</v>
      </c>
      <c r="G201" s="64">
        <f t="shared" si="38"/>
        <v>0.16807378499652259</v>
      </c>
      <c r="K201" s="64">
        <f t="shared" si="36"/>
        <v>0.16807378499652259</v>
      </c>
      <c r="O201" s="64">
        <f t="shared" ca="1" si="35"/>
        <v>0.17180709552176518</v>
      </c>
      <c r="P201" s="64">
        <f t="shared" si="27"/>
        <v>0.17115199938160686</v>
      </c>
      <c r="Q201" s="102">
        <f t="shared" si="28"/>
        <v>42073.907079999997</v>
      </c>
      <c r="R201" s="64">
        <f t="shared" si="39"/>
        <v>9.4754038005397042E-6</v>
      </c>
      <c r="S201" s="103">
        <v>1</v>
      </c>
      <c r="T201" s="64">
        <f t="shared" si="29"/>
        <v>9.4754038005397042E-6</v>
      </c>
    </row>
    <row r="202" spans="1:20" s="64" customFormat="1" ht="12.95" customHeight="1">
      <c r="A202" s="51" t="s">
        <v>11</v>
      </c>
      <c r="B202" s="52" t="s">
        <v>68</v>
      </c>
      <c r="C202" s="51">
        <v>57331.837599999999</v>
      </c>
      <c r="D202" s="51">
        <v>1E-4</v>
      </c>
      <c r="E202" s="64">
        <f t="shared" si="26"/>
        <v>15909.314561943074</v>
      </c>
      <c r="F202" s="116">
        <f t="shared" si="37"/>
        <v>15909</v>
      </c>
      <c r="G202" s="64">
        <f t="shared" si="38"/>
        <v>0.17910168999515008</v>
      </c>
      <c r="K202" s="64">
        <f t="shared" si="36"/>
        <v>0.17910168999515008</v>
      </c>
      <c r="O202" s="64">
        <f t="shared" ca="1" si="35"/>
        <v>0.18180911034316702</v>
      </c>
      <c r="P202" s="64">
        <f t="shared" si="27"/>
        <v>0.18174440530766295</v>
      </c>
      <c r="Q202" s="102">
        <f t="shared" si="28"/>
        <v>42313.337599999999</v>
      </c>
      <c r="R202" s="64">
        <f t="shared" si="39"/>
        <v>6.9839442229899781E-6</v>
      </c>
      <c r="S202" s="103">
        <v>1</v>
      </c>
      <c r="T202" s="64">
        <f t="shared" si="29"/>
        <v>6.9839442229899781E-6</v>
      </c>
    </row>
    <row r="203" spans="1:20" s="64" customFormat="1" ht="12.95" customHeight="1">
      <c r="A203" s="119" t="s">
        <v>1</v>
      </c>
      <c r="B203" s="120" t="s">
        <v>68</v>
      </c>
      <c r="C203" s="119">
        <v>57414.1129</v>
      </c>
      <c r="D203" s="119" t="s">
        <v>162</v>
      </c>
      <c r="E203" s="64">
        <f t="shared" si="26"/>
        <v>16053.817264489418</v>
      </c>
      <c r="F203" s="116">
        <f t="shared" si="37"/>
        <v>16053.5</v>
      </c>
      <c r="G203" s="64">
        <f t="shared" si="38"/>
        <v>0.18064043499907712</v>
      </c>
      <c r="K203" s="64">
        <f t="shared" si="36"/>
        <v>0.18064043499907712</v>
      </c>
      <c r="O203" s="64">
        <f t="shared" ca="1" si="35"/>
        <v>0.18524618796907091</v>
      </c>
      <c r="P203" s="64">
        <f t="shared" si="27"/>
        <v>0.18545539064915267</v>
      </c>
      <c r="Q203" s="102">
        <f t="shared" si="28"/>
        <v>42395.6129</v>
      </c>
      <c r="R203" s="64">
        <f t="shared" si="39"/>
        <v>2.3183797912194546E-5</v>
      </c>
      <c r="S203" s="103">
        <v>1</v>
      </c>
      <c r="T203" s="64">
        <f t="shared" si="29"/>
        <v>2.3183797912194546E-5</v>
      </c>
    </row>
    <row r="204" spans="1:20" s="64" customFormat="1" ht="12.95" customHeight="1">
      <c r="A204" s="51" t="s">
        <v>13</v>
      </c>
      <c r="B204" s="52" t="s">
        <v>68</v>
      </c>
      <c r="C204" s="51">
        <v>57473.616099999999</v>
      </c>
      <c r="D204" s="51">
        <v>1E-4</v>
      </c>
      <c r="E204" s="64">
        <f t="shared" si="26"/>
        <v>16158.32461007376</v>
      </c>
      <c r="F204" s="116">
        <f t="shared" si="37"/>
        <v>16158</v>
      </c>
      <c r="G204" s="64">
        <f t="shared" si="38"/>
        <v>0.18482277999282815</v>
      </c>
      <c r="K204" s="64">
        <f t="shared" si="36"/>
        <v>0.18482277999282815</v>
      </c>
      <c r="O204" s="64">
        <f t="shared" ca="1" si="35"/>
        <v>0.18773182542171415</v>
      </c>
      <c r="P204" s="64">
        <f t="shared" si="27"/>
        <v>0.18816175068624991</v>
      </c>
      <c r="Q204" s="102">
        <f t="shared" si="28"/>
        <v>42455.116099999999</v>
      </c>
      <c r="R204" s="64">
        <f t="shared" si="39"/>
        <v>1.1148725291529396E-5</v>
      </c>
      <c r="S204" s="103">
        <v>1</v>
      </c>
      <c r="T204" s="64">
        <f t="shared" si="29"/>
        <v>1.1148725291529396E-5</v>
      </c>
    </row>
    <row r="205" spans="1:20" s="64" customFormat="1" ht="12.95" customHeight="1">
      <c r="A205" s="119" t="s">
        <v>1</v>
      </c>
      <c r="B205" s="120" t="s">
        <v>79</v>
      </c>
      <c r="C205" s="119">
        <v>57477.589</v>
      </c>
      <c r="D205" s="119" t="s">
        <v>207</v>
      </c>
      <c r="E205" s="64">
        <f t="shared" si="26"/>
        <v>16165.302339561789</v>
      </c>
      <c r="F205" s="116">
        <f t="shared" si="37"/>
        <v>16165</v>
      </c>
      <c r="G205" s="64">
        <f t="shared" si="38"/>
        <v>0.17214264999347506</v>
      </c>
      <c r="K205" s="64">
        <f t="shared" si="36"/>
        <v>0.17214264999347506</v>
      </c>
      <c r="O205" s="64">
        <f t="shared" ca="1" si="35"/>
        <v>0.18789832745203475</v>
      </c>
      <c r="P205" s="64">
        <f t="shared" si="27"/>
        <v>0.18834371697363175</v>
      </c>
      <c r="Q205" s="102">
        <f t="shared" si="28"/>
        <v>42459.089</v>
      </c>
      <c r="R205" s="64">
        <f t="shared" si="39"/>
        <v>2.6247457129552348E-4</v>
      </c>
      <c r="S205" s="103">
        <v>1</v>
      </c>
      <c r="T205" s="64">
        <f t="shared" si="29"/>
        <v>2.6247457129552348E-4</v>
      </c>
    </row>
    <row r="206" spans="1:20" s="64" customFormat="1" ht="12.95" customHeight="1">
      <c r="A206" s="51" t="s">
        <v>12</v>
      </c>
      <c r="B206" s="52" t="s">
        <v>68</v>
      </c>
      <c r="C206" s="51">
        <v>57680.8776</v>
      </c>
      <c r="D206" s="51">
        <v>2.0000000000000001E-4</v>
      </c>
      <c r="E206" s="64">
        <f t="shared" si="26"/>
        <v>16522.344515000375</v>
      </c>
      <c r="F206" s="116">
        <f t="shared" si="37"/>
        <v>16522</v>
      </c>
      <c r="G206" s="64">
        <f t="shared" si="38"/>
        <v>0.19615601999976207</v>
      </c>
      <c r="K206" s="64">
        <f t="shared" si="36"/>
        <v>0.19615601999976207</v>
      </c>
      <c r="O206" s="64">
        <f t="shared" ca="1" si="35"/>
        <v>0.19638993099838545</v>
      </c>
      <c r="P206" s="64">
        <f t="shared" si="27"/>
        <v>0.19773704858899846</v>
      </c>
      <c r="Q206" s="102">
        <f t="shared" si="28"/>
        <v>42662.3776</v>
      </c>
      <c r="R206" s="64">
        <f t="shared" si="39"/>
        <v>2.4996513999828225E-6</v>
      </c>
      <c r="S206" s="103">
        <v>1</v>
      </c>
      <c r="T206" s="64">
        <f t="shared" si="29"/>
        <v>2.4996513999828225E-6</v>
      </c>
    </row>
    <row r="207" spans="1:20" s="64" customFormat="1" ht="12.95" customHeight="1">
      <c r="A207" s="51" t="s">
        <v>12</v>
      </c>
      <c r="B207" s="52" t="s">
        <v>79</v>
      </c>
      <c r="C207" s="51">
        <v>57702.795700000002</v>
      </c>
      <c r="D207" s="51">
        <v>1E-4</v>
      </c>
      <c r="E207" s="64">
        <f t="shared" si="26"/>
        <v>16560.839964845971</v>
      </c>
      <c r="F207" s="116">
        <f t="shared" si="37"/>
        <v>16560.5</v>
      </c>
      <c r="G207" s="64">
        <f t="shared" si="38"/>
        <v>0.19356530500226654</v>
      </c>
      <c r="K207" s="64">
        <f t="shared" si="36"/>
        <v>0.19356530500226654</v>
      </c>
      <c r="O207" s="64">
        <f t="shared" ca="1" si="35"/>
        <v>0.19730569216514879</v>
      </c>
      <c r="P207" s="64">
        <f t="shared" si="27"/>
        <v>0.19876330176677776</v>
      </c>
      <c r="Q207" s="102">
        <f t="shared" si="28"/>
        <v>42684.295700000002</v>
      </c>
      <c r="R207" s="64">
        <f t="shared" si="39"/>
        <v>2.7019170363869056E-5</v>
      </c>
      <c r="S207" s="103">
        <v>1</v>
      </c>
      <c r="T207" s="64">
        <f t="shared" si="29"/>
        <v>2.7019170363869056E-5</v>
      </c>
    </row>
    <row r="208" spans="1:20" s="64" customFormat="1" ht="12.95" customHeight="1">
      <c r="A208" s="51" t="s">
        <v>12</v>
      </c>
      <c r="B208" s="52" t="s">
        <v>68</v>
      </c>
      <c r="C208" s="51">
        <v>57733.827899999997</v>
      </c>
      <c r="D208" s="51">
        <v>1E-4</v>
      </c>
      <c r="E208" s="64">
        <f t="shared" si="26"/>
        <v>16615.342795780136</v>
      </c>
      <c r="F208" s="116">
        <f t="shared" si="37"/>
        <v>16615</v>
      </c>
      <c r="G208" s="64">
        <f t="shared" si="38"/>
        <v>0.19517714999528835</v>
      </c>
      <c r="K208" s="64">
        <f t="shared" si="36"/>
        <v>0.19517714999528835</v>
      </c>
      <c r="O208" s="64">
        <f t="shared" ca="1" si="35"/>
        <v>0.19860202940121632</v>
      </c>
      <c r="P208" s="64">
        <f t="shared" si="27"/>
        <v>0.2002204592184274</v>
      </c>
      <c r="Q208" s="102">
        <f t="shared" si="28"/>
        <v>42715.327899999997</v>
      </c>
      <c r="R208" s="64">
        <f t="shared" si="39"/>
        <v>2.5434967920199493E-5</v>
      </c>
      <c r="S208" s="103">
        <v>1</v>
      </c>
      <c r="T208" s="64">
        <f t="shared" si="29"/>
        <v>2.5434967920199493E-5</v>
      </c>
    </row>
    <row r="209" spans="1:20" s="64" customFormat="1" ht="12.95" customHeight="1">
      <c r="A209" s="53" t="s">
        <v>14</v>
      </c>
      <c r="B209" s="54" t="s">
        <v>79</v>
      </c>
      <c r="C209" s="53">
        <v>57807.563300000002</v>
      </c>
      <c r="D209" s="53">
        <v>2.0000000000000001E-4</v>
      </c>
      <c r="E209" s="64">
        <f t="shared" si="26"/>
        <v>16744.846602795562</v>
      </c>
      <c r="F209" s="116">
        <f t="shared" si="37"/>
        <v>16744.5</v>
      </c>
      <c r="G209" s="64">
        <f t="shared" si="38"/>
        <v>0.19734474500000942</v>
      </c>
      <c r="K209" s="64">
        <f t="shared" si="36"/>
        <v>0.19734474500000942</v>
      </c>
      <c r="O209" s="64">
        <f t="shared" ca="1" si="35"/>
        <v>0.20168231696214742</v>
      </c>
      <c r="P209" s="64">
        <f t="shared" si="27"/>
        <v>0.20370360888122616</v>
      </c>
      <c r="Q209" s="102">
        <f t="shared" si="28"/>
        <v>42789.063300000002</v>
      </c>
      <c r="R209" s="64">
        <f t="shared" si="39"/>
        <v>4.0435149859842704E-5</v>
      </c>
      <c r="S209" s="103">
        <v>1</v>
      </c>
      <c r="T209" s="64">
        <f t="shared" si="29"/>
        <v>4.0435149859842704E-5</v>
      </c>
    </row>
    <row r="210" spans="1:20" s="64" customFormat="1" ht="12.95" customHeight="1">
      <c r="A210" s="53" t="s">
        <v>14</v>
      </c>
      <c r="B210" s="54" t="s">
        <v>79</v>
      </c>
      <c r="C210" s="53">
        <v>57824.645199999999</v>
      </c>
      <c r="D210" s="53">
        <v>1E-4</v>
      </c>
      <c r="E210" s="64">
        <f t="shared" si="26"/>
        <v>16774.848082153596</v>
      </c>
      <c r="F210" s="116">
        <f t="shared" si="37"/>
        <v>16774.5</v>
      </c>
      <c r="G210" s="64">
        <f t="shared" si="38"/>
        <v>0.19818704499630257</v>
      </c>
      <c r="K210" s="64">
        <f t="shared" si="36"/>
        <v>0.19818704499630257</v>
      </c>
      <c r="O210" s="64">
        <f t="shared" ca="1" si="35"/>
        <v>0.20239589709209285</v>
      </c>
      <c r="P210" s="64">
        <f t="shared" si="27"/>
        <v>0.20451467894905134</v>
      </c>
      <c r="Q210" s="102">
        <f t="shared" si="28"/>
        <v>42806.145199999999</v>
      </c>
      <c r="R210" s="64">
        <f t="shared" si="39"/>
        <v>4.0038951439978999E-5</v>
      </c>
      <c r="S210" s="103">
        <v>1</v>
      </c>
      <c r="T210" s="64">
        <f t="shared" si="29"/>
        <v>4.0038951439978999E-5</v>
      </c>
    </row>
    <row r="211" spans="1:20" s="64" customFormat="1" ht="12.95" customHeight="1">
      <c r="A211" s="121" t="s">
        <v>2</v>
      </c>
      <c r="B211" s="122" t="s">
        <v>68</v>
      </c>
      <c r="C211" s="123">
        <v>57829.486499999999</v>
      </c>
      <c r="D211" s="123">
        <v>1.1000000000000001E-3</v>
      </c>
      <c r="E211" s="64">
        <f t="shared" si="26"/>
        <v>16783.351009931892</v>
      </c>
      <c r="F211" s="116">
        <f t="shared" si="37"/>
        <v>16783</v>
      </c>
      <c r="G211" s="64">
        <f t="shared" si="38"/>
        <v>0.19985402999736834</v>
      </c>
      <c r="K211" s="64">
        <f t="shared" si="36"/>
        <v>0.19985402999736834</v>
      </c>
      <c r="O211" s="64">
        <f t="shared" ca="1" si="35"/>
        <v>0.20259807812891076</v>
      </c>
      <c r="P211" s="64">
        <f t="shared" si="27"/>
        <v>0.20474476683286277</v>
      </c>
      <c r="Q211" s="102">
        <f t="shared" si="28"/>
        <v>42810.986499999999</v>
      </c>
      <c r="R211" s="64">
        <f t="shared" si="39"/>
        <v>2.3919306794062075E-5</v>
      </c>
      <c r="S211" s="103">
        <v>1</v>
      </c>
      <c r="T211" s="64">
        <f t="shared" si="29"/>
        <v>2.3919306794062075E-5</v>
      </c>
    </row>
    <row r="212" spans="1:20" s="64" customFormat="1" ht="12.95" customHeight="1">
      <c r="A212" s="53" t="s">
        <v>15</v>
      </c>
      <c r="B212" s="54" t="s">
        <v>79</v>
      </c>
      <c r="C212" s="53">
        <v>58047.847399999999</v>
      </c>
      <c r="D212" s="53">
        <v>1E-4</v>
      </c>
      <c r="E212" s="64">
        <f t="shared" si="26"/>
        <v>17166.865140909857</v>
      </c>
      <c r="F212" s="116">
        <f t="shared" si="37"/>
        <v>17166.5</v>
      </c>
      <c r="G212" s="64">
        <f t="shared" si="38"/>
        <v>0.20789976499509066</v>
      </c>
      <c r="K212" s="64">
        <f t="shared" si="36"/>
        <v>0.20789976499509066</v>
      </c>
      <c r="O212" s="64">
        <f t="shared" ca="1" si="35"/>
        <v>0.21172001079004657</v>
      </c>
      <c r="P212" s="64">
        <f t="shared" si="27"/>
        <v>0.21525657520981811</v>
      </c>
      <c r="Q212" s="102">
        <f t="shared" si="28"/>
        <v>43029.347399999999</v>
      </c>
      <c r="R212" s="64">
        <f t="shared" si="39"/>
        <v>5.4122656535518138E-5</v>
      </c>
      <c r="S212" s="103">
        <v>1</v>
      </c>
      <c r="T212" s="64">
        <f t="shared" si="29"/>
        <v>5.4122656535518138E-5</v>
      </c>
    </row>
    <row r="213" spans="1:20" s="64" customFormat="1" ht="12.95" customHeight="1">
      <c r="A213" s="53" t="s">
        <v>15</v>
      </c>
      <c r="B213" s="54" t="s">
        <v>79</v>
      </c>
      <c r="C213" s="53">
        <v>58066.636100000003</v>
      </c>
      <c r="D213" s="53">
        <v>1E-4</v>
      </c>
      <c r="E213" s="64">
        <f t="shared" ref="E213:E244" si="40">+(C213-C$7)/C$8</f>
        <v>17199.864326902894</v>
      </c>
      <c r="F213" s="116">
        <f t="shared" si="37"/>
        <v>17199.5</v>
      </c>
      <c r="G213" s="64">
        <f t="shared" si="38"/>
        <v>0.20743629500066163</v>
      </c>
      <c r="K213" s="64">
        <f t="shared" si="36"/>
        <v>0.20743629500066163</v>
      </c>
      <c r="O213" s="64">
        <f t="shared" ca="1" si="35"/>
        <v>0.21250494893298658</v>
      </c>
      <c r="P213" s="64">
        <f t="shared" ref="P213:P244" si="41">+D$11+D$12*F213+D$13*F213^2</f>
        <v>0.21617306883683138</v>
      </c>
      <c r="Q213" s="102">
        <f t="shared" ref="Q213:Q244" si="42">+C213-15018.5</f>
        <v>43048.136100000003</v>
      </c>
      <c r="R213" s="64">
        <f t="shared" si="39"/>
        <v>7.6331217064380249E-5</v>
      </c>
      <c r="S213" s="103">
        <v>1</v>
      </c>
      <c r="T213" s="64">
        <f t="shared" ref="T213:T244" si="43">S213*R213</f>
        <v>7.6331217064380249E-5</v>
      </c>
    </row>
    <row r="214" spans="1:20" s="64" customFormat="1" ht="12.95" customHeight="1">
      <c r="A214" s="55" t="s">
        <v>15</v>
      </c>
      <c r="B214" s="124" t="s">
        <v>79</v>
      </c>
      <c r="C214" s="55">
        <v>58068.914700000001</v>
      </c>
      <c r="D214" s="55">
        <v>1E-4</v>
      </c>
      <c r="E214" s="64">
        <f t="shared" si="40"/>
        <v>17203.8663038999</v>
      </c>
      <c r="F214" s="116">
        <f t="shared" si="37"/>
        <v>17203.5</v>
      </c>
      <c r="G214" s="64">
        <f t="shared" si="38"/>
        <v>0.2085619349963963</v>
      </c>
      <c r="K214" s="64">
        <f t="shared" si="36"/>
        <v>0.2085619349963963</v>
      </c>
      <c r="O214" s="64">
        <f t="shared" ca="1" si="35"/>
        <v>0.2126000929503126</v>
      </c>
      <c r="P214" s="64">
        <f t="shared" si="41"/>
        <v>0.21628428772910993</v>
      </c>
      <c r="Q214" s="102">
        <f t="shared" si="42"/>
        <v>43050.414700000001</v>
      </c>
      <c r="R214" s="64">
        <f t="shared" si="39"/>
        <v>5.9634731728449634E-5</v>
      </c>
      <c r="S214" s="103">
        <v>1</v>
      </c>
      <c r="T214" s="64">
        <f t="shared" si="43"/>
        <v>5.9634731728449634E-5</v>
      </c>
    </row>
    <row r="215" spans="1:20" s="64" customFormat="1" ht="12.95" customHeight="1">
      <c r="A215" s="55" t="s">
        <v>15</v>
      </c>
      <c r="B215" s="124" t="s">
        <v>68</v>
      </c>
      <c r="C215" s="55">
        <v>58084.576099999998</v>
      </c>
      <c r="D215" s="55">
        <v>1E-4</v>
      </c>
      <c r="E215" s="64">
        <f t="shared" si="40"/>
        <v>17231.372914336556</v>
      </c>
      <c r="F215" s="116">
        <f t="shared" si="37"/>
        <v>17231</v>
      </c>
      <c r="G215" s="64">
        <f t="shared" si="38"/>
        <v>0.21232570999563904</v>
      </c>
      <c r="K215" s="64">
        <f t="shared" si="36"/>
        <v>0.21232570999563904</v>
      </c>
      <c r="O215" s="64">
        <f t="shared" ca="1" si="35"/>
        <v>0.21325420806942927</v>
      </c>
      <c r="P215" s="64">
        <f t="shared" si="41"/>
        <v>0.21704967122568608</v>
      </c>
      <c r="Q215" s="102">
        <f t="shared" si="42"/>
        <v>43066.076099999998</v>
      </c>
      <c r="R215" s="64">
        <f t="shared" si="39"/>
        <v>2.2315809702987502E-5</v>
      </c>
      <c r="S215" s="103">
        <v>1</v>
      </c>
      <c r="T215" s="64">
        <f t="shared" si="43"/>
        <v>2.2315809702987502E-5</v>
      </c>
    </row>
    <row r="216" spans="1:20" s="64" customFormat="1" ht="12.95" customHeight="1">
      <c r="A216" s="125" t="s">
        <v>213</v>
      </c>
      <c r="B216" s="126" t="s">
        <v>79</v>
      </c>
      <c r="C216" s="127">
        <v>58091.692439999897</v>
      </c>
      <c r="D216" s="127">
        <v>2.9999999999999997E-4</v>
      </c>
      <c r="E216" s="64">
        <f t="shared" si="40"/>
        <v>17243.871566571481</v>
      </c>
      <c r="F216" s="116">
        <f t="shared" si="37"/>
        <v>17243.5</v>
      </c>
      <c r="G216" s="64">
        <f t="shared" si="38"/>
        <v>0.21155833489319775</v>
      </c>
      <c r="K216" s="64">
        <f t="shared" si="36"/>
        <v>0.21155833489319775</v>
      </c>
      <c r="O216" s="64">
        <f t="shared" ca="1" si="35"/>
        <v>0.2135515331235732</v>
      </c>
      <c r="P216" s="64">
        <f t="shared" si="41"/>
        <v>0.21739800780041335</v>
      </c>
      <c r="Q216" s="102">
        <f t="shared" si="42"/>
        <v>43073.192439999897</v>
      </c>
      <c r="R216" s="64">
        <f t="shared" si="39"/>
        <v>3.4101779663267877E-5</v>
      </c>
      <c r="S216" s="103">
        <v>1</v>
      </c>
      <c r="T216" s="64">
        <f t="shared" si="43"/>
        <v>3.4101779663267877E-5</v>
      </c>
    </row>
    <row r="217" spans="1:20" s="64" customFormat="1" ht="12.95" customHeight="1">
      <c r="A217" s="55" t="s">
        <v>15</v>
      </c>
      <c r="B217" s="124" t="s">
        <v>68</v>
      </c>
      <c r="C217" s="55">
        <v>58114.752899999999</v>
      </c>
      <c r="D217" s="55">
        <v>2.0000000000000001E-4</v>
      </c>
      <c r="E217" s="64">
        <f t="shared" si="40"/>
        <v>17284.373379290202</v>
      </c>
      <c r="F217" s="116">
        <f t="shared" si="37"/>
        <v>17284</v>
      </c>
      <c r="G217" s="64">
        <f t="shared" si="38"/>
        <v>0.21259043999452842</v>
      </c>
      <c r="K217" s="64">
        <f t="shared" si="36"/>
        <v>0.21259043999452842</v>
      </c>
      <c r="O217" s="64">
        <f t="shared" ca="1" si="35"/>
        <v>0.21451486629899955</v>
      </c>
      <c r="P217" s="64">
        <f t="shared" si="41"/>
        <v>0.21852848569474259</v>
      </c>
      <c r="Q217" s="102">
        <f t="shared" si="42"/>
        <v>43096.252899999999</v>
      </c>
      <c r="R217" s="64">
        <f t="shared" si="39"/>
        <v>3.5260386737831963E-5</v>
      </c>
      <c r="S217" s="103">
        <v>1</v>
      </c>
      <c r="T217" s="64">
        <f t="shared" si="43"/>
        <v>3.5260386737831963E-5</v>
      </c>
    </row>
    <row r="218" spans="1:20" s="64" customFormat="1" ht="12.95" customHeight="1">
      <c r="A218" s="125" t="s">
        <v>213</v>
      </c>
      <c r="B218" s="126" t="s">
        <v>79</v>
      </c>
      <c r="C218" s="127">
        <v>58122.446680000052</v>
      </c>
      <c r="D218" s="127">
        <v>5.9999999999999995E-4</v>
      </c>
      <c r="E218" s="64">
        <f t="shared" si="40"/>
        <v>17297.886207597174</v>
      </c>
      <c r="F218" s="116">
        <f t="shared" si="37"/>
        <v>17297.5</v>
      </c>
      <c r="G218" s="64">
        <f t="shared" si="38"/>
        <v>0.21989447504893178</v>
      </c>
      <c r="K218" s="64">
        <f t="shared" si="36"/>
        <v>0.21989447504893178</v>
      </c>
      <c r="O218" s="64">
        <f t="shared" ca="1" si="35"/>
        <v>0.21483597735747498</v>
      </c>
      <c r="P218" s="64">
        <f t="shared" si="41"/>
        <v>0.21890594586819506</v>
      </c>
      <c r="Q218" s="102">
        <f t="shared" si="42"/>
        <v>43103.946680000052</v>
      </c>
      <c r="R218" s="64">
        <f t="shared" si="39"/>
        <v>9.7718994116800917E-7</v>
      </c>
      <c r="S218" s="103">
        <v>1</v>
      </c>
      <c r="T218" s="64">
        <f t="shared" si="43"/>
        <v>9.7718994116800917E-7</v>
      </c>
    </row>
    <row r="219" spans="1:20" s="64" customFormat="1" ht="12.95" customHeight="1">
      <c r="A219" s="128" t="s">
        <v>209</v>
      </c>
      <c r="B219" s="129" t="s">
        <v>68</v>
      </c>
      <c r="C219" s="130">
        <v>58191.621200000001</v>
      </c>
      <c r="D219" s="130">
        <v>1E-4</v>
      </c>
      <c r="E219" s="64">
        <f t="shared" si="40"/>
        <v>17419.379597318493</v>
      </c>
      <c r="F219" s="116">
        <f t="shared" si="37"/>
        <v>17419</v>
      </c>
      <c r="G219" s="64">
        <f t="shared" si="38"/>
        <v>0.21613079000235302</v>
      </c>
      <c r="K219" s="64">
        <f t="shared" si="36"/>
        <v>0.21613079000235302</v>
      </c>
      <c r="O219" s="64">
        <f t="shared" ref="O219:O244" ca="1" si="44">+C$11+C$12*$F219</f>
        <v>0.21772597688375397</v>
      </c>
      <c r="P219" s="64">
        <f t="shared" si="41"/>
        <v>0.22231735712447759</v>
      </c>
      <c r="Q219" s="102">
        <f t="shared" si="42"/>
        <v>43173.121200000001</v>
      </c>
      <c r="R219" s="64">
        <f t="shared" si="39"/>
        <v>3.8273612756552615E-5</v>
      </c>
      <c r="S219" s="103">
        <v>1</v>
      </c>
      <c r="T219" s="64">
        <f t="shared" si="43"/>
        <v>3.8273612756552615E-5</v>
      </c>
    </row>
    <row r="220" spans="1:20" s="64" customFormat="1" ht="12.95" customHeight="1">
      <c r="A220" s="55" t="s">
        <v>0</v>
      </c>
      <c r="B220" s="124" t="s">
        <v>79</v>
      </c>
      <c r="C220" s="55">
        <v>58404.857000000004</v>
      </c>
      <c r="D220" s="55">
        <v>2.0000000000000001E-4</v>
      </c>
      <c r="E220" s="64">
        <f t="shared" si="40"/>
        <v>17793.89235363335</v>
      </c>
      <c r="F220" s="116">
        <f t="shared" si="37"/>
        <v>17793.5</v>
      </c>
      <c r="G220" s="64">
        <f t="shared" si="38"/>
        <v>0.22339383500366239</v>
      </c>
      <c r="K220" s="64">
        <f t="shared" si="36"/>
        <v>0.22339383500366239</v>
      </c>
      <c r="O220" s="64">
        <f t="shared" ca="1" si="44"/>
        <v>0.22663383550590618</v>
      </c>
      <c r="P220" s="64">
        <f t="shared" si="41"/>
        <v>0.23299396428888924</v>
      </c>
      <c r="Q220" s="102">
        <f t="shared" si="42"/>
        <v>43386.357000000004</v>
      </c>
      <c r="R220" s="64">
        <f t="shared" si="39"/>
        <v>9.2162482293070284E-5</v>
      </c>
      <c r="S220" s="103">
        <v>1</v>
      </c>
      <c r="T220" s="64">
        <f t="shared" si="43"/>
        <v>9.2162482293070284E-5</v>
      </c>
    </row>
    <row r="221" spans="1:20" s="64" customFormat="1" ht="12.95" customHeight="1">
      <c r="A221" s="55" t="s">
        <v>0</v>
      </c>
      <c r="B221" s="124" t="s">
        <v>68</v>
      </c>
      <c r="C221" s="55">
        <v>58467.777900000001</v>
      </c>
      <c r="D221" s="55">
        <v>2.0000000000000001E-4</v>
      </c>
      <c r="E221" s="64">
        <f t="shared" si="40"/>
        <v>17904.402313446899</v>
      </c>
      <c r="F221" s="116">
        <f t="shared" si="37"/>
        <v>17904</v>
      </c>
      <c r="G221" s="64">
        <f t="shared" si="38"/>
        <v>0.22906463999970583</v>
      </c>
      <c r="K221" s="64">
        <f t="shared" si="36"/>
        <v>0.22906463999970583</v>
      </c>
      <c r="O221" s="64">
        <f t="shared" ca="1" si="44"/>
        <v>0.22926218898453851</v>
      </c>
      <c r="P221" s="64">
        <f t="shared" si="41"/>
        <v>0.2361908287614557</v>
      </c>
      <c r="Q221" s="102">
        <f t="shared" si="42"/>
        <v>43449.277900000001</v>
      </c>
      <c r="R221" s="64">
        <f t="shared" si="39"/>
        <v>5.0782566268090045E-5</v>
      </c>
      <c r="S221" s="103">
        <v>1</v>
      </c>
      <c r="T221" s="64">
        <f t="shared" si="43"/>
        <v>5.0782566268090045E-5</v>
      </c>
    </row>
    <row r="222" spans="1:20" s="64" customFormat="1" ht="12.95" customHeight="1">
      <c r="A222" s="55" t="s">
        <v>0</v>
      </c>
      <c r="B222" s="124" t="s">
        <v>68</v>
      </c>
      <c r="C222" s="55">
        <v>58498.525399999999</v>
      </c>
      <c r="D222" s="55">
        <v>2.0000000000000001E-4</v>
      </c>
      <c r="E222" s="64">
        <f t="shared" si="40"/>
        <v>17958.405116797883</v>
      </c>
      <c r="F222" s="116">
        <f t="shared" si="37"/>
        <v>17958</v>
      </c>
      <c r="G222" s="64">
        <f t="shared" si="38"/>
        <v>0.23066077999828849</v>
      </c>
      <c r="K222" s="64">
        <f t="shared" si="36"/>
        <v>0.23066077999828849</v>
      </c>
      <c r="O222" s="64">
        <f t="shared" ca="1" si="44"/>
        <v>0.23054663321844035</v>
      </c>
      <c r="P222" s="64">
        <f t="shared" si="41"/>
        <v>0.23776082532264714</v>
      </c>
      <c r="Q222" s="102">
        <f t="shared" si="42"/>
        <v>43480.025399999999</v>
      </c>
      <c r="R222" s="64">
        <f t="shared" si="39"/>
        <v>5.0410643607947129E-5</v>
      </c>
      <c r="S222" s="103">
        <v>1</v>
      </c>
      <c r="T222" s="64">
        <f t="shared" si="43"/>
        <v>5.0410643607947129E-5</v>
      </c>
    </row>
    <row r="223" spans="1:20" s="64" customFormat="1" ht="12.95" customHeight="1">
      <c r="A223" s="128" t="s">
        <v>210</v>
      </c>
      <c r="B223" s="129" t="s">
        <v>68</v>
      </c>
      <c r="C223" s="130">
        <v>58527.5648</v>
      </c>
      <c r="D223" s="130">
        <v>2.0000000000000001E-4</v>
      </c>
      <c r="E223" s="64">
        <f t="shared" si="40"/>
        <v>18009.407930282909</v>
      </c>
      <c r="F223" s="116">
        <f t="shared" si="37"/>
        <v>18009</v>
      </c>
      <c r="G223" s="64">
        <f t="shared" si="38"/>
        <v>0.23226268999860622</v>
      </c>
      <c r="K223" s="64">
        <f t="shared" ref="K223:K244" si="45">+G223</f>
        <v>0.23226268999860622</v>
      </c>
      <c r="O223" s="64">
        <f t="shared" ca="1" si="44"/>
        <v>0.23175971943934756</v>
      </c>
      <c r="P223" s="64">
        <f t="shared" si="41"/>
        <v>0.23924825854602219</v>
      </c>
      <c r="Q223" s="102">
        <f t="shared" si="42"/>
        <v>43509.0648</v>
      </c>
      <c r="R223" s="64">
        <f t="shared" si="39"/>
        <v>4.8798167930647282E-5</v>
      </c>
      <c r="S223" s="103">
        <v>1</v>
      </c>
      <c r="T223" s="64">
        <f t="shared" si="43"/>
        <v>4.8798167930647282E-5</v>
      </c>
    </row>
    <row r="224" spans="1:20" s="64" customFormat="1" ht="12.95" customHeight="1">
      <c r="A224" s="128" t="s">
        <v>210</v>
      </c>
      <c r="B224" s="129" t="s">
        <v>79</v>
      </c>
      <c r="C224" s="130">
        <v>58536.3874</v>
      </c>
      <c r="D224" s="130">
        <v>1E-4</v>
      </c>
      <c r="E224" s="64">
        <f t="shared" si="40"/>
        <v>18024.903340733981</v>
      </c>
      <c r="F224" s="116">
        <f t="shared" ref="F224:F244" si="46">ROUND(2*E224,0)/2-0.5</f>
        <v>18024.5</v>
      </c>
      <c r="G224" s="64">
        <f t="shared" si="38"/>
        <v>0.22964954499911983</v>
      </c>
      <c r="K224" s="64">
        <f t="shared" si="45"/>
        <v>0.22964954499911983</v>
      </c>
      <c r="O224" s="64">
        <f t="shared" ca="1" si="44"/>
        <v>0.23212840250648606</v>
      </c>
      <c r="P224" s="64">
        <f t="shared" si="41"/>
        <v>0.23970121830684846</v>
      </c>
      <c r="Q224" s="102">
        <f t="shared" si="42"/>
        <v>43517.8874</v>
      </c>
      <c r="R224" s="64">
        <f t="shared" si="39"/>
        <v>1.0103613628530425E-4</v>
      </c>
      <c r="S224" s="103">
        <v>1</v>
      </c>
      <c r="T224" s="64">
        <f t="shared" si="43"/>
        <v>1.0103613628530425E-4</v>
      </c>
    </row>
    <row r="225" spans="1:20" s="64" customFormat="1" ht="12.95" customHeight="1">
      <c r="A225" s="110" t="s">
        <v>208</v>
      </c>
      <c r="B225" s="7"/>
      <c r="C225" s="48">
        <v>58544.645299999996</v>
      </c>
      <c r="D225" s="48">
        <v>2.9999999999999997E-4</v>
      </c>
      <c r="E225" s="64">
        <f t="shared" si="40"/>
        <v>18039.406950776814</v>
      </c>
      <c r="F225" s="116">
        <f t="shared" si="46"/>
        <v>18039</v>
      </c>
      <c r="G225" s="64">
        <f t="shared" si="38"/>
        <v>0.23170498999388656</v>
      </c>
      <c r="K225" s="64">
        <f t="shared" si="45"/>
        <v>0.23170498999388656</v>
      </c>
      <c r="O225" s="64">
        <f t="shared" ca="1" si="44"/>
        <v>0.232473299569293</v>
      </c>
      <c r="P225" s="64">
        <f t="shared" si="41"/>
        <v>0.24012533329457464</v>
      </c>
      <c r="Q225" s="102">
        <f t="shared" si="42"/>
        <v>43526.145299999996</v>
      </c>
      <c r="R225" s="64">
        <f t="shared" si="39"/>
        <v>7.090218130144267E-5</v>
      </c>
      <c r="S225" s="103">
        <v>1</v>
      </c>
      <c r="T225" s="64">
        <f t="shared" si="43"/>
        <v>7.090218130144267E-5</v>
      </c>
    </row>
    <row r="226" spans="1:20" s="64" customFormat="1" ht="12.95" customHeight="1">
      <c r="A226" s="128" t="s">
        <v>210</v>
      </c>
      <c r="B226" s="129" t="s">
        <v>79</v>
      </c>
      <c r="C226" s="130">
        <v>58554.608899999999</v>
      </c>
      <c r="D226" s="130">
        <v>2.0000000000000001E-4</v>
      </c>
      <c r="E226" s="64">
        <f t="shared" si="40"/>
        <v>18056.906335489981</v>
      </c>
      <c r="F226" s="116">
        <f t="shared" si="46"/>
        <v>18056.5</v>
      </c>
      <c r="G226" s="64">
        <f t="shared" si="38"/>
        <v>0.23135466499661561</v>
      </c>
      <c r="K226" s="64">
        <f t="shared" si="45"/>
        <v>0.23135466499661561</v>
      </c>
      <c r="O226" s="64">
        <f t="shared" ca="1" si="44"/>
        <v>0.2328895546450945</v>
      </c>
      <c r="P226" s="64">
        <f t="shared" si="41"/>
        <v>0.24063768339441535</v>
      </c>
      <c r="Q226" s="102">
        <f t="shared" si="42"/>
        <v>43536.108899999999</v>
      </c>
      <c r="R226" s="64">
        <f t="shared" si="39"/>
        <v>8.6174430573888479E-5</v>
      </c>
      <c r="S226" s="103">
        <v>1</v>
      </c>
      <c r="T226" s="64">
        <f t="shared" si="43"/>
        <v>8.6174430573888479E-5</v>
      </c>
    </row>
    <row r="227" spans="1:20" s="64" customFormat="1" ht="12.95" customHeight="1">
      <c r="A227" s="125" t="s">
        <v>211</v>
      </c>
      <c r="B227" s="126" t="s">
        <v>79</v>
      </c>
      <c r="C227" s="127">
        <v>58813.683599999997</v>
      </c>
      <c r="D227" s="127">
        <v>2.0000000000000001E-4</v>
      </c>
      <c r="E227" s="64">
        <f t="shared" si="40"/>
        <v>18511.92739662719</v>
      </c>
      <c r="F227" s="116">
        <f t="shared" si="46"/>
        <v>18511.5</v>
      </c>
      <c r="G227" s="64">
        <f t="shared" ref="G227:G244" si="47">+C227-(C$7+F227*C$8)</f>
        <v>0.24334621499292552</v>
      </c>
      <c r="K227" s="64">
        <f t="shared" si="45"/>
        <v>0.24334621499292552</v>
      </c>
      <c r="O227" s="64">
        <f t="shared" ca="1" si="44"/>
        <v>0.24371218661593361</v>
      </c>
      <c r="P227" s="64">
        <f t="shared" si="41"/>
        <v>0.25414581882667636</v>
      </c>
      <c r="Q227" s="102">
        <f t="shared" si="42"/>
        <v>43795.183599999997</v>
      </c>
      <c r="R227" s="64">
        <f t="shared" ref="R227:R244" si="48">(P227-G227)^2</f>
        <v>1.1663144296596578E-4</v>
      </c>
      <c r="S227" s="103">
        <v>1</v>
      </c>
      <c r="T227" s="64">
        <f t="shared" si="43"/>
        <v>1.1663144296596578E-4</v>
      </c>
    </row>
    <row r="228" spans="1:20" s="64" customFormat="1" ht="12.95" customHeight="1">
      <c r="A228" s="125" t="s">
        <v>212</v>
      </c>
      <c r="B228" s="126" t="s">
        <v>79</v>
      </c>
      <c r="C228" s="127">
        <v>58915.605199999998</v>
      </c>
      <c r="D228" s="127">
        <v>2.0000000000000001E-4</v>
      </c>
      <c r="E228" s="64">
        <f t="shared" si="40"/>
        <v>18690.935515076439</v>
      </c>
      <c r="F228" s="116">
        <f t="shared" si="46"/>
        <v>18690.5</v>
      </c>
      <c r="G228" s="64">
        <f t="shared" si="47"/>
        <v>0.24796860499918694</v>
      </c>
      <c r="K228" s="64">
        <f t="shared" si="45"/>
        <v>0.24796860499918694</v>
      </c>
      <c r="O228" s="64">
        <f t="shared" ca="1" si="44"/>
        <v>0.24796988139127471</v>
      </c>
      <c r="P228" s="64">
        <f t="shared" si="41"/>
        <v>0.25955873787077904</v>
      </c>
      <c r="Q228" s="102">
        <f t="shared" si="42"/>
        <v>43897.105199999998</v>
      </c>
      <c r="R228" s="64">
        <f t="shared" si="48"/>
        <v>1.343311799811599E-4</v>
      </c>
      <c r="S228" s="103">
        <v>1</v>
      </c>
      <c r="T228" s="64">
        <f t="shared" si="43"/>
        <v>1.343311799811599E-4</v>
      </c>
    </row>
    <row r="229" spans="1:20" s="64" customFormat="1" ht="12.95" customHeight="1">
      <c r="A229" s="125" t="s">
        <v>212</v>
      </c>
      <c r="B229" s="126" t="s">
        <v>68</v>
      </c>
      <c r="C229" s="127">
        <v>58916.462200000002</v>
      </c>
      <c r="D229" s="127">
        <v>2.9999999999999997E-4</v>
      </c>
      <c r="E229" s="64">
        <f t="shared" si="40"/>
        <v>18692.440691187407</v>
      </c>
      <c r="F229" s="116">
        <f t="shared" si="46"/>
        <v>18692</v>
      </c>
      <c r="G229" s="64">
        <f t="shared" si="47"/>
        <v>0.25091572000383167</v>
      </c>
      <c r="K229" s="64">
        <f t="shared" si="45"/>
        <v>0.25091572000383167</v>
      </c>
      <c r="O229" s="64">
        <f t="shared" ca="1" si="44"/>
        <v>0.24800556039777197</v>
      </c>
      <c r="P229" s="64">
        <f t="shared" si="41"/>
        <v>0.25960433307215347</v>
      </c>
      <c r="Q229" s="102">
        <f t="shared" si="42"/>
        <v>43897.962200000002</v>
      </c>
      <c r="R229" s="64">
        <f t="shared" si="48"/>
        <v>7.5491997051012444E-5</v>
      </c>
      <c r="S229" s="103">
        <v>1</v>
      </c>
      <c r="T229" s="64">
        <f t="shared" si="43"/>
        <v>7.5491997051012444E-5</v>
      </c>
    </row>
    <row r="230" spans="1:20" s="64" customFormat="1" ht="12.95" customHeight="1">
      <c r="A230" s="125" t="s">
        <v>212</v>
      </c>
      <c r="B230" s="126" t="s">
        <v>79</v>
      </c>
      <c r="C230" s="127">
        <v>58934.398500000003</v>
      </c>
      <c r="D230" s="127">
        <v>2.0000000000000001E-4</v>
      </c>
      <c r="E230" s="64">
        <f t="shared" si="40"/>
        <v>18723.942780194462</v>
      </c>
      <c r="F230" s="116">
        <f t="shared" si="46"/>
        <v>18723.5</v>
      </c>
      <c r="G230" s="64">
        <f t="shared" si="47"/>
        <v>0.25210513499769149</v>
      </c>
      <c r="K230" s="64">
        <f t="shared" si="45"/>
        <v>0.25210513499769149</v>
      </c>
      <c r="O230" s="64">
        <f t="shared" ca="1" si="44"/>
        <v>0.24875481953421472</v>
      </c>
      <c r="P230" s="64">
        <f t="shared" si="41"/>
        <v>0.26056273663561047</v>
      </c>
      <c r="Q230" s="102">
        <f t="shared" si="42"/>
        <v>43915.898500000003</v>
      </c>
      <c r="R230" s="64">
        <f t="shared" si="48"/>
        <v>7.1531025465729762E-5</v>
      </c>
      <c r="S230" s="103">
        <v>1</v>
      </c>
      <c r="T230" s="64">
        <f t="shared" si="43"/>
        <v>7.1531025465729762E-5</v>
      </c>
    </row>
    <row r="231" spans="1:20" s="64" customFormat="1" ht="12.95" customHeight="1">
      <c r="A231" s="128" t="s">
        <v>214</v>
      </c>
      <c r="B231" s="129" t="s">
        <v>68</v>
      </c>
      <c r="C231" s="130">
        <v>59161.871400000004</v>
      </c>
      <c r="D231" s="130">
        <v>2.0000000000000001E-4</v>
      </c>
      <c r="E231" s="64">
        <f t="shared" si="40"/>
        <v>19123.460603964824</v>
      </c>
      <c r="F231" s="116">
        <f t="shared" si="46"/>
        <v>19123</v>
      </c>
      <c r="G231" s="64">
        <f t="shared" si="47"/>
        <v>0.26225343000260182</v>
      </c>
      <c r="K231" s="64">
        <f t="shared" si="45"/>
        <v>0.26225343000260182</v>
      </c>
      <c r="O231" s="64">
        <f t="shared" ca="1" si="44"/>
        <v>0.25825732826465475</v>
      </c>
      <c r="P231" s="64">
        <f t="shared" si="41"/>
        <v>0.27286752333947456</v>
      </c>
      <c r="Q231" s="102">
        <f t="shared" si="42"/>
        <v>44143.371400000004</v>
      </c>
      <c r="R231" s="64">
        <f t="shared" si="48"/>
        <v>1.1265897736384637E-4</v>
      </c>
      <c r="S231" s="103">
        <v>1</v>
      </c>
      <c r="T231" s="64">
        <f t="shared" si="43"/>
        <v>1.1265897736384637E-4</v>
      </c>
    </row>
    <row r="232" spans="1:20" s="64" customFormat="1" ht="12.95" customHeight="1">
      <c r="A232" s="128" t="s">
        <v>214</v>
      </c>
      <c r="B232" s="129" t="s">
        <v>79</v>
      </c>
      <c r="C232" s="130">
        <v>59244.717100000002</v>
      </c>
      <c r="D232" s="130">
        <v>2.0000000000000001E-4</v>
      </c>
      <c r="E232" s="64">
        <f t="shared" si="40"/>
        <v>19268.965118009055</v>
      </c>
      <c r="F232" s="116">
        <f t="shared" si="46"/>
        <v>19268.5</v>
      </c>
      <c r="G232" s="64">
        <f t="shared" si="47"/>
        <v>0.26482358499924885</v>
      </c>
      <c r="K232" s="64">
        <f t="shared" si="45"/>
        <v>0.26482358499924885</v>
      </c>
      <c r="O232" s="64">
        <f t="shared" ca="1" si="44"/>
        <v>0.2617181918948901</v>
      </c>
      <c r="P232" s="64">
        <f t="shared" si="41"/>
        <v>0.27741797784347266</v>
      </c>
      <c r="Q232" s="102">
        <f t="shared" si="42"/>
        <v>44226.217100000002</v>
      </c>
      <c r="R232" s="64">
        <f t="shared" si="48"/>
        <v>1.5861873111463595E-4</v>
      </c>
      <c r="S232" s="103">
        <v>1</v>
      </c>
      <c r="T232" s="64">
        <f t="shared" si="43"/>
        <v>1.5861873111463595E-4</v>
      </c>
    </row>
    <row r="233" spans="1:20" s="64" customFormat="1" ht="12.95" customHeight="1">
      <c r="A233" s="128" t="s">
        <v>215</v>
      </c>
      <c r="B233" s="129" t="s">
        <v>79</v>
      </c>
      <c r="C233" s="130">
        <v>59280.587399999997</v>
      </c>
      <c r="D233" s="130">
        <v>4.0000000000000002E-4</v>
      </c>
      <c r="E233" s="64">
        <f t="shared" si="40"/>
        <v>19331.965256460659</v>
      </c>
      <c r="F233" s="116">
        <f t="shared" si="46"/>
        <v>19331.5</v>
      </c>
      <c r="G233" s="64">
        <f t="shared" si="47"/>
        <v>0.26490241499413969</v>
      </c>
      <c r="K233" s="64">
        <f t="shared" si="45"/>
        <v>0.26490241499413969</v>
      </c>
      <c r="O233" s="64">
        <f t="shared" ca="1" si="44"/>
        <v>0.26321671016777548</v>
      </c>
      <c r="P233" s="64">
        <f t="shared" si="41"/>
        <v>0.2793997052325754</v>
      </c>
      <c r="Q233" s="102">
        <f t="shared" si="42"/>
        <v>44262.087399999997</v>
      </c>
      <c r="R233" s="64">
        <f t="shared" si="48"/>
        <v>2.1017142425744338E-4</v>
      </c>
      <c r="S233" s="103">
        <v>1</v>
      </c>
      <c r="T233" s="64">
        <f t="shared" si="43"/>
        <v>2.1017142425744338E-4</v>
      </c>
    </row>
    <row r="234" spans="1:20" s="64" customFormat="1" ht="12.95" customHeight="1">
      <c r="A234" s="128" t="s">
        <v>215</v>
      </c>
      <c r="B234" s="129" t="s">
        <v>79</v>
      </c>
      <c r="C234" s="130">
        <v>59291.406600000002</v>
      </c>
      <c r="D234" s="130">
        <v>2.0000000000000001E-4</v>
      </c>
      <c r="E234" s="64">
        <f t="shared" si="40"/>
        <v>19350.967358420668</v>
      </c>
      <c r="F234" s="116">
        <f t="shared" si="46"/>
        <v>19350.5</v>
      </c>
      <c r="G234" s="64">
        <f t="shared" si="47"/>
        <v>0.26609920500050066</v>
      </c>
      <c r="K234" s="64">
        <f t="shared" si="45"/>
        <v>0.26609920500050066</v>
      </c>
      <c r="O234" s="64">
        <f t="shared" ca="1" si="44"/>
        <v>0.2636686442500743</v>
      </c>
      <c r="P234" s="64">
        <f t="shared" si="41"/>
        <v>0.27999872446276347</v>
      </c>
      <c r="Q234" s="102">
        <f t="shared" si="42"/>
        <v>44272.906600000002</v>
      </c>
      <c r="R234" s="64">
        <f t="shared" si="48"/>
        <v>1.9319664128182265E-4</v>
      </c>
      <c r="S234" s="103">
        <v>1</v>
      </c>
      <c r="T234" s="64">
        <f t="shared" si="43"/>
        <v>1.9319664128182265E-4</v>
      </c>
    </row>
    <row r="235" spans="1:20" s="64" customFormat="1" ht="12.95" customHeight="1">
      <c r="A235" s="128" t="s">
        <v>215</v>
      </c>
      <c r="B235" s="129" t="s">
        <v>79</v>
      </c>
      <c r="C235" s="130">
        <v>59317.598100000003</v>
      </c>
      <c r="D235" s="130">
        <v>5.0000000000000001E-4</v>
      </c>
      <c r="E235" s="64">
        <f t="shared" si="40"/>
        <v>19396.968315375459</v>
      </c>
      <c r="F235" s="116">
        <f t="shared" si="46"/>
        <v>19396.5</v>
      </c>
      <c r="G235" s="64">
        <f t="shared" si="47"/>
        <v>0.26664406499912729</v>
      </c>
      <c r="K235" s="64">
        <f t="shared" si="45"/>
        <v>0.26664406499912729</v>
      </c>
      <c r="O235" s="64">
        <f t="shared" ca="1" si="44"/>
        <v>0.26476280044932399</v>
      </c>
      <c r="P235" s="64">
        <f t="shared" si="41"/>
        <v>0.2814515827589163</v>
      </c>
      <c r="Q235" s="102">
        <f t="shared" si="42"/>
        <v>44299.098100000003</v>
      </c>
      <c r="R235" s="64">
        <f t="shared" si="48"/>
        <v>2.192625822064667E-4</v>
      </c>
      <c r="S235" s="103">
        <v>1</v>
      </c>
      <c r="T235" s="64">
        <f t="shared" si="43"/>
        <v>2.192625822064667E-4</v>
      </c>
    </row>
    <row r="236" spans="1:20" s="64" customFormat="1" ht="12.95" customHeight="1">
      <c r="A236" s="56" t="s">
        <v>216</v>
      </c>
      <c r="B236" s="57" t="s">
        <v>79</v>
      </c>
      <c r="C236" s="61">
        <v>59504.931900000003</v>
      </c>
      <c r="D236" s="56">
        <v>2.0000000000000001E-4</v>
      </c>
      <c r="E236" s="64">
        <f t="shared" si="40"/>
        <v>19725.988572709994</v>
      </c>
      <c r="F236" s="116">
        <f t="shared" si="46"/>
        <v>19725.5</v>
      </c>
      <c r="G236" s="64">
        <f t="shared" si="47"/>
        <v>0.27817795499868225</v>
      </c>
      <c r="K236" s="64">
        <f t="shared" si="45"/>
        <v>0.27817795499868225</v>
      </c>
      <c r="O236" s="64">
        <f t="shared" ca="1" si="44"/>
        <v>0.27258839587439221</v>
      </c>
      <c r="P236" s="64">
        <f t="shared" si="41"/>
        <v>0.29195001060516795</v>
      </c>
      <c r="Q236" s="102">
        <f t="shared" si="42"/>
        <v>44486.431900000003</v>
      </c>
      <c r="R236" s="64">
        <f t="shared" si="48"/>
        <v>1.8966951562813421E-4</v>
      </c>
      <c r="S236" s="103">
        <v>1</v>
      </c>
      <c r="T236" s="64">
        <f t="shared" si="43"/>
        <v>1.8966951562813421E-4</v>
      </c>
    </row>
    <row r="237" spans="1:20" s="64" customFormat="1" ht="12.95" customHeight="1">
      <c r="A237" s="58" t="s">
        <v>218</v>
      </c>
      <c r="B237" s="57" t="s">
        <v>79</v>
      </c>
      <c r="C237" s="62">
        <v>59637.315799999997</v>
      </c>
      <c r="D237" s="56">
        <v>2.0000000000000001E-4</v>
      </c>
      <c r="E237" s="64">
        <f t="shared" si="40"/>
        <v>19958.498588761271</v>
      </c>
      <c r="F237" s="131">
        <f t="shared" si="46"/>
        <v>19958</v>
      </c>
      <c r="G237" s="64">
        <f t="shared" si="47"/>
        <v>0.28388077999261441</v>
      </c>
      <c r="K237" s="64">
        <f t="shared" si="45"/>
        <v>0.28388077999261441</v>
      </c>
      <c r="O237" s="64">
        <f t="shared" ca="1" si="44"/>
        <v>0.2781186418814694</v>
      </c>
      <c r="P237" s="64">
        <f t="shared" si="41"/>
        <v>0.299482685944439</v>
      </c>
      <c r="Q237" s="102">
        <f t="shared" si="42"/>
        <v>44618.815799999997</v>
      </c>
      <c r="R237" s="64">
        <f t="shared" si="48"/>
        <v>2.4341946932957958E-4</v>
      </c>
      <c r="S237" s="103">
        <v>1</v>
      </c>
      <c r="T237" s="64">
        <f t="shared" si="43"/>
        <v>2.4341946932957958E-4</v>
      </c>
    </row>
    <row r="238" spans="1:20" s="64" customFormat="1" ht="12.95" customHeight="1">
      <c r="A238" s="58" t="s">
        <v>218</v>
      </c>
      <c r="B238" s="57" t="s">
        <v>79</v>
      </c>
      <c r="C238" s="62">
        <v>59637.597099999999</v>
      </c>
      <c r="D238" s="56">
        <v>1E-4</v>
      </c>
      <c r="E238" s="64">
        <f t="shared" si="40"/>
        <v>19958.992644817299</v>
      </c>
      <c r="F238" s="131">
        <f t="shared" si="46"/>
        <v>19958.5</v>
      </c>
      <c r="G238" s="64">
        <f t="shared" si="47"/>
        <v>0.28049648499290925</v>
      </c>
      <c r="K238" s="64">
        <f t="shared" si="45"/>
        <v>0.28049648499290925</v>
      </c>
      <c r="O238" s="64">
        <f t="shared" ca="1" si="44"/>
        <v>0.27813053488363515</v>
      </c>
      <c r="P238" s="64">
        <f t="shared" si="41"/>
        <v>0.29949898659783614</v>
      </c>
      <c r="Q238" s="102">
        <f t="shared" si="42"/>
        <v>44619.097099999999</v>
      </c>
      <c r="R238" s="64">
        <f t="shared" si="48"/>
        <v>3.6109506724524911E-4</v>
      </c>
      <c r="S238" s="103">
        <v>1</v>
      </c>
      <c r="T238" s="64">
        <f t="shared" si="43"/>
        <v>3.6109506724524911E-4</v>
      </c>
    </row>
    <row r="239" spans="1:20" s="64" customFormat="1" ht="12.95" customHeight="1">
      <c r="A239" s="60" t="s">
        <v>217</v>
      </c>
      <c r="B239" s="59" t="s">
        <v>79</v>
      </c>
      <c r="C239" s="61">
        <v>59848.847000000002</v>
      </c>
      <c r="D239" s="56">
        <v>5.9999999999999995E-4</v>
      </c>
      <c r="E239" s="64">
        <f t="shared" si="40"/>
        <v>20330.017502370476</v>
      </c>
      <c r="F239" s="116">
        <f t="shared" si="46"/>
        <v>20329.5</v>
      </c>
      <c r="G239" s="64">
        <f t="shared" si="47"/>
        <v>0.29464959500182886</v>
      </c>
      <c r="K239" s="64">
        <f t="shared" si="45"/>
        <v>0.29464959500182886</v>
      </c>
      <c r="O239" s="64">
        <f t="shared" ca="1" si="44"/>
        <v>0.28695514249062704</v>
      </c>
      <c r="P239" s="64">
        <f t="shared" si="41"/>
        <v>0.31171397644195464</v>
      </c>
      <c r="Q239" s="102">
        <f t="shared" si="42"/>
        <v>44830.347000000002</v>
      </c>
      <c r="R239" s="64">
        <f t="shared" si="48"/>
        <v>2.9119311393410941E-4</v>
      </c>
      <c r="S239" s="103">
        <v>1</v>
      </c>
      <c r="T239" s="64">
        <f t="shared" si="43"/>
        <v>2.9119311393410941E-4</v>
      </c>
    </row>
    <row r="240" spans="1:20" s="64" customFormat="1" ht="12.95" customHeight="1">
      <c r="A240" s="60" t="s">
        <v>217</v>
      </c>
      <c r="B240" s="59" t="s">
        <v>68</v>
      </c>
      <c r="C240" s="61">
        <v>59875.896399999998</v>
      </c>
      <c r="D240" s="56">
        <v>2.0000000000000001E-4</v>
      </c>
      <c r="E240" s="64">
        <f t="shared" si="40"/>
        <v>20377.525216134589</v>
      </c>
      <c r="F240" s="116">
        <f t="shared" si="46"/>
        <v>20377</v>
      </c>
      <c r="G240" s="64">
        <f t="shared" si="47"/>
        <v>0.29904156999691622</v>
      </c>
      <c r="K240" s="64">
        <f t="shared" si="45"/>
        <v>0.29904156999691622</v>
      </c>
      <c r="O240" s="64">
        <f t="shared" ca="1" si="44"/>
        <v>0.28808497769637398</v>
      </c>
      <c r="P240" s="64">
        <f t="shared" si="41"/>
        <v>0.31329518416703972</v>
      </c>
      <c r="Q240" s="102">
        <f t="shared" si="42"/>
        <v>44857.396399999998</v>
      </c>
      <c r="R240" s="64">
        <f t="shared" si="48"/>
        <v>2.0316551691074532E-4</v>
      </c>
      <c r="S240" s="103">
        <v>1</v>
      </c>
      <c r="T240" s="64">
        <f t="shared" si="43"/>
        <v>2.0316551691074532E-4</v>
      </c>
    </row>
    <row r="241" spans="1:20" s="64" customFormat="1" ht="12.95" customHeight="1">
      <c r="A241" s="132" t="s">
        <v>219</v>
      </c>
      <c r="B241" s="133" t="s">
        <v>79</v>
      </c>
      <c r="C241" s="63">
        <v>59936.252400000114</v>
      </c>
      <c r="D241" s="48"/>
      <c r="E241" s="64">
        <f t="shared" si="40"/>
        <v>20483.530361237721</v>
      </c>
      <c r="F241" s="131">
        <f t="shared" si="46"/>
        <v>20483</v>
      </c>
      <c r="G241" s="64">
        <f t="shared" si="47"/>
        <v>0.30197103011596482</v>
      </c>
      <c r="K241" s="64">
        <f t="shared" si="45"/>
        <v>0.30197103011596482</v>
      </c>
      <c r="O241" s="64">
        <f t="shared" ca="1" si="44"/>
        <v>0.29060629415551453</v>
      </c>
      <c r="P241" s="64">
        <f t="shared" si="41"/>
        <v>0.31683792933181321</v>
      </c>
      <c r="Q241" s="102">
        <f t="shared" si="42"/>
        <v>44917.752400000114</v>
      </c>
      <c r="R241" s="64">
        <f t="shared" si="48"/>
        <v>2.2102469229419328E-4</v>
      </c>
      <c r="S241" s="103">
        <v>1</v>
      </c>
      <c r="T241" s="64">
        <f t="shared" si="43"/>
        <v>2.2102469229419328E-4</v>
      </c>
    </row>
    <row r="242" spans="1:20" s="64" customFormat="1" ht="12.95" customHeight="1">
      <c r="A242" s="132" t="s">
        <v>219</v>
      </c>
      <c r="B242" s="133" t="s">
        <v>68</v>
      </c>
      <c r="C242" s="63">
        <v>59937.103600000031</v>
      </c>
      <c r="D242" s="48"/>
      <c r="E242" s="64">
        <f t="shared" si="40"/>
        <v>20485.025350625732</v>
      </c>
      <c r="F242" s="131">
        <f t="shared" si="46"/>
        <v>20484.5</v>
      </c>
      <c r="G242" s="64">
        <f t="shared" si="47"/>
        <v>0.29911814502702327</v>
      </c>
      <c r="K242" s="64">
        <f t="shared" si="45"/>
        <v>0.29911814502702327</v>
      </c>
      <c r="O242" s="64">
        <f t="shared" ca="1" si="44"/>
        <v>0.29064197316201179</v>
      </c>
      <c r="P242" s="64">
        <f t="shared" si="41"/>
        <v>0.31688820280089042</v>
      </c>
      <c r="Q242" s="102">
        <f t="shared" si="42"/>
        <v>44918.603600000031</v>
      </c>
      <c r="R242" s="64">
        <f t="shared" si="48"/>
        <v>3.1577495328657609E-4</v>
      </c>
      <c r="S242" s="103">
        <v>1</v>
      </c>
      <c r="T242" s="64">
        <f t="shared" si="43"/>
        <v>3.1577495328657609E-4</v>
      </c>
    </row>
    <row r="243" spans="1:20" s="64" customFormat="1" ht="12.95" customHeight="1">
      <c r="A243" s="134" t="s">
        <v>220</v>
      </c>
      <c r="B243" s="133" t="s">
        <v>79</v>
      </c>
      <c r="C243" s="56">
        <v>60001.680800000002</v>
      </c>
      <c r="D243" s="56">
        <v>4.0000000000000002E-4</v>
      </c>
      <c r="E243" s="64">
        <f t="shared" si="40"/>
        <v>20598.444322332569</v>
      </c>
      <c r="F243" s="131">
        <f t="shared" si="46"/>
        <v>20598</v>
      </c>
      <c r="G243" s="64">
        <f t="shared" si="47"/>
        <v>0.25298317999840947</v>
      </c>
      <c r="K243" s="64">
        <f t="shared" si="45"/>
        <v>0.25298317999840947</v>
      </c>
      <c r="O243" s="64">
        <f t="shared" ca="1" si="44"/>
        <v>0.29334168465363875</v>
      </c>
      <c r="P243" s="64">
        <f t="shared" si="41"/>
        <v>0.32070358392093645</v>
      </c>
      <c r="Q243" s="102">
        <f t="shared" si="42"/>
        <v>44983.180800000002</v>
      </c>
      <c r="R243" s="64">
        <f t="shared" si="48"/>
        <v>4.5860531074302085E-3</v>
      </c>
      <c r="S243" s="103">
        <v>1</v>
      </c>
      <c r="T243" s="64">
        <f t="shared" si="43"/>
        <v>4.5860531074302085E-3</v>
      </c>
    </row>
    <row r="244" spans="1:20" s="64" customFormat="1" ht="12.95" customHeight="1">
      <c r="A244" s="134" t="s">
        <v>220</v>
      </c>
      <c r="B244" s="133" t="s">
        <v>68</v>
      </c>
      <c r="C244" s="56">
        <v>60023.371200000001</v>
      </c>
      <c r="D244" s="56">
        <v>2.0000000000000001E-4</v>
      </c>
      <c r="E244" s="64">
        <f t="shared" si="40"/>
        <v>20636.539855491501</v>
      </c>
      <c r="F244" s="131">
        <f t="shared" si="46"/>
        <v>20636</v>
      </c>
      <c r="G244" s="64">
        <f t="shared" si="47"/>
        <v>0.30737675999989733</v>
      </c>
      <c r="K244" s="64">
        <f t="shared" si="45"/>
        <v>0.30737675999989733</v>
      </c>
      <c r="O244" s="64">
        <f t="shared" ca="1" si="44"/>
        <v>0.29424555281823628</v>
      </c>
      <c r="P244" s="64">
        <f t="shared" si="41"/>
        <v>0.32198598866466843</v>
      </c>
      <c r="Q244" s="102">
        <f t="shared" si="42"/>
        <v>45004.871200000001</v>
      </c>
      <c r="R244" s="64">
        <f t="shared" si="48"/>
        <v>2.1342956217956961E-4</v>
      </c>
      <c r="S244" s="103">
        <v>1</v>
      </c>
      <c r="T244" s="64">
        <f t="shared" si="43"/>
        <v>2.1342956217956961E-4</v>
      </c>
    </row>
    <row r="245" spans="1:20" s="64" customFormat="1" ht="12.95" customHeight="1">
      <c r="A245" s="7"/>
      <c r="B245" s="7"/>
      <c r="C245" s="48"/>
      <c r="D245" s="48"/>
    </row>
    <row r="246" spans="1:20" s="64" customFormat="1" ht="12.95" customHeight="1">
      <c r="A246" s="7"/>
      <c r="B246" s="7"/>
      <c r="C246" s="48"/>
      <c r="D246" s="48"/>
    </row>
    <row r="247" spans="1:20" s="64" customFormat="1" ht="12.95" customHeight="1">
      <c r="A247" s="7"/>
      <c r="B247" s="7"/>
      <c r="C247" s="48"/>
      <c r="D247" s="48"/>
    </row>
    <row r="248" spans="1:20" s="64" customFormat="1" ht="12.95" customHeight="1">
      <c r="A248" s="7"/>
      <c r="B248" s="7"/>
      <c r="C248" s="48"/>
      <c r="D248" s="48"/>
    </row>
    <row r="249" spans="1:20" s="64" customFormat="1" ht="12.95" customHeight="1">
      <c r="A249" s="7"/>
      <c r="B249" s="7"/>
      <c r="C249" s="48"/>
      <c r="D249" s="48"/>
    </row>
    <row r="250" spans="1:20" s="64" customFormat="1" ht="12.95" customHeight="1">
      <c r="A250" s="7"/>
      <c r="B250" s="7"/>
      <c r="C250" s="48"/>
      <c r="D250" s="48"/>
    </row>
    <row r="251" spans="1:20" s="64" customFormat="1" ht="12.95" customHeight="1">
      <c r="A251" s="7"/>
      <c r="B251" s="7"/>
      <c r="C251" s="48"/>
      <c r="D251" s="48"/>
    </row>
    <row r="252" spans="1:20" s="64" customFormat="1" ht="12.95" customHeight="1">
      <c r="A252" s="7"/>
      <c r="B252" s="7"/>
      <c r="C252" s="48"/>
      <c r="D252" s="48"/>
    </row>
    <row r="253" spans="1:20" s="64" customFormat="1" ht="12.95" customHeight="1">
      <c r="A253" s="7"/>
      <c r="B253" s="7"/>
      <c r="C253" s="48"/>
      <c r="D253" s="48"/>
    </row>
    <row r="254" spans="1:20" s="64" customFormat="1" ht="12.95" customHeight="1">
      <c r="A254" s="7"/>
      <c r="B254" s="7"/>
      <c r="C254" s="48"/>
      <c r="D254" s="48"/>
    </row>
    <row r="255" spans="1:20" s="64" customFormat="1" ht="12.95" customHeight="1">
      <c r="A255" s="7"/>
      <c r="B255" s="7"/>
      <c r="C255" s="48"/>
      <c r="D255" s="48"/>
    </row>
    <row r="256" spans="1:20" s="64" customFormat="1" ht="12.95" customHeight="1">
      <c r="A256" s="7"/>
      <c r="B256" s="7"/>
      <c r="C256" s="48"/>
      <c r="D256" s="48"/>
    </row>
    <row r="257" spans="1:4" s="64" customFormat="1" ht="12.95" customHeight="1">
      <c r="A257" s="7"/>
      <c r="B257" s="7"/>
      <c r="C257" s="48"/>
      <c r="D257" s="48"/>
    </row>
    <row r="258" spans="1:4" s="64" customFormat="1" ht="12.95" customHeight="1">
      <c r="A258" s="7"/>
      <c r="B258" s="7"/>
      <c r="C258" s="48"/>
      <c r="D258" s="48"/>
    </row>
    <row r="259" spans="1:4" s="64" customFormat="1" ht="12.95" customHeight="1">
      <c r="A259" s="7"/>
      <c r="B259" s="7"/>
      <c r="C259" s="48"/>
      <c r="D259" s="48"/>
    </row>
    <row r="260" spans="1:4" s="64" customFormat="1" ht="12.95" customHeight="1">
      <c r="A260" s="7"/>
      <c r="B260" s="7"/>
      <c r="C260" s="48"/>
      <c r="D260" s="48"/>
    </row>
    <row r="261" spans="1:4" s="64" customFormat="1" ht="12.95" customHeight="1">
      <c r="A261" s="7"/>
      <c r="B261" s="7"/>
      <c r="C261" s="48"/>
      <c r="D261" s="48"/>
    </row>
    <row r="262" spans="1:4" s="64" customFormat="1" ht="12.95" customHeight="1">
      <c r="A262" s="7"/>
      <c r="B262" s="7"/>
      <c r="C262" s="48"/>
      <c r="D262" s="48"/>
    </row>
    <row r="263" spans="1:4" s="64" customFormat="1" ht="12.95" customHeight="1">
      <c r="A263" s="7"/>
      <c r="B263" s="7"/>
      <c r="C263" s="48"/>
      <c r="D263" s="48"/>
    </row>
    <row r="264" spans="1:4" s="64" customFormat="1" ht="12.95" customHeight="1">
      <c r="A264" s="7"/>
      <c r="B264" s="7"/>
      <c r="C264" s="48"/>
      <c r="D264" s="48"/>
    </row>
    <row r="265" spans="1:4" s="64" customFormat="1" ht="12.95" customHeight="1">
      <c r="A265" s="7"/>
      <c r="B265" s="7"/>
      <c r="C265" s="48"/>
      <c r="D265" s="48"/>
    </row>
    <row r="266" spans="1:4" s="64" customFormat="1" ht="12.95" customHeight="1">
      <c r="A266" s="7"/>
      <c r="B266" s="7"/>
      <c r="C266" s="48"/>
      <c r="D266" s="48"/>
    </row>
    <row r="267" spans="1:4" s="64" customFormat="1" ht="12.95" customHeight="1">
      <c r="A267" s="7"/>
      <c r="B267" s="7"/>
      <c r="C267" s="48"/>
      <c r="D267" s="48"/>
    </row>
    <row r="268" spans="1:4" s="64" customFormat="1" ht="12.95" customHeight="1">
      <c r="A268" s="7"/>
      <c r="B268" s="7"/>
      <c r="C268" s="48"/>
      <c r="D268" s="48"/>
    </row>
    <row r="269" spans="1:4" s="64" customFormat="1" ht="12.95" customHeight="1">
      <c r="A269" s="7"/>
      <c r="B269" s="7"/>
      <c r="C269" s="48"/>
      <c r="D269" s="48"/>
    </row>
    <row r="270" spans="1:4" s="64" customFormat="1" ht="12.95" customHeight="1">
      <c r="A270" s="7"/>
      <c r="B270" s="7"/>
      <c r="C270" s="48"/>
      <c r="D270" s="48"/>
    </row>
    <row r="271" spans="1:4" s="64" customFormat="1" ht="12.95" customHeight="1">
      <c r="A271" s="7"/>
      <c r="B271" s="7"/>
      <c r="C271" s="48"/>
      <c r="D271" s="48"/>
    </row>
    <row r="272" spans="1:4" s="64" customFormat="1" ht="12.95" customHeight="1">
      <c r="A272" s="7"/>
      <c r="B272" s="7"/>
      <c r="C272" s="48"/>
      <c r="D272" s="48"/>
    </row>
    <row r="273" spans="1:4" s="64" customFormat="1" ht="12.95" customHeight="1">
      <c r="A273" s="7"/>
      <c r="B273" s="7"/>
      <c r="C273" s="48"/>
      <c r="D273" s="48"/>
    </row>
    <row r="274" spans="1:4" s="64" customFormat="1" ht="12.95" customHeight="1">
      <c r="A274" s="7"/>
      <c r="B274" s="7"/>
      <c r="C274" s="48"/>
      <c r="D274" s="48"/>
    </row>
    <row r="275" spans="1:4" s="64" customFormat="1" ht="12.95" customHeight="1">
      <c r="A275" s="7"/>
      <c r="B275" s="7"/>
      <c r="C275" s="48"/>
      <c r="D275" s="48"/>
    </row>
    <row r="276" spans="1:4" s="64" customFormat="1" ht="12.95" customHeight="1">
      <c r="A276" s="7"/>
      <c r="B276" s="7"/>
      <c r="C276" s="48"/>
      <c r="D276" s="48"/>
    </row>
    <row r="277" spans="1:4" s="64" customFormat="1" ht="12.95" customHeight="1">
      <c r="A277" s="7"/>
      <c r="B277" s="7"/>
      <c r="C277" s="48"/>
      <c r="D277" s="48"/>
    </row>
    <row r="278" spans="1:4" s="64" customFormat="1" ht="12.95" customHeight="1">
      <c r="A278" s="7"/>
      <c r="B278" s="7"/>
      <c r="C278" s="48"/>
      <c r="D278" s="48"/>
    </row>
    <row r="279" spans="1:4" s="64" customFormat="1" ht="12.95" customHeight="1">
      <c r="A279" s="7"/>
      <c r="B279" s="7"/>
      <c r="C279" s="48"/>
      <c r="D279" s="48"/>
    </row>
    <row r="280" spans="1:4" s="64" customFormat="1" ht="12.95" customHeight="1">
      <c r="A280" s="7"/>
      <c r="B280" s="7"/>
      <c r="C280" s="48"/>
      <c r="D280" s="48"/>
    </row>
    <row r="281" spans="1:4" s="64" customFormat="1" ht="12.95" customHeight="1">
      <c r="A281" s="7"/>
      <c r="B281" s="7"/>
      <c r="C281" s="48"/>
      <c r="D281" s="48"/>
    </row>
    <row r="282" spans="1:4" s="64" customFormat="1" ht="12.95" customHeight="1">
      <c r="A282" s="7"/>
      <c r="B282" s="7"/>
      <c r="C282" s="48"/>
      <c r="D282" s="48"/>
    </row>
    <row r="283" spans="1:4" s="64" customFormat="1" ht="12.95" customHeight="1">
      <c r="A283" s="7"/>
      <c r="B283" s="7"/>
      <c r="C283" s="48"/>
      <c r="D283" s="48"/>
    </row>
    <row r="284" spans="1:4" s="64" customFormat="1" ht="12.95" customHeight="1">
      <c r="A284" s="7"/>
      <c r="B284" s="7"/>
      <c r="C284" s="48"/>
      <c r="D284" s="48"/>
    </row>
    <row r="285" spans="1:4" s="64" customFormat="1" ht="12.95" customHeight="1">
      <c r="A285" s="7"/>
      <c r="B285" s="7"/>
      <c r="C285" s="48"/>
      <c r="D285" s="48"/>
    </row>
    <row r="286" spans="1:4" s="64" customFormat="1" ht="12.95" customHeight="1">
      <c r="A286" s="7"/>
      <c r="B286" s="7"/>
      <c r="C286" s="48"/>
      <c r="D286" s="48"/>
    </row>
    <row r="287" spans="1:4" s="64" customFormat="1" ht="12.95" customHeight="1">
      <c r="A287" s="7"/>
      <c r="B287" s="7"/>
      <c r="C287" s="48"/>
      <c r="D287" s="48"/>
    </row>
    <row r="288" spans="1:4" s="64" customFormat="1" ht="12.95" customHeight="1">
      <c r="A288" s="7"/>
      <c r="B288" s="7"/>
      <c r="C288" s="48"/>
      <c r="D288" s="48"/>
    </row>
    <row r="289" spans="1:4" s="64" customFormat="1" ht="12.95" customHeight="1">
      <c r="A289" s="7"/>
      <c r="B289" s="7"/>
      <c r="C289" s="48"/>
      <c r="D289" s="48"/>
    </row>
    <row r="290" spans="1:4" s="64" customFormat="1" ht="12.95" customHeight="1">
      <c r="A290" s="7"/>
      <c r="B290" s="7"/>
      <c r="C290" s="48"/>
      <c r="D290" s="48"/>
    </row>
    <row r="291" spans="1:4" s="64" customFormat="1" ht="12.95" customHeight="1">
      <c r="A291" s="7"/>
      <c r="B291" s="7"/>
      <c r="C291" s="48"/>
      <c r="D291" s="48"/>
    </row>
    <row r="292" spans="1:4" s="64" customFormat="1" ht="12.95" customHeight="1">
      <c r="A292" s="7"/>
      <c r="B292" s="7"/>
      <c r="C292" s="48"/>
      <c r="D292" s="48"/>
    </row>
    <row r="293" spans="1:4" s="64" customFormat="1" ht="12.95" customHeight="1">
      <c r="A293" s="7"/>
      <c r="B293" s="7"/>
      <c r="C293" s="48"/>
      <c r="D293" s="48"/>
    </row>
    <row r="294" spans="1:4" s="64" customFormat="1" ht="12.95" customHeight="1">
      <c r="A294" s="7"/>
      <c r="B294" s="7"/>
      <c r="C294" s="48"/>
      <c r="D294" s="48"/>
    </row>
    <row r="295" spans="1:4" s="64" customFormat="1" ht="12.95" customHeight="1">
      <c r="A295" s="7"/>
      <c r="B295" s="7"/>
      <c r="C295" s="48"/>
      <c r="D295" s="48"/>
    </row>
    <row r="296" spans="1:4" s="64" customFormat="1" ht="12.95" customHeight="1">
      <c r="A296" s="7"/>
      <c r="B296" s="7"/>
      <c r="C296" s="48"/>
      <c r="D296" s="48"/>
    </row>
    <row r="297" spans="1:4" s="64" customFormat="1" ht="12.95" customHeight="1">
      <c r="A297" s="7"/>
      <c r="B297" s="7"/>
      <c r="C297" s="48"/>
      <c r="D297" s="48"/>
    </row>
    <row r="298" spans="1:4" s="64" customFormat="1" ht="12.95" customHeight="1">
      <c r="A298" s="7"/>
      <c r="B298" s="7"/>
      <c r="C298" s="48"/>
      <c r="D298" s="48"/>
    </row>
    <row r="299" spans="1:4" s="64" customFormat="1" ht="12.95" customHeight="1">
      <c r="A299" s="7"/>
      <c r="B299" s="7"/>
      <c r="C299" s="48"/>
      <c r="D299" s="48"/>
    </row>
    <row r="300" spans="1:4" s="64" customFormat="1" ht="12.95" customHeight="1">
      <c r="A300" s="7"/>
      <c r="B300" s="7"/>
      <c r="C300" s="48"/>
      <c r="D300" s="48"/>
    </row>
    <row r="301" spans="1:4" s="64" customFormat="1" ht="12.95" customHeight="1">
      <c r="A301" s="7"/>
      <c r="B301" s="7"/>
      <c r="C301" s="48"/>
      <c r="D301" s="48"/>
    </row>
    <row r="302" spans="1:4" s="64" customFormat="1" ht="12.95" customHeight="1">
      <c r="A302" s="7"/>
      <c r="B302" s="7"/>
      <c r="C302" s="48"/>
      <c r="D302" s="48"/>
    </row>
    <row r="303" spans="1:4" s="64" customFormat="1" ht="12.95" customHeight="1">
      <c r="A303" s="7"/>
      <c r="B303" s="7"/>
      <c r="C303" s="48"/>
      <c r="D303" s="48"/>
    </row>
    <row r="304" spans="1:4" s="64" customFormat="1" ht="12.95" customHeight="1">
      <c r="A304" s="7"/>
      <c r="B304" s="7"/>
      <c r="C304" s="48"/>
      <c r="D304" s="48"/>
    </row>
    <row r="305" spans="1:4" s="64" customFormat="1" ht="12.95" customHeight="1">
      <c r="A305" s="7"/>
      <c r="B305" s="7"/>
      <c r="C305" s="48"/>
      <c r="D305" s="48"/>
    </row>
    <row r="306" spans="1:4" s="64" customFormat="1" ht="12.95" customHeight="1">
      <c r="A306" s="7"/>
      <c r="B306" s="7"/>
      <c r="C306" s="48"/>
      <c r="D306" s="48"/>
    </row>
    <row r="307" spans="1:4" s="64" customFormat="1" ht="12.95" customHeight="1">
      <c r="A307" s="7"/>
      <c r="B307" s="7"/>
      <c r="C307" s="48"/>
      <c r="D307" s="48"/>
    </row>
    <row r="308" spans="1:4" s="64" customFormat="1" ht="12.95" customHeight="1">
      <c r="A308" s="7"/>
      <c r="B308" s="7"/>
      <c r="C308" s="48"/>
      <c r="D308" s="48"/>
    </row>
    <row r="309" spans="1:4" s="64" customFormat="1" ht="12.95" customHeight="1">
      <c r="A309" s="7"/>
      <c r="B309" s="7"/>
      <c r="C309" s="48"/>
      <c r="D309" s="48"/>
    </row>
    <row r="310" spans="1:4" s="64" customFormat="1" ht="12.95" customHeight="1">
      <c r="A310" s="7"/>
      <c r="B310" s="7"/>
      <c r="C310" s="48"/>
      <c r="D310" s="48"/>
    </row>
    <row r="311" spans="1:4" s="64" customFormat="1" ht="12.95" customHeight="1">
      <c r="A311" s="7"/>
      <c r="B311" s="7"/>
      <c r="C311" s="48"/>
      <c r="D311" s="48"/>
    </row>
    <row r="312" spans="1:4" s="64" customFormat="1" ht="12.95" customHeight="1">
      <c r="A312" s="7"/>
      <c r="B312" s="7"/>
      <c r="C312" s="48"/>
      <c r="D312" s="48"/>
    </row>
    <row r="313" spans="1:4" s="64" customFormat="1" ht="12.95" customHeight="1">
      <c r="A313" s="7"/>
      <c r="B313" s="7"/>
      <c r="C313" s="48"/>
      <c r="D313" s="48"/>
    </row>
    <row r="314" spans="1:4" s="64" customFormat="1" ht="12.95" customHeight="1">
      <c r="A314" s="7"/>
      <c r="B314" s="7"/>
      <c r="C314" s="48"/>
      <c r="D314" s="48"/>
    </row>
    <row r="315" spans="1:4" s="64" customFormat="1" ht="12.95" customHeight="1">
      <c r="A315" s="7"/>
      <c r="B315" s="7"/>
      <c r="C315" s="48"/>
      <c r="D315" s="48"/>
    </row>
    <row r="316" spans="1:4" s="64" customFormat="1" ht="12.95" customHeight="1">
      <c r="A316" s="7"/>
      <c r="B316" s="7"/>
      <c r="C316" s="48"/>
      <c r="D316" s="48"/>
    </row>
    <row r="317" spans="1:4" s="64" customFormat="1" ht="12.95" customHeight="1">
      <c r="A317" s="7"/>
      <c r="B317" s="7"/>
      <c r="C317" s="48"/>
      <c r="D317" s="48"/>
    </row>
    <row r="318" spans="1:4" s="64" customFormat="1" ht="12.95" customHeight="1">
      <c r="A318" s="7"/>
      <c r="B318" s="7"/>
      <c r="C318" s="48"/>
      <c r="D318" s="48"/>
    </row>
    <row r="319" spans="1:4" s="64" customFormat="1" ht="12.95" customHeight="1">
      <c r="A319" s="7"/>
      <c r="B319" s="7"/>
      <c r="C319" s="48"/>
      <c r="D319" s="48"/>
    </row>
    <row r="320" spans="1:4" s="64" customFormat="1" ht="12.95" customHeight="1">
      <c r="A320" s="7"/>
      <c r="B320" s="7"/>
      <c r="C320" s="48"/>
      <c r="D320" s="48"/>
    </row>
    <row r="321" spans="1:4" s="64" customFormat="1" ht="12.95" customHeight="1">
      <c r="A321" s="7"/>
      <c r="B321" s="7"/>
      <c r="C321" s="48"/>
      <c r="D321" s="48"/>
    </row>
    <row r="322" spans="1:4" s="64" customFormat="1" ht="12.95" customHeight="1">
      <c r="A322" s="7"/>
      <c r="B322" s="7"/>
      <c r="C322" s="48"/>
      <c r="D322" s="48"/>
    </row>
    <row r="323" spans="1:4" s="64" customFormat="1" ht="12.95" customHeight="1">
      <c r="A323" s="7"/>
      <c r="B323" s="7"/>
      <c r="C323" s="48"/>
      <c r="D323" s="48"/>
    </row>
    <row r="324" spans="1:4" s="64" customFormat="1" ht="12.95" customHeight="1">
      <c r="A324" s="7"/>
      <c r="B324" s="7"/>
      <c r="C324" s="48"/>
      <c r="D324" s="48"/>
    </row>
    <row r="325" spans="1:4" s="64" customFormat="1" ht="12.95" customHeight="1">
      <c r="A325" s="7"/>
      <c r="B325" s="7"/>
      <c r="C325" s="48"/>
      <c r="D325" s="48"/>
    </row>
    <row r="326" spans="1:4" s="64" customFormat="1" ht="12.95" customHeight="1">
      <c r="A326" s="7"/>
      <c r="B326" s="7"/>
      <c r="C326" s="48"/>
      <c r="D326" s="48"/>
    </row>
    <row r="327" spans="1:4" s="64" customFormat="1" ht="12.95" customHeight="1">
      <c r="A327" s="7"/>
      <c r="B327" s="7"/>
      <c r="C327" s="48"/>
      <c r="D327" s="48"/>
    </row>
    <row r="328" spans="1:4" s="64" customFormat="1" ht="12.95" customHeight="1">
      <c r="A328" s="7"/>
      <c r="B328" s="7"/>
      <c r="C328" s="48"/>
      <c r="D328" s="48"/>
    </row>
    <row r="329" spans="1:4" s="64" customFormat="1" ht="12.95" customHeight="1">
      <c r="A329" s="7"/>
      <c r="B329" s="7"/>
      <c r="C329" s="48"/>
      <c r="D329" s="48"/>
    </row>
    <row r="330" spans="1:4" s="64" customFormat="1" ht="12.95" customHeight="1">
      <c r="A330" s="7"/>
      <c r="B330" s="7"/>
      <c r="C330" s="48"/>
      <c r="D330" s="48"/>
    </row>
    <row r="331" spans="1:4" s="64" customFormat="1" ht="12.95" customHeight="1">
      <c r="A331" s="7"/>
      <c r="B331" s="7"/>
      <c r="C331" s="48"/>
      <c r="D331" s="48"/>
    </row>
    <row r="332" spans="1:4" s="64" customFormat="1" ht="12.95" customHeight="1">
      <c r="A332" s="7"/>
      <c r="B332" s="7"/>
      <c r="C332" s="48"/>
      <c r="D332" s="48"/>
    </row>
    <row r="333" spans="1:4" s="64" customFormat="1" ht="12.95" customHeight="1">
      <c r="A333" s="7"/>
      <c r="B333" s="7"/>
      <c r="C333" s="48"/>
      <c r="D333" s="48"/>
    </row>
    <row r="334" spans="1:4" s="64" customFormat="1" ht="12.95" customHeight="1">
      <c r="A334" s="7"/>
      <c r="B334" s="7"/>
      <c r="C334" s="48"/>
      <c r="D334" s="48"/>
    </row>
    <row r="335" spans="1:4" s="64" customFormat="1" ht="12.95" customHeight="1">
      <c r="A335" s="7"/>
      <c r="B335" s="7"/>
      <c r="C335" s="48"/>
      <c r="D335" s="48"/>
    </row>
    <row r="336" spans="1:4" s="64" customFormat="1" ht="12.95" customHeight="1">
      <c r="A336" s="7"/>
      <c r="B336" s="7"/>
      <c r="C336" s="48"/>
      <c r="D336" s="48"/>
    </row>
    <row r="337" spans="1:4" s="64" customFormat="1" ht="12.95" customHeight="1">
      <c r="A337" s="7"/>
      <c r="B337" s="7"/>
      <c r="C337" s="48"/>
      <c r="D337" s="48"/>
    </row>
    <row r="338" spans="1:4" s="64" customFormat="1" ht="12.95" customHeight="1">
      <c r="A338" s="7"/>
      <c r="B338" s="7"/>
      <c r="C338" s="48"/>
      <c r="D338" s="48"/>
    </row>
    <row r="339" spans="1:4" s="64" customFormat="1" ht="12.95" customHeight="1">
      <c r="A339" s="7"/>
      <c r="B339" s="7"/>
      <c r="C339" s="48"/>
      <c r="D339" s="48"/>
    </row>
    <row r="340" spans="1:4" s="64" customFormat="1" ht="12.95" customHeight="1">
      <c r="A340" s="7"/>
      <c r="B340" s="7"/>
      <c r="C340" s="48"/>
      <c r="D340" s="48"/>
    </row>
    <row r="341" spans="1:4" s="64" customFormat="1" ht="12.95" customHeight="1">
      <c r="A341" s="7"/>
      <c r="B341" s="7"/>
      <c r="C341" s="48"/>
      <c r="D341" s="48"/>
    </row>
    <row r="342" spans="1:4" s="64" customFormat="1" ht="12.95" customHeight="1">
      <c r="A342" s="7"/>
      <c r="B342" s="7"/>
      <c r="C342" s="48"/>
      <c r="D342" s="48"/>
    </row>
    <row r="343" spans="1:4" s="64" customFormat="1" ht="12.95" customHeight="1">
      <c r="A343" s="7"/>
      <c r="B343" s="7"/>
      <c r="C343" s="48"/>
      <c r="D343" s="48"/>
    </row>
    <row r="344" spans="1:4" s="64" customFormat="1" ht="12.95" customHeight="1">
      <c r="A344" s="7"/>
      <c r="B344" s="7"/>
      <c r="C344" s="48"/>
      <c r="D344" s="48"/>
    </row>
    <row r="345" spans="1:4" s="64" customFormat="1" ht="12.95" customHeight="1">
      <c r="A345" s="7"/>
      <c r="B345" s="7"/>
      <c r="C345" s="48"/>
      <c r="D345" s="48"/>
    </row>
    <row r="346" spans="1:4" s="64" customFormat="1" ht="12.95" customHeight="1">
      <c r="A346" s="7"/>
      <c r="B346" s="7"/>
      <c r="C346" s="48"/>
      <c r="D346" s="48"/>
    </row>
    <row r="347" spans="1:4" s="64" customFormat="1" ht="12.95" customHeight="1">
      <c r="A347" s="7"/>
      <c r="B347" s="7"/>
      <c r="C347" s="48"/>
      <c r="D347" s="48"/>
    </row>
    <row r="348" spans="1:4" s="64" customFormat="1" ht="12.95" customHeight="1">
      <c r="A348" s="7"/>
      <c r="B348" s="7"/>
      <c r="C348" s="48"/>
      <c r="D348" s="48"/>
    </row>
    <row r="349" spans="1:4" s="64" customFormat="1" ht="12.95" customHeight="1">
      <c r="A349" s="7"/>
      <c r="B349" s="7"/>
      <c r="C349" s="48"/>
      <c r="D349" s="48"/>
    </row>
    <row r="350" spans="1:4" s="64" customFormat="1" ht="12.95" customHeight="1">
      <c r="A350" s="7"/>
      <c r="B350" s="7"/>
      <c r="C350" s="48"/>
      <c r="D350" s="48"/>
    </row>
    <row r="351" spans="1:4" s="64" customFormat="1" ht="12.95" customHeight="1">
      <c r="A351" s="7"/>
      <c r="B351" s="7"/>
      <c r="C351" s="48"/>
      <c r="D351" s="48"/>
    </row>
    <row r="352" spans="1:4" s="64" customFormat="1" ht="12.95" customHeight="1">
      <c r="A352" s="7"/>
      <c r="B352" s="7"/>
      <c r="C352" s="48"/>
      <c r="D352" s="48"/>
    </row>
    <row r="353" spans="3:4" s="64" customFormat="1" ht="12.95" customHeight="1">
      <c r="C353" s="99"/>
      <c r="D353" s="99"/>
    </row>
    <row r="354" spans="3:4" s="64" customFormat="1" ht="12.95" customHeight="1">
      <c r="C354" s="99"/>
      <c r="D354" s="99"/>
    </row>
    <row r="355" spans="3:4" s="64" customFormat="1" ht="12.95" customHeight="1">
      <c r="C355" s="99"/>
      <c r="D355" s="99"/>
    </row>
    <row r="356" spans="3:4" s="64" customFormat="1" ht="12.95" customHeight="1">
      <c r="C356" s="99"/>
      <c r="D356" s="99"/>
    </row>
    <row r="357" spans="3:4" s="64" customFormat="1" ht="12.95" customHeight="1">
      <c r="C357" s="99"/>
      <c r="D357" s="99"/>
    </row>
    <row r="358" spans="3:4" s="64" customFormat="1" ht="12.95" customHeight="1">
      <c r="C358" s="99"/>
      <c r="D358" s="99"/>
    </row>
    <row r="359" spans="3:4" s="64" customFormat="1" ht="12.95" customHeight="1">
      <c r="C359" s="99"/>
      <c r="D359" s="99"/>
    </row>
    <row r="360" spans="3:4" s="64" customFormat="1" ht="12.95" customHeight="1">
      <c r="C360" s="99"/>
      <c r="D360" s="99"/>
    </row>
    <row r="361" spans="3:4" s="64" customFormat="1" ht="12.95" customHeight="1">
      <c r="C361" s="99"/>
      <c r="D361" s="99"/>
    </row>
    <row r="362" spans="3:4" s="64" customFormat="1" ht="12.95" customHeight="1">
      <c r="C362" s="99"/>
      <c r="D362" s="99"/>
    </row>
    <row r="363" spans="3:4" s="64" customFormat="1" ht="12.95" customHeight="1">
      <c r="C363" s="99"/>
      <c r="D363" s="99"/>
    </row>
    <row r="364" spans="3:4" s="64" customFormat="1" ht="12.95" customHeight="1">
      <c r="C364" s="99"/>
      <c r="D364" s="99"/>
    </row>
    <row r="365" spans="3:4" s="64" customFormat="1" ht="12.95" customHeight="1">
      <c r="C365" s="99"/>
      <c r="D365" s="99"/>
    </row>
    <row r="366" spans="3:4" s="64" customFormat="1" ht="12.95" customHeight="1">
      <c r="C366" s="99"/>
      <c r="D366" s="99"/>
    </row>
    <row r="367" spans="3:4" s="64" customFormat="1" ht="12.95" customHeight="1">
      <c r="C367" s="99"/>
      <c r="D367" s="99"/>
    </row>
    <row r="368" spans="3:4" s="64" customFormat="1" ht="12.95" customHeight="1">
      <c r="C368" s="99"/>
      <c r="D368" s="99"/>
    </row>
    <row r="369" spans="3:4" s="64" customFormat="1" ht="12.95" customHeight="1">
      <c r="C369" s="99"/>
      <c r="D369" s="99"/>
    </row>
    <row r="370" spans="3:4" s="64" customFormat="1" ht="12.95" customHeight="1">
      <c r="C370" s="99"/>
      <c r="D370" s="99"/>
    </row>
    <row r="371" spans="3:4" s="64" customFormat="1" ht="12.95" customHeight="1">
      <c r="C371" s="99"/>
      <c r="D371" s="99"/>
    </row>
    <row r="372" spans="3:4" s="64" customFormat="1" ht="12.95" customHeight="1">
      <c r="C372" s="99"/>
      <c r="D372" s="99"/>
    </row>
    <row r="373" spans="3:4" s="64" customFormat="1" ht="12.95" customHeight="1">
      <c r="C373" s="99"/>
      <c r="D373" s="99"/>
    </row>
    <row r="374" spans="3:4" s="64" customFormat="1" ht="12.95" customHeight="1">
      <c r="C374" s="99"/>
      <c r="D374" s="99"/>
    </row>
    <row r="375" spans="3:4" s="64" customFormat="1" ht="12.95" customHeight="1">
      <c r="C375" s="99"/>
      <c r="D375" s="99"/>
    </row>
    <row r="376" spans="3:4" s="64" customFormat="1" ht="12.95" customHeight="1">
      <c r="C376" s="99"/>
      <c r="D376" s="99"/>
    </row>
    <row r="377" spans="3:4" s="64" customFormat="1" ht="12.95" customHeight="1">
      <c r="C377" s="99"/>
      <c r="D377" s="99"/>
    </row>
    <row r="378" spans="3:4" s="64" customFormat="1" ht="12.95" customHeight="1">
      <c r="C378" s="99"/>
      <c r="D378" s="99"/>
    </row>
    <row r="379" spans="3:4" s="64" customFormat="1" ht="12.95" customHeight="1">
      <c r="C379" s="99"/>
      <c r="D379" s="99"/>
    </row>
    <row r="380" spans="3:4" s="64" customFormat="1" ht="12.95" customHeight="1">
      <c r="C380" s="99"/>
      <c r="D380" s="99"/>
    </row>
    <row r="381" spans="3:4" s="64" customFormat="1" ht="12.95" customHeight="1">
      <c r="C381" s="99"/>
      <c r="D381" s="99"/>
    </row>
    <row r="382" spans="3:4" s="64" customFormat="1" ht="12.95" customHeight="1">
      <c r="C382" s="99"/>
      <c r="D382" s="99"/>
    </row>
    <row r="383" spans="3:4" s="64" customFormat="1" ht="12.95" customHeight="1">
      <c r="C383" s="99"/>
      <c r="D383" s="99"/>
    </row>
    <row r="384" spans="3:4" s="64" customFormat="1" ht="12.95" customHeight="1">
      <c r="C384" s="99"/>
      <c r="D384" s="99"/>
    </row>
    <row r="385" spans="3:4" s="64" customFormat="1" ht="12.95" customHeight="1">
      <c r="C385" s="99"/>
      <c r="D385" s="99"/>
    </row>
    <row r="386" spans="3:4" s="64" customFormat="1" ht="12.95" customHeight="1">
      <c r="C386" s="99"/>
      <c r="D386" s="99"/>
    </row>
    <row r="387" spans="3:4" s="64" customFormat="1" ht="12.95" customHeight="1">
      <c r="C387" s="99"/>
      <c r="D387" s="99"/>
    </row>
    <row r="388" spans="3:4" s="64" customFormat="1" ht="12.95" customHeight="1">
      <c r="C388" s="99"/>
      <c r="D388" s="99"/>
    </row>
    <row r="389" spans="3:4" s="64" customFormat="1" ht="12.95" customHeight="1">
      <c r="C389" s="99"/>
      <c r="D389" s="99"/>
    </row>
    <row r="390" spans="3:4" s="64" customFormat="1" ht="12.95" customHeight="1">
      <c r="C390" s="99"/>
      <c r="D390" s="99"/>
    </row>
    <row r="391" spans="3:4" s="64" customFormat="1" ht="12.95" customHeight="1">
      <c r="C391" s="99"/>
      <c r="D391" s="99"/>
    </row>
    <row r="392" spans="3:4" s="64" customFormat="1" ht="12.95" customHeight="1">
      <c r="C392" s="99"/>
      <c r="D392" s="99"/>
    </row>
    <row r="393" spans="3:4" s="64" customFormat="1" ht="12.95" customHeight="1">
      <c r="C393" s="99"/>
      <c r="D393" s="99"/>
    </row>
    <row r="394" spans="3:4" s="64" customFormat="1" ht="12.95" customHeight="1">
      <c r="C394" s="99"/>
      <c r="D394" s="99"/>
    </row>
    <row r="395" spans="3:4" s="64" customFormat="1" ht="12.95" customHeight="1"/>
    <row r="396" spans="3:4" s="64" customFormat="1" ht="12.95" customHeight="1"/>
    <row r="397" spans="3:4" s="64" customFormat="1" ht="12.95" customHeight="1"/>
    <row r="398" spans="3:4" s="64" customFormat="1" ht="12.95" customHeight="1"/>
    <row r="399" spans="3:4" s="64" customFormat="1" ht="12.95" customHeight="1"/>
    <row r="400" spans="3:4" s="64" customFormat="1" ht="12.95" customHeight="1"/>
    <row r="401" s="64" customFormat="1" ht="12.95" customHeight="1"/>
    <row r="402" s="64" customFormat="1" ht="12.95" customHeight="1"/>
    <row r="403" s="64" customFormat="1" ht="12.95" customHeight="1"/>
    <row r="404" s="64" customFormat="1" ht="12.95" customHeight="1"/>
    <row r="405" s="64" customFormat="1" ht="12.95" customHeight="1"/>
    <row r="406" s="64" customFormat="1" ht="12.95" customHeight="1"/>
    <row r="407" s="64" customFormat="1" ht="12.95" customHeight="1"/>
    <row r="408" s="64" customFormat="1" ht="12.95" customHeight="1"/>
    <row r="409" s="64" customFormat="1" ht="12.95" customHeight="1"/>
    <row r="410" s="64" customFormat="1" ht="12.95" customHeight="1"/>
    <row r="411" s="64" customFormat="1" ht="12.95" customHeight="1"/>
    <row r="412" s="64" customFormat="1" ht="12.95" customHeight="1"/>
    <row r="413" s="64" customFormat="1" ht="12.95" customHeight="1"/>
    <row r="414" s="64" customFormat="1" ht="12.95" customHeight="1"/>
    <row r="415" s="64" customFormat="1" ht="12.95" customHeight="1"/>
    <row r="416" s="64" customFormat="1" ht="12.95" customHeight="1"/>
    <row r="417" s="64" customFormat="1" ht="12.95" customHeight="1"/>
    <row r="418" s="64" customFormat="1" ht="12.95" customHeight="1"/>
    <row r="419" s="64" customFormat="1" ht="12.95" customHeight="1"/>
    <row r="420" s="64" customFormat="1" ht="12.95" customHeight="1"/>
  </sheetData>
  <protectedRanges>
    <protectedRange sqref="A221:D228" name="Range1"/>
  </protectedRanges>
  <sortState xmlns:xlrd2="http://schemas.microsoft.com/office/spreadsheetml/2017/richdata2" ref="A21:W247">
    <sortCondition ref="C21:C247"/>
  </sortState>
  <phoneticPr fontId="8" type="noConversion"/>
  <hyperlinks>
    <hyperlink ref="H3381" r:id="rId1" display="http://vsolj.cetus-net.org/bulletin.html" xr:uid="{00000000-0004-0000-0000-000000000000}"/>
    <hyperlink ref="H64866" r:id="rId2" display="http://vsolj.cetus-net.org/bulletin.html" xr:uid="{00000000-0004-0000-0000-000001000000}"/>
    <hyperlink ref="H64859" r:id="rId3" display="http://vsolj.cetus-net.org/bulletin.html" xr:uid="{00000000-0004-0000-0000-000002000000}"/>
    <hyperlink ref="AP2356" r:id="rId4" display="http://cdsbib.u-strasbg.fr/cgi-bin/cdsbib?1990RMxAA..21..381G" xr:uid="{00000000-0004-0000-0000-000003000000}"/>
    <hyperlink ref="AP2359" r:id="rId5" display="http://cdsbib.u-strasbg.fr/cgi-bin/cdsbib?1990RMxAA..21..381G" xr:uid="{00000000-0004-0000-0000-000004000000}"/>
    <hyperlink ref="AP2357" r:id="rId6" display="http://cdsbib.u-strasbg.fr/cgi-bin/cdsbib?1990RMxAA..21..381G" xr:uid="{00000000-0004-0000-0000-000005000000}"/>
    <hyperlink ref="AP2335" r:id="rId7" display="http://cdsbib.u-strasbg.fr/cgi-bin/cdsbib?1990RMxAA..21..381G" xr:uid="{00000000-0004-0000-0000-000006000000}"/>
    <hyperlink ref="I64866" r:id="rId8" display="http://vsolj.cetus-net.org/bulletin.html" xr:uid="{00000000-0004-0000-0000-000007000000}"/>
    <hyperlink ref="AQ2469" r:id="rId9" display="http://cdsbib.u-strasbg.fr/cgi-bin/cdsbib?1990RMxAA..21..381G" xr:uid="{00000000-0004-0000-0000-000008000000}"/>
    <hyperlink ref="AQ738" r:id="rId10" display="http://cdsbib.u-strasbg.fr/cgi-bin/cdsbib?1990RMxAA..21..381G" xr:uid="{00000000-0004-0000-0000-000009000000}"/>
    <hyperlink ref="AQ2470" r:id="rId11" display="http://cdsbib.u-strasbg.fr/cgi-bin/cdsbib?1990RMxAA..21..381G" xr:uid="{00000000-0004-0000-0000-00000A000000}"/>
    <hyperlink ref="H64863" r:id="rId12" display="https://www.aavso.org/ejaavso" xr:uid="{00000000-0004-0000-0000-00000B000000}"/>
    <hyperlink ref="H64956" r:id="rId13" display="http://vsolj.cetus-net.org/bulletin.html" xr:uid="{00000000-0004-0000-0000-00000C000000}"/>
    <hyperlink ref="H64949" r:id="rId14" display="https://www.aavso.org/ejaavso" xr:uid="{00000000-0004-0000-0000-00000D000000}"/>
    <hyperlink ref="AP1807" r:id="rId15" display="http://cdsbib.u-strasbg.fr/cgi-bin/cdsbib?1990RMxAA..21..381G" xr:uid="{00000000-0004-0000-0000-00000E000000}"/>
    <hyperlink ref="AP1804" r:id="rId16" display="http://cdsbib.u-strasbg.fr/cgi-bin/cdsbib?1990RMxAA..21..381G" xr:uid="{00000000-0004-0000-0000-00000F000000}"/>
    <hyperlink ref="AP1806" r:id="rId17" display="http://cdsbib.u-strasbg.fr/cgi-bin/cdsbib?1990RMxAA..21..381G" xr:uid="{00000000-0004-0000-0000-000010000000}"/>
    <hyperlink ref="AP1782" r:id="rId18" display="http://cdsbib.u-strasbg.fr/cgi-bin/cdsbib?1990RMxAA..21..381G" xr:uid="{00000000-0004-0000-0000-000011000000}"/>
    <hyperlink ref="I64956" r:id="rId19" display="http://vsolj.cetus-net.org/bulletin.html" xr:uid="{00000000-0004-0000-0000-000012000000}"/>
    <hyperlink ref="AQ1943" r:id="rId20" display="http://cdsbib.u-strasbg.fr/cgi-bin/cdsbib?1990RMxAA..21..381G" xr:uid="{00000000-0004-0000-0000-000013000000}"/>
    <hyperlink ref="AQ3587" r:id="rId21" display="http://cdsbib.u-strasbg.fr/cgi-bin/cdsbib?1990RMxAA..21..381G" xr:uid="{00000000-0004-0000-0000-000014000000}"/>
    <hyperlink ref="AQ1944" r:id="rId22" display="http://cdsbib.u-strasbg.fr/cgi-bin/cdsbib?1990RMxAA..21..381G" xr:uid="{00000000-0004-0000-0000-000015000000}"/>
    <hyperlink ref="H64953" r:id="rId23" display="https://www.aavso.org/ejaavso" xr:uid="{00000000-0004-0000-0000-000016000000}"/>
    <hyperlink ref="H2794" r:id="rId24" display="http://vsolj.cetus-net.org/bulletin.html" xr:uid="{00000000-0004-0000-0000-000017000000}"/>
    <hyperlink ref="AP6032" r:id="rId25" display="http://cdsbib.u-strasbg.fr/cgi-bin/cdsbib?1990RMxAA..21..381G" xr:uid="{00000000-0004-0000-0000-000018000000}"/>
    <hyperlink ref="AP6035" r:id="rId26" display="http://cdsbib.u-strasbg.fr/cgi-bin/cdsbib?1990RMxAA..21..381G" xr:uid="{00000000-0004-0000-0000-000019000000}"/>
    <hyperlink ref="AP6033" r:id="rId27" display="http://cdsbib.u-strasbg.fr/cgi-bin/cdsbib?1990RMxAA..21..381G" xr:uid="{00000000-0004-0000-0000-00001A000000}"/>
    <hyperlink ref="AP6011" r:id="rId28" display="http://cdsbib.u-strasbg.fr/cgi-bin/cdsbib?1990RMxAA..21..381G" xr:uid="{00000000-0004-0000-0000-00001B000000}"/>
    <hyperlink ref="I2794" r:id="rId29" display="http://vsolj.cetus-net.org/bulletin.html" xr:uid="{00000000-0004-0000-0000-00001C000000}"/>
    <hyperlink ref="AQ6145" r:id="rId30" display="http://cdsbib.u-strasbg.fr/cgi-bin/cdsbib?1990RMxAA..21..381G" xr:uid="{00000000-0004-0000-0000-00001D000000}"/>
    <hyperlink ref="AQ697" r:id="rId31" display="http://cdsbib.u-strasbg.fr/cgi-bin/cdsbib?1990RMxAA..21..381G" xr:uid="{00000000-0004-0000-0000-00001E000000}"/>
    <hyperlink ref="AQ6146" r:id="rId32" display="http://cdsbib.u-strasbg.fr/cgi-bin/cdsbib?1990RMxAA..21..381G" xr:uid="{00000000-0004-0000-0000-00001F000000}"/>
    <hyperlink ref="H65084" r:id="rId33" display="http://vsolj.cetus-net.org/bulletin.html" xr:uid="{00000000-0004-0000-0000-000020000000}"/>
    <hyperlink ref="H65077" r:id="rId34" display="https://www.aavso.org/ejaavso" xr:uid="{00000000-0004-0000-0000-000021000000}"/>
    <hyperlink ref="I65084" r:id="rId35" display="http://vsolj.cetus-net.org/bulletin.html" xr:uid="{00000000-0004-0000-0000-000022000000}"/>
    <hyperlink ref="AQ58735" r:id="rId36" display="http://cdsbib.u-strasbg.fr/cgi-bin/cdsbib?1990RMxAA..21..381G" xr:uid="{00000000-0004-0000-0000-000023000000}"/>
    <hyperlink ref="H65081" r:id="rId37" display="https://www.aavso.org/ejaavso" xr:uid="{00000000-0004-0000-0000-000024000000}"/>
    <hyperlink ref="AP6099" r:id="rId38" display="http://cdsbib.u-strasbg.fr/cgi-bin/cdsbib?1990RMxAA..21..381G" xr:uid="{00000000-0004-0000-0000-000025000000}"/>
    <hyperlink ref="AP6102" r:id="rId39" display="http://cdsbib.u-strasbg.fr/cgi-bin/cdsbib?1990RMxAA..21..381G" xr:uid="{00000000-0004-0000-0000-000026000000}"/>
    <hyperlink ref="AP6100" r:id="rId40" display="http://cdsbib.u-strasbg.fr/cgi-bin/cdsbib?1990RMxAA..21..381G" xr:uid="{00000000-0004-0000-0000-000027000000}"/>
    <hyperlink ref="AP6084" r:id="rId41" display="http://cdsbib.u-strasbg.fr/cgi-bin/cdsbib?1990RMxAA..21..381G" xr:uid="{00000000-0004-0000-0000-000028000000}"/>
    <hyperlink ref="AQ6313" r:id="rId42" display="http://cdsbib.u-strasbg.fr/cgi-bin/cdsbib?1990RMxAA..21..381G" xr:uid="{00000000-0004-0000-0000-000029000000}"/>
    <hyperlink ref="AQ6317" r:id="rId43" display="http://cdsbib.u-strasbg.fr/cgi-bin/cdsbib?1990RMxAA..21..381G" xr:uid="{00000000-0004-0000-0000-00002A000000}"/>
    <hyperlink ref="AQ461" r:id="rId44" display="http://cdsbib.u-strasbg.fr/cgi-bin/cdsbib?1990RMxAA..21..381G" xr:uid="{00000000-0004-0000-0000-00002B000000}"/>
    <hyperlink ref="I3205" r:id="rId45" display="http://vsolj.cetus-net.org/bulletin.html" xr:uid="{00000000-0004-0000-0000-00002C000000}"/>
    <hyperlink ref="H3205" r:id="rId46" display="http://vsolj.cetus-net.org/bulletin.html" xr:uid="{00000000-0004-0000-0000-00002D000000}"/>
    <hyperlink ref="AQ1122" r:id="rId47" display="http://cdsbib.u-strasbg.fr/cgi-bin/cdsbib?1990RMxAA..21..381G" xr:uid="{00000000-0004-0000-0000-00002E000000}"/>
    <hyperlink ref="AQ1121" r:id="rId48" display="http://cdsbib.u-strasbg.fr/cgi-bin/cdsbib?1990RMxAA..21..381G" xr:uid="{00000000-0004-0000-0000-00002F000000}"/>
    <hyperlink ref="AP4375" r:id="rId49" display="http://cdsbib.u-strasbg.fr/cgi-bin/cdsbib?1990RMxAA..21..381G" xr:uid="{00000000-0004-0000-0000-000030000000}"/>
    <hyperlink ref="AP4393" r:id="rId50" display="http://cdsbib.u-strasbg.fr/cgi-bin/cdsbib?1990RMxAA..21..381G" xr:uid="{00000000-0004-0000-0000-000031000000}"/>
    <hyperlink ref="AP4394" r:id="rId51" display="http://cdsbib.u-strasbg.fr/cgi-bin/cdsbib?1990RMxAA..21..381G" xr:uid="{00000000-0004-0000-0000-000032000000}"/>
    <hyperlink ref="AP4390" r:id="rId52" display="http://cdsbib.u-strasbg.fr/cgi-bin/cdsbib?1990RMxAA..21..381G" xr:uid="{00000000-0004-0000-0000-000033000000}"/>
  </hyperlinks>
  <pageMargins left="0.75" right="0.75" top="1" bottom="1" header="0.5" footer="0.5"/>
  <pageSetup orientation="portrait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0"/>
  <sheetViews>
    <sheetView workbookViewId="0">
      <selection activeCell="E4" sqref="E4:E6"/>
    </sheetView>
  </sheetViews>
  <sheetFormatPr defaultRowHeight="12.75"/>
  <cols>
    <col min="5" max="5" width="10.28515625" bestFit="1" customWidth="1"/>
  </cols>
  <sheetData>
    <row r="1" spans="1:19" ht="18">
      <c r="A1" s="11" t="s">
        <v>89</v>
      </c>
      <c r="B1" s="8"/>
      <c r="C1" s="8"/>
      <c r="D1" s="12" t="s">
        <v>90</v>
      </c>
      <c r="E1" s="8"/>
      <c r="F1" s="8"/>
      <c r="G1" s="8"/>
      <c r="H1" s="8"/>
      <c r="K1" s="13" t="s">
        <v>91</v>
      </c>
      <c r="L1" s="8" t="s">
        <v>92</v>
      </c>
      <c r="M1" s="8">
        <f ca="1">F18*H18-G18*G18</f>
        <v>283707.50450782012</v>
      </c>
      <c r="N1" s="8"/>
      <c r="O1" s="8"/>
      <c r="P1" s="8"/>
      <c r="Q1" s="8"/>
      <c r="R1" s="8">
        <v>1</v>
      </c>
      <c r="S1" s="8" t="s">
        <v>48</v>
      </c>
    </row>
    <row r="2" spans="1:19">
      <c r="A2" s="8"/>
      <c r="B2" s="8"/>
      <c r="C2" s="8"/>
      <c r="D2" s="8"/>
      <c r="E2" s="8"/>
      <c r="F2" s="8"/>
      <c r="G2" s="8"/>
      <c r="H2" s="8"/>
      <c r="K2" s="13" t="s">
        <v>93</v>
      </c>
      <c r="L2" s="8" t="s">
        <v>94</v>
      </c>
      <c r="M2" s="8">
        <f ca="1">+D18*H18-F18*G18</f>
        <v>-248477.40973569988</v>
      </c>
      <c r="N2" s="8"/>
      <c r="O2" s="8"/>
      <c r="P2" s="8"/>
      <c r="Q2" s="8"/>
      <c r="R2" s="8">
        <v>2</v>
      </c>
      <c r="S2" s="8" t="s">
        <v>42</v>
      </c>
    </row>
    <row r="3" spans="1:19" ht="13.5" thickBot="1">
      <c r="A3" s="8" t="s">
        <v>95</v>
      </c>
      <c r="B3" s="8" t="s">
        <v>96</v>
      </c>
      <c r="C3" s="8"/>
      <c r="D3" s="8"/>
      <c r="E3" s="14" t="s">
        <v>97</v>
      </c>
      <c r="F3" s="14" t="s">
        <v>98</v>
      </c>
      <c r="G3" s="14" t="s">
        <v>99</v>
      </c>
      <c r="H3" s="14" t="s">
        <v>100</v>
      </c>
      <c r="K3" s="13" t="s">
        <v>101</v>
      </c>
      <c r="L3" s="8" t="s">
        <v>102</v>
      </c>
      <c r="M3" s="8">
        <f ca="1">+D18*G18-F18*F18</f>
        <v>41421.410176152393</v>
      </c>
      <c r="N3" s="8"/>
      <c r="O3" s="8"/>
      <c r="P3" s="8"/>
      <c r="Q3" s="8"/>
      <c r="R3" s="8">
        <v>3</v>
      </c>
      <c r="S3" s="8" t="s">
        <v>103</v>
      </c>
    </row>
    <row r="4" spans="1:19">
      <c r="A4" s="8" t="s">
        <v>104</v>
      </c>
      <c r="B4" s="8" t="s">
        <v>105</v>
      </c>
      <c r="C4" s="8"/>
      <c r="D4" s="15" t="s">
        <v>106</v>
      </c>
      <c r="E4" s="16">
        <f ca="1">(E18*M1-I18*M2+J18*M3)/M7</f>
        <v>6.9547545829475284E-3</v>
      </c>
      <c r="F4" s="17">
        <f ca="1">+E7/M7*M18</f>
        <v>7.2294145592135175E-3</v>
      </c>
      <c r="G4" s="18">
        <f>+B18</f>
        <v>1</v>
      </c>
      <c r="H4" s="19">
        <f ca="1">ABS(F4/E4)</f>
        <v>1.0394924037922821</v>
      </c>
      <c r="K4" s="13" t="s">
        <v>107</v>
      </c>
      <c r="L4" s="8" t="s">
        <v>108</v>
      </c>
      <c r="M4" s="8">
        <f ca="1">+D17*H18-F18*F18</f>
        <v>369876.13388279558</v>
      </c>
      <c r="N4" s="8"/>
      <c r="O4" s="8"/>
      <c r="P4" s="8"/>
      <c r="Q4" s="8"/>
      <c r="R4" s="8">
        <v>4</v>
      </c>
      <c r="S4" s="8" t="s">
        <v>109</v>
      </c>
    </row>
    <row r="5" spans="1:19">
      <c r="A5" s="8" t="s">
        <v>110</v>
      </c>
      <c r="B5" s="20">
        <v>40323</v>
      </c>
      <c r="C5" s="8"/>
      <c r="D5" s="21" t="s">
        <v>111</v>
      </c>
      <c r="E5" s="22">
        <f ca="1">+(-E18*M2+I18*M4-J18*M5)/M7</f>
        <v>3.4086898659952944E-2</v>
      </c>
      <c r="F5" s="23">
        <f ca="1">N18*E7/M7</f>
        <v>8.2545969427484205E-3</v>
      </c>
      <c r="G5" s="24">
        <f>+B18/A18</f>
        <v>1E-4</v>
      </c>
      <c r="H5" s="19">
        <f ca="1">ABS(F5/E5)</f>
        <v>0.24216333158071518</v>
      </c>
      <c r="K5" s="13" t="s">
        <v>112</v>
      </c>
      <c r="L5" s="8" t="s">
        <v>113</v>
      </c>
      <c r="M5" s="8">
        <f ca="1">+D17*G18-D18*F18</f>
        <v>-72778.51547491434</v>
      </c>
      <c r="N5" s="8"/>
      <c r="O5" s="8"/>
      <c r="P5" s="8"/>
      <c r="Q5" s="8"/>
      <c r="R5" s="8">
        <v>5</v>
      </c>
      <c r="S5" s="8" t="s">
        <v>114</v>
      </c>
    </row>
    <row r="6" spans="1:19" ht="13.5" thickBot="1">
      <c r="A6" s="8"/>
      <c r="B6" s="8"/>
      <c r="C6" s="8"/>
      <c r="D6" s="25" t="s">
        <v>115</v>
      </c>
      <c r="E6" s="26">
        <f ca="1">+(E18*M3-I18*M5+J18*M6)/M7</f>
        <v>0.10010380157711943</v>
      </c>
      <c r="F6" s="27">
        <f ca="1">O18*E7/M7</f>
        <v>1.7053407154581654E-3</v>
      </c>
      <c r="G6" s="28">
        <f>+B18/A18^2</f>
        <v>1E-8</v>
      </c>
      <c r="H6" s="19">
        <f ca="1">ABS(F6/E6)</f>
        <v>1.7035723804598772E-2</v>
      </c>
      <c r="K6" s="29" t="s">
        <v>116</v>
      </c>
      <c r="L6" s="30" t="s">
        <v>117</v>
      </c>
      <c r="M6" s="30">
        <f ca="1">+D17*F18-D18*D18</f>
        <v>15786.537555424977</v>
      </c>
      <c r="N6" s="8"/>
      <c r="O6" s="8"/>
      <c r="P6" s="8"/>
      <c r="Q6" s="8"/>
      <c r="R6" s="8">
        <v>6</v>
      </c>
      <c r="S6" s="8" t="s">
        <v>118</v>
      </c>
    </row>
    <row r="7" spans="1:19">
      <c r="B7" s="8"/>
      <c r="C7" s="8"/>
      <c r="D7" s="12" t="s">
        <v>119</v>
      </c>
      <c r="E7" s="31">
        <f ca="1">SQRT(L18/(D17-3))</f>
        <v>3.4695165182537943E-2</v>
      </c>
      <c r="F7" s="8"/>
      <c r="G7" s="32">
        <f>+B22</f>
        <v>3.039549219993205</v>
      </c>
      <c r="H7" s="8"/>
      <c r="K7" s="13" t="s">
        <v>120</v>
      </c>
      <c r="L7" s="8" t="s">
        <v>121</v>
      </c>
      <c r="M7" s="8">
        <f ca="1">+D17*M1-D18*M2+F18*M3</f>
        <v>6534351.3694434389</v>
      </c>
      <c r="N7" s="8"/>
      <c r="O7" s="8"/>
      <c r="P7" s="8"/>
      <c r="Q7" s="8"/>
      <c r="R7" s="8">
        <v>7</v>
      </c>
      <c r="S7" s="8" t="s">
        <v>122</v>
      </c>
    </row>
    <row r="8" spans="1:19">
      <c r="B8" s="8"/>
      <c r="C8" s="8"/>
      <c r="D8" s="12" t="s">
        <v>123</v>
      </c>
      <c r="E8" s="8"/>
      <c r="F8" s="33">
        <f ca="1">CORREL(INDIRECT(E12):INDIRECT(E13),INDIRECT(K12):INDIRECT(K13))</f>
        <v>0.99876427537218748</v>
      </c>
      <c r="G8" s="31"/>
      <c r="H8" s="8"/>
      <c r="I8" s="32"/>
      <c r="J8" s="8"/>
      <c r="K8" s="8"/>
      <c r="L8" s="8"/>
      <c r="M8" s="8"/>
      <c r="N8" s="8"/>
      <c r="O8" s="8"/>
      <c r="P8" s="8"/>
      <c r="Q8" s="8"/>
      <c r="R8" s="8">
        <v>8</v>
      </c>
      <c r="S8" s="8" t="s">
        <v>124</v>
      </c>
    </row>
    <row r="9" spans="1:19">
      <c r="A9" s="8"/>
      <c r="B9" s="8"/>
      <c r="C9" s="8"/>
      <c r="D9" s="8"/>
      <c r="E9" s="49">
        <f ca="1">E6*G6</f>
        <v>1.0010380157711944E-9</v>
      </c>
      <c r="F9" s="44">
        <f ca="1">H6</f>
        <v>1.7035723804598772E-2</v>
      </c>
      <c r="G9" s="45">
        <f ca="1">F8</f>
        <v>0.99876427537218748</v>
      </c>
      <c r="H9" s="8"/>
      <c r="I9" s="32"/>
      <c r="J9" s="8"/>
      <c r="K9" s="8"/>
      <c r="L9" s="8"/>
      <c r="M9" s="8"/>
      <c r="N9" s="8"/>
      <c r="O9" s="8"/>
      <c r="P9" s="8"/>
      <c r="Q9" s="8"/>
      <c r="R9" s="8">
        <v>9</v>
      </c>
      <c r="S9" s="8" t="s">
        <v>79</v>
      </c>
    </row>
    <row r="10" spans="1:19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10</v>
      </c>
      <c r="S10" s="8" t="s">
        <v>125</v>
      </c>
    </row>
    <row r="11" spans="1:1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11</v>
      </c>
      <c r="S11" s="8" t="s">
        <v>50</v>
      </c>
    </row>
    <row r="12" spans="1:19">
      <c r="A12" s="34">
        <v>21</v>
      </c>
      <c r="B12" s="8" t="s">
        <v>126</v>
      </c>
      <c r="C12" s="35">
        <v>21</v>
      </c>
      <c r="D12" s="6" t="str">
        <f>D$15&amp;$C12</f>
        <v>D21</v>
      </c>
      <c r="E12" s="6" t="str">
        <f t="shared" ref="E12:O12" si="0">E15&amp;$C12</f>
        <v>E21</v>
      </c>
      <c r="F12" s="6" t="str">
        <f t="shared" si="0"/>
        <v>F21</v>
      </c>
      <c r="G12" s="6" t="str">
        <f t="shared" si="0"/>
        <v>G21</v>
      </c>
      <c r="H12" s="6" t="str">
        <f t="shared" si="0"/>
        <v>H21</v>
      </c>
      <c r="I12" s="6" t="str">
        <f t="shared" si="0"/>
        <v>I21</v>
      </c>
      <c r="J12" s="6" t="str">
        <f t="shared" si="0"/>
        <v>J21</v>
      </c>
      <c r="K12" s="6" t="str">
        <f t="shared" si="0"/>
        <v>K21</v>
      </c>
      <c r="L12" s="6" t="str">
        <f t="shared" si="0"/>
        <v>L21</v>
      </c>
      <c r="M12" s="6" t="str">
        <f t="shared" si="0"/>
        <v>M21</v>
      </c>
      <c r="N12" s="6" t="str">
        <f t="shared" si="0"/>
        <v>N21</v>
      </c>
      <c r="O12" s="6" t="str">
        <f t="shared" si="0"/>
        <v>O21</v>
      </c>
      <c r="P12" s="8"/>
      <c r="Q12" s="8"/>
      <c r="R12" s="8">
        <v>12</v>
      </c>
      <c r="S12" s="8" t="s">
        <v>127</v>
      </c>
    </row>
    <row r="13" spans="1:19">
      <c r="A13" s="34">
        <f>20+COUNT(A21:A1447)</f>
        <v>103</v>
      </c>
      <c r="B13" s="8" t="s">
        <v>128</v>
      </c>
      <c r="C13" s="35">
        <v>103</v>
      </c>
      <c r="D13" s="6" t="str">
        <f>D$15&amp;$C13</f>
        <v>D103</v>
      </c>
      <c r="E13" s="6" t="str">
        <f t="shared" ref="E13:O13" si="1">E$15&amp;$C13</f>
        <v>E103</v>
      </c>
      <c r="F13" s="6" t="str">
        <f t="shared" si="1"/>
        <v>F103</v>
      </c>
      <c r="G13" s="6" t="str">
        <f t="shared" si="1"/>
        <v>G103</v>
      </c>
      <c r="H13" s="6" t="str">
        <f t="shared" si="1"/>
        <v>H103</v>
      </c>
      <c r="I13" s="6" t="str">
        <f t="shared" si="1"/>
        <v>I103</v>
      </c>
      <c r="J13" s="6" t="str">
        <f t="shared" si="1"/>
        <v>J103</v>
      </c>
      <c r="K13" s="6" t="str">
        <f t="shared" si="1"/>
        <v>K103</v>
      </c>
      <c r="L13" s="6" t="str">
        <f t="shared" si="1"/>
        <v>L103</v>
      </c>
      <c r="M13" s="6" t="str">
        <f t="shared" si="1"/>
        <v>M103</v>
      </c>
      <c r="N13" s="6" t="str">
        <f t="shared" si="1"/>
        <v>N103</v>
      </c>
      <c r="O13" s="6" t="str">
        <f t="shared" si="1"/>
        <v>O103</v>
      </c>
      <c r="P13" s="8"/>
      <c r="Q13" s="8"/>
      <c r="R13" s="8">
        <v>13</v>
      </c>
      <c r="S13" s="8" t="s">
        <v>129</v>
      </c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14</v>
      </c>
      <c r="S14" s="8" t="s">
        <v>130</v>
      </c>
    </row>
    <row r="15" spans="1:19">
      <c r="A15" s="6"/>
      <c r="B15" s="8"/>
      <c r="C15" s="8"/>
      <c r="D15" s="6" t="str">
        <f t="shared" ref="D15:O15" si="2">VLOOKUP(D16,$R1:$S26,2,FALSE)</f>
        <v>D</v>
      </c>
      <c r="E15" s="6" t="str">
        <f t="shared" si="2"/>
        <v>E</v>
      </c>
      <c r="F15" s="6" t="str">
        <f t="shared" si="2"/>
        <v>F</v>
      </c>
      <c r="G15" s="6" t="str">
        <f t="shared" si="2"/>
        <v>G</v>
      </c>
      <c r="H15" s="6" t="str">
        <f t="shared" si="2"/>
        <v>H</v>
      </c>
      <c r="I15" s="6" t="str">
        <f t="shared" si="2"/>
        <v>I</v>
      </c>
      <c r="J15" s="6" t="str">
        <f t="shared" si="2"/>
        <v>J</v>
      </c>
      <c r="K15" s="6" t="str">
        <f t="shared" si="2"/>
        <v>K</v>
      </c>
      <c r="L15" s="6" t="str">
        <f t="shared" si="2"/>
        <v>L</v>
      </c>
      <c r="M15" s="6" t="str">
        <f t="shared" si="2"/>
        <v>M</v>
      </c>
      <c r="N15" s="6" t="str">
        <f t="shared" si="2"/>
        <v>N</v>
      </c>
      <c r="O15" s="6" t="str">
        <f t="shared" si="2"/>
        <v>O</v>
      </c>
      <c r="P15" s="8"/>
      <c r="Q15" s="8"/>
      <c r="R15" s="8">
        <v>15</v>
      </c>
      <c r="S15" s="8" t="s">
        <v>131</v>
      </c>
    </row>
    <row r="16" spans="1:19">
      <c r="A16" s="6"/>
      <c r="B16" s="8"/>
      <c r="C16" s="8"/>
      <c r="D16" s="6">
        <f>COLUMN()</f>
        <v>4</v>
      </c>
      <c r="E16" s="6">
        <f>COLUMN()</f>
        <v>5</v>
      </c>
      <c r="F16" s="6">
        <f>COLUMN()</f>
        <v>6</v>
      </c>
      <c r="G16" s="6">
        <f>COLUMN()</f>
        <v>7</v>
      </c>
      <c r="H16" s="6">
        <f>COLUMN()</f>
        <v>8</v>
      </c>
      <c r="I16" s="6">
        <f>COLUMN()</f>
        <v>9</v>
      </c>
      <c r="J16" s="6">
        <f>COLUMN()</f>
        <v>10</v>
      </c>
      <c r="K16" s="6">
        <f>COLUMN()</f>
        <v>11</v>
      </c>
      <c r="L16" s="6">
        <f>COLUMN()</f>
        <v>12</v>
      </c>
      <c r="M16" s="6">
        <f>COLUMN()</f>
        <v>13</v>
      </c>
      <c r="N16" s="6">
        <f>COLUMN()</f>
        <v>14</v>
      </c>
      <c r="O16" s="6">
        <f>COLUMN()</f>
        <v>15</v>
      </c>
      <c r="P16" s="8"/>
      <c r="Q16" s="8"/>
      <c r="R16" s="8">
        <v>16</v>
      </c>
      <c r="S16" s="8" t="s">
        <v>132</v>
      </c>
    </row>
    <row r="17" spans="1:19">
      <c r="A17" s="12" t="s">
        <v>133</v>
      </c>
      <c r="B17" s="8"/>
      <c r="C17" s="8" t="s">
        <v>134</v>
      </c>
      <c r="D17" s="8">
        <f>C13-C12+1</f>
        <v>83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17</v>
      </c>
      <c r="S17" s="8" t="s">
        <v>135</v>
      </c>
    </row>
    <row r="18" spans="1:19">
      <c r="A18" s="36">
        <v>10000</v>
      </c>
      <c r="B18" s="36">
        <v>1</v>
      </c>
      <c r="C18" s="8" t="s">
        <v>136</v>
      </c>
      <c r="D18" s="8">
        <f ca="1">SUM(INDIRECT(D12):INDIRECT(D13))</f>
        <v>-138.95935000000003</v>
      </c>
      <c r="E18" s="8">
        <f ca="1">SUM(INDIRECT(E12):INDIRECT(E13))</f>
        <v>38.169068164657801</v>
      </c>
      <c r="F18" s="8">
        <f ca="1">SUM(INDIRECT(F12):INDIRECT(F13))</f>
        <v>422.84624708249981</v>
      </c>
      <c r="G18" s="8">
        <f ca="1">SUM(INDIRECT(G12):INDIRECT(G13))</f>
        <v>-1584.7825918004569</v>
      </c>
      <c r="H18" s="8">
        <f ca="1">SUM(INDIRECT(H12):INDIRECT(H13))</f>
        <v>6610.5431633078315</v>
      </c>
      <c r="I18" s="8">
        <f ca="1">SUM(INDIRECT(I12):INDIRECT(I13))</f>
        <v>-145.19567311567957</v>
      </c>
      <c r="J18" s="8">
        <f ca="1">SUM(INDIRECT(J12):INDIRECT(J13))</f>
        <v>610.66096940677164</v>
      </c>
      <c r="K18" s="8"/>
      <c r="L18" s="8">
        <f ca="1">SUM(INDIRECT(L12):INDIRECT(L13))</f>
        <v>9.6300358963487459E-2</v>
      </c>
      <c r="M18" s="8">
        <f ca="1">SQRT(SUM(INDIRECT(M12):INDIRECT(M13)))</f>
        <v>1361559.5912783495</v>
      </c>
      <c r="N18" s="8">
        <f ca="1">SQRT(SUM(INDIRECT(N12):INDIRECT(N13)))</f>
        <v>1554638.4216149792</v>
      </c>
      <c r="O18" s="8">
        <f ca="1">SQRT(SUM(INDIRECT(O12):INDIRECT(O13)))</f>
        <v>321177.18364488811</v>
      </c>
      <c r="P18" s="8"/>
      <c r="Q18" s="8"/>
      <c r="R18" s="8">
        <v>18</v>
      </c>
      <c r="S18" s="8" t="s">
        <v>137</v>
      </c>
    </row>
    <row r="19" spans="1:19">
      <c r="A19" s="37" t="s">
        <v>138</v>
      </c>
      <c r="B19" s="8"/>
      <c r="C19" s="8"/>
      <c r="D19" s="38" t="s">
        <v>139</v>
      </c>
      <c r="E19" s="38" t="s">
        <v>140</v>
      </c>
      <c r="F19" s="38" t="s">
        <v>141</v>
      </c>
      <c r="G19" s="38" t="s">
        <v>142</v>
      </c>
      <c r="H19" s="38" t="s">
        <v>143</v>
      </c>
      <c r="I19" s="38" t="s">
        <v>144</v>
      </c>
      <c r="J19" s="38" t="s">
        <v>145</v>
      </c>
      <c r="K19" s="39"/>
      <c r="L19" s="39"/>
      <c r="M19" s="39"/>
      <c r="N19" s="39"/>
      <c r="O19" s="39"/>
      <c r="P19" s="8"/>
      <c r="Q19" s="8"/>
      <c r="R19" s="8">
        <v>19</v>
      </c>
      <c r="S19" s="8" t="s">
        <v>146</v>
      </c>
    </row>
    <row r="20" spans="1:19" ht="15" thickBot="1">
      <c r="A20" s="2" t="s">
        <v>147</v>
      </c>
      <c r="B20" s="2" t="s">
        <v>148</v>
      </c>
      <c r="C20" s="8"/>
      <c r="D20" s="2" t="s">
        <v>147</v>
      </c>
      <c r="E20" s="2" t="s">
        <v>148</v>
      </c>
      <c r="F20" s="2" t="s">
        <v>149</v>
      </c>
      <c r="G20" s="2" t="s">
        <v>150</v>
      </c>
      <c r="H20" s="2" t="s">
        <v>151</v>
      </c>
      <c r="I20" s="2" t="s">
        <v>152</v>
      </c>
      <c r="J20" s="2" t="s">
        <v>153</v>
      </c>
      <c r="K20" s="40" t="s">
        <v>154</v>
      </c>
      <c r="L20" s="2" t="s">
        <v>155</v>
      </c>
      <c r="M20" s="2" t="s">
        <v>156</v>
      </c>
      <c r="N20" s="2" t="s">
        <v>157</v>
      </c>
      <c r="O20" s="2" t="s">
        <v>158</v>
      </c>
      <c r="P20" s="14" t="s">
        <v>159</v>
      </c>
      <c r="Q20" s="8"/>
      <c r="R20" s="8">
        <v>20</v>
      </c>
      <c r="S20" s="8" t="s">
        <v>160</v>
      </c>
    </row>
    <row r="21" spans="1:19">
      <c r="A21" s="41">
        <v>-57587</v>
      </c>
      <c r="B21" s="41">
        <v>3.1573923299947637</v>
      </c>
      <c r="C21" s="8"/>
      <c r="D21" s="42">
        <f t="shared" ref="D21:E52" si="3">A21/A$18</f>
        <v>-5.7587000000000002</v>
      </c>
      <c r="E21" s="42">
        <f t="shared" si="3"/>
        <v>3.1573923299947637</v>
      </c>
      <c r="F21" s="34">
        <f>D21*D21</f>
        <v>33.162625689999999</v>
      </c>
      <c r="G21" s="34">
        <f>D21*F21</f>
        <v>-190.97361256100299</v>
      </c>
      <c r="H21" s="34">
        <f>F21*F21</f>
        <v>1099.7597426550478</v>
      </c>
      <c r="I21" s="34">
        <f>E21*D21</f>
        <v>-18.182475210740847</v>
      </c>
      <c r="J21" s="34">
        <f>I21*D21</f>
        <v>104.70741999609332</v>
      </c>
      <c r="K21" s="34">
        <f t="shared" ref="K21:K84" ca="1" si="4">+E$4+E$5*D21+E$6*D21^2</f>
        <v>3.1303634331179198</v>
      </c>
      <c r="L21" s="34">
        <f ca="1">+(K21-E21)^2</f>
        <v>7.3056126637906487E-4</v>
      </c>
      <c r="M21" s="34">
        <f t="shared" ref="M21:M84" ca="1" si="5">(M$1-M$2*D21+M$3*F21)^2</f>
        <v>51276598135.181885</v>
      </c>
      <c r="N21" s="34">
        <f t="shared" ref="N21:N84" ca="1" si="6">(-M$2+M$4*D21-M$5*F21)^2</f>
        <v>283022281124.76312</v>
      </c>
      <c r="O21" s="34">
        <f t="shared" ref="O21:O84" ca="1" si="7">+(M$3-D21*M$5+F21*M$6)^2</f>
        <v>21267791516.780857</v>
      </c>
      <c r="P21" s="8">
        <f ca="1">+E21-K21</f>
        <v>2.7028896876843955E-2</v>
      </c>
      <c r="Q21" s="8"/>
      <c r="R21" s="8">
        <v>21</v>
      </c>
      <c r="S21" s="8" t="s">
        <v>161</v>
      </c>
    </row>
    <row r="22" spans="1:19">
      <c r="A22" s="41">
        <v>-56958</v>
      </c>
      <c r="B22" s="41">
        <v>3.039549219993205</v>
      </c>
      <c r="C22" s="8"/>
      <c r="D22" s="42">
        <f t="shared" si="3"/>
        <v>-5.6958000000000002</v>
      </c>
      <c r="E22" s="42">
        <f t="shared" si="3"/>
        <v>3.039549219993205</v>
      </c>
      <c r="F22" s="34">
        <f t="shared" ref="F22:F85" si="8">D22*D22</f>
        <v>32.442137640000006</v>
      </c>
      <c r="G22" s="34">
        <f t="shared" ref="G22:G85" si="9">D22*F22</f>
        <v>-184.78392756991204</v>
      </c>
      <c r="H22" s="34">
        <f t="shared" ref="H22:H85" si="10">F22*F22</f>
        <v>1052.4922946527051</v>
      </c>
      <c r="I22" s="34">
        <f t="shared" ref="I22:I85" si="11">E22*D22</f>
        <v>-17.312664447237299</v>
      </c>
      <c r="J22" s="34">
        <f t="shared" ref="J22:J85" si="12">I22*D22</f>
        <v>98.609474158574216</v>
      </c>
      <c r="K22" s="34">
        <f t="shared" ca="1" si="4"/>
        <v>3.0603839062477456</v>
      </c>
      <c r="L22" s="34">
        <f t="shared" ref="L22:L85" ca="1" si="13">+(K22-E22)^2</f>
        <v>4.3408415132514079E-4</v>
      </c>
      <c r="M22" s="34">
        <f t="shared" ca="1" si="5"/>
        <v>45041133293.306458</v>
      </c>
      <c r="N22" s="34">
        <f t="shared" ca="1" si="6"/>
        <v>252835537635.48477</v>
      </c>
      <c r="O22" s="34">
        <f t="shared" ca="1" si="7"/>
        <v>19331722825.954464</v>
      </c>
      <c r="P22" s="8">
        <f t="shared" ref="P22:P85" ca="1" si="14">+E22-K22</f>
        <v>-2.0834686254540546E-2</v>
      </c>
      <c r="Q22" s="8"/>
      <c r="R22" s="8">
        <v>22</v>
      </c>
      <c r="S22" s="8" t="s">
        <v>162</v>
      </c>
    </row>
    <row r="23" spans="1:19">
      <c r="A23" s="41">
        <v>-44668</v>
      </c>
      <c r="B23" s="41">
        <v>1.9325781199950143</v>
      </c>
      <c r="C23" s="8"/>
      <c r="D23" s="42">
        <f t="shared" si="3"/>
        <v>-4.4668000000000001</v>
      </c>
      <c r="E23" s="42">
        <f t="shared" si="3"/>
        <v>1.9325781199950143</v>
      </c>
      <c r="F23" s="34">
        <f t="shared" si="8"/>
        <v>19.952302240000002</v>
      </c>
      <c r="G23" s="34">
        <f t="shared" si="9"/>
        <v>-89.122943645632006</v>
      </c>
      <c r="H23" s="34">
        <f t="shared" si="10"/>
        <v>398.09436467630906</v>
      </c>
      <c r="I23" s="34">
        <f t="shared" si="11"/>
        <v>-8.6324399463937294</v>
      </c>
      <c r="J23" s="34">
        <f t="shared" si="12"/>
        <v>38.559382752551514</v>
      </c>
      <c r="K23" s="34">
        <f t="shared" ca="1" si="4"/>
        <v>1.8519967000883455</v>
      </c>
      <c r="L23" s="34">
        <f t="shared" ca="1" si="13"/>
        <v>6.4933652341748757E-3</v>
      </c>
      <c r="M23" s="34">
        <f t="shared" ca="1" si="5"/>
        <v>68176.208505454022</v>
      </c>
      <c r="N23" s="34">
        <f t="shared" ca="1" si="6"/>
        <v>2343879786.8671803</v>
      </c>
      <c r="O23" s="34">
        <f t="shared" ca="1" si="7"/>
        <v>980447974.75023293</v>
      </c>
      <c r="P23" s="8">
        <f t="shared" ca="1" si="14"/>
        <v>8.0581419906668783E-2</v>
      </c>
      <c r="Q23" s="8"/>
      <c r="R23" s="8">
        <v>23</v>
      </c>
      <c r="S23" s="8" t="s">
        <v>163</v>
      </c>
    </row>
    <row r="24" spans="1:19">
      <c r="A24" s="41">
        <v>-44250.5</v>
      </c>
      <c r="B24" s="41">
        <v>1.7911917949932104</v>
      </c>
      <c r="C24" s="8"/>
      <c r="D24" s="42">
        <f t="shared" si="3"/>
        <v>-4.4250499999999997</v>
      </c>
      <c r="E24" s="42">
        <f t="shared" si="3"/>
        <v>1.7911917949932104</v>
      </c>
      <c r="F24" s="34">
        <f t="shared" si="8"/>
        <v>19.581067502499998</v>
      </c>
      <c r="G24" s="34">
        <f t="shared" si="9"/>
        <v>-86.647202751937613</v>
      </c>
      <c r="H24" s="34">
        <f t="shared" si="10"/>
        <v>383.41820453746152</v>
      </c>
      <c r="I24" s="34">
        <f t="shared" si="11"/>
        <v>-7.9261132524347051</v>
      </c>
      <c r="J24" s="34">
        <f t="shared" si="12"/>
        <v>35.073447447686192</v>
      </c>
      <c r="K24" s="34">
        <f t="shared" ca="1" si="4"/>
        <v>1.8162578196061641</v>
      </c>
      <c r="L24" s="34">
        <f t="shared" ca="1" si="13"/>
        <v>6.2830558989720108E-4</v>
      </c>
      <c r="M24" s="34">
        <f t="shared" ca="1" si="5"/>
        <v>22486836.525066707</v>
      </c>
      <c r="N24" s="34">
        <f t="shared" ca="1" si="6"/>
        <v>1357041761.5651979</v>
      </c>
      <c r="O24" s="34">
        <f t="shared" ca="1" si="7"/>
        <v>811685671.36641228</v>
      </c>
      <c r="P24" s="8">
        <f t="shared" ca="1" si="14"/>
        <v>-2.5066024612953708E-2</v>
      </c>
      <c r="Q24" s="8"/>
      <c r="R24" s="8">
        <v>24</v>
      </c>
      <c r="S24" s="8" t="s">
        <v>147</v>
      </c>
    </row>
    <row r="25" spans="1:19">
      <c r="A25" s="41">
        <v>-43690.5</v>
      </c>
      <c r="B25" s="41">
        <v>1.7647813949952251</v>
      </c>
      <c r="C25" s="8"/>
      <c r="D25" s="42">
        <f t="shared" si="3"/>
        <v>-4.3690499999999997</v>
      </c>
      <c r="E25" s="42">
        <f t="shared" si="3"/>
        <v>1.7647813949952251</v>
      </c>
      <c r="F25" s="34">
        <f t="shared" si="8"/>
        <v>19.088597902499998</v>
      </c>
      <c r="G25" s="34">
        <f t="shared" si="9"/>
        <v>-83.399038665917615</v>
      </c>
      <c r="H25" s="34">
        <f t="shared" si="10"/>
        <v>364.37456988332735</v>
      </c>
      <c r="I25" s="34">
        <f t="shared" si="11"/>
        <v>-7.7104181538038876</v>
      </c>
      <c r="J25" s="34">
        <f t="shared" si="12"/>
        <v>33.687202434876873</v>
      </c>
      <c r="K25" s="34">
        <f t="shared" ca="1" si="4"/>
        <v>1.7688686068099582</v>
      </c>
      <c r="L25" s="34">
        <f t="shared" ca="1" si="13"/>
        <v>1.6705300418493335E-5</v>
      </c>
      <c r="M25" s="34">
        <f t="shared" ca="1" si="5"/>
        <v>126024851.75390109</v>
      </c>
      <c r="N25" s="34">
        <f t="shared" ca="1" si="6"/>
        <v>471319968.01359904</v>
      </c>
      <c r="O25" s="34">
        <f t="shared" ca="1" si="7"/>
        <v>614608794.11790013</v>
      </c>
      <c r="P25" s="8">
        <f t="shared" ca="1" si="14"/>
        <v>-4.0872118147330383E-3</v>
      </c>
      <c r="Q25" s="8"/>
      <c r="R25" s="8">
        <v>25</v>
      </c>
      <c r="S25" s="8" t="s">
        <v>148</v>
      </c>
    </row>
    <row r="26" spans="1:19">
      <c r="A26" s="41">
        <v>-43644.5</v>
      </c>
      <c r="B26" s="41">
        <v>1.8508262549912615</v>
      </c>
      <c r="C26" s="8"/>
      <c r="D26" s="42">
        <f t="shared" si="3"/>
        <v>-4.3644499999999997</v>
      </c>
      <c r="E26" s="42">
        <f t="shared" si="3"/>
        <v>1.8508262549912615</v>
      </c>
      <c r="F26" s="34">
        <f t="shared" si="8"/>
        <v>19.048423802499997</v>
      </c>
      <c r="G26" s="34">
        <f t="shared" si="9"/>
        <v>-83.135893264821107</v>
      </c>
      <c r="H26" s="34">
        <f t="shared" si="10"/>
        <v>362.84244935964841</v>
      </c>
      <c r="I26" s="34">
        <f t="shared" si="11"/>
        <v>-8.0778386485966109</v>
      </c>
      <c r="J26" s="34">
        <f t="shared" si="12"/>
        <v>35.255322889867479</v>
      </c>
      <c r="K26" s="34">
        <f t="shared" ca="1" si="4"/>
        <v>1.7650038264088543</v>
      </c>
      <c r="L26" s="34">
        <f t="shared" ca="1" si="13"/>
        <v>7.3654892477823817E-3</v>
      </c>
      <c r="M26" s="34">
        <f t="shared" ca="1" si="5"/>
        <v>137995553.81201294</v>
      </c>
      <c r="N26" s="34">
        <f t="shared" ca="1" si="6"/>
        <v>419738627.10834652</v>
      </c>
      <c r="O26" s="34">
        <f t="shared" ca="1" si="7"/>
        <v>599851992.03121305</v>
      </c>
      <c r="P26" s="8">
        <f t="shared" ca="1" si="14"/>
        <v>8.5822428582407184E-2</v>
      </c>
      <c r="Q26" s="8"/>
      <c r="R26" s="8">
        <v>26</v>
      </c>
      <c r="S26" s="8" t="s">
        <v>164</v>
      </c>
    </row>
    <row r="27" spans="1:19">
      <c r="A27" s="41">
        <v>-42968.5</v>
      </c>
      <c r="B27" s="41">
        <v>1.6716594149911543</v>
      </c>
      <c r="C27" s="8"/>
      <c r="D27" s="42">
        <f t="shared" si="3"/>
        <v>-4.2968500000000001</v>
      </c>
      <c r="E27" s="42">
        <f t="shared" si="3"/>
        <v>1.6716594149911543</v>
      </c>
      <c r="F27" s="34">
        <f t="shared" si="8"/>
        <v>18.462919922499999</v>
      </c>
      <c r="G27" s="34">
        <f t="shared" si="9"/>
        <v>-79.332397468994117</v>
      </c>
      <c r="H27" s="34">
        <f t="shared" si="10"/>
        <v>340.8794120646474</v>
      </c>
      <c r="I27" s="34">
        <f t="shared" si="11"/>
        <v>-7.1828697573047418</v>
      </c>
      <c r="J27" s="34">
        <f t="shared" si="12"/>
        <v>30.863713916674879</v>
      </c>
      <c r="K27" s="34">
        <f t="shared" ca="1" si="4"/>
        <v>1.7086969365321139</v>
      </c>
      <c r="L27" s="34">
        <f t="shared" ca="1" si="13"/>
        <v>1.3717780018970402E-3</v>
      </c>
      <c r="M27" s="34">
        <f t="shared" ca="1" si="5"/>
        <v>368735021.38107765</v>
      </c>
      <c r="N27" s="34">
        <f t="shared" ca="1" si="6"/>
        <v>8288912.5102351997</v>
      </c>
      <c r="O27" s="34">
        <f t="shared" ca="1" si="7"/>
        <v>406773422.1731562</v>
      </c>
      <c r="P27" s="8">
        <f t="shared" ca="1" si="14"/>
        <v>-3.7037521540959517E-2</v>
      </c>
      <c r="Q27" s="8"/>
      <c r="R27" s="8"/>
      <c r="S27" s="8"/>
    </row>
    <row r="28" spans="1:19">
      <c r="A28" s="41">
        <v>-42389.5</v>
      </c>
      <c r="B28" s="41">
        <v>1.6192458049954439</v>
      </c>
      <c r="C28" s="8"/>
      <c r="D28" s="42">
        <f t="shared" si="3"/>
        <v>-4.23895</v>
      </c>
      <c r="E28" s="42">
        <f t="shared" si="3"/>
        <v>1.6192458049954439</v>
      </c>
      <c r="F28" s="34">
        <f t="shared" si="8"/>
        <v>17.968697102499998</v>
      </c>
      <c r="G28" s="34">
        <f t="shared" si="9"/>
        <v>-76.168408582642371</v>
      </c>
      <c r="H28" s="34">
        <f t="shared" si="10"/>
        <v>322.87407556139186</v>
      </c>
      <c r="I28" s="34">
        <f t="shared" si="11"/>
        <v>-6.8639020050854374</v>
      </c>
      <c r="J28" s="34">
        <f t="shared" si="12"/>
        <v>29.095737404456916</v>
      </c>
      <c r="K28" s="34">
        <f t="shared" ca="1" si="4"/>
        <v>1.6611969848563606</v>
      </c>
      <c r="L28" s="34">
        <f t="shared" ca="1" si="13"/>
        <v>1.759901491722981E-3</v>
      </c>
      <c r="M28" s="34">
        <f t="shared" ca="1" si="5"/>
        <v>639434314.9692111</v>
      </c>
      <c r="N28" s="34">
        <f t="shared" ca="1" si="6"/>
        <v>136280591.41039029</v>
      </c>
      <c r="O28" s="34">
        <f t="shared" ca="1" si="7"/>
        <v>274910779.5059498</v>
      </c>
      <c r="P28" s="8">
        <f t="shared" ca="1" si="14"/>
        <v>-4.1951179860916676E-2</v>
      </c>
      <c r="Q28" s="8"/>
      <c r="R28" s="8"/>
      <c r="S28" s="8"/>
    </row>
    <row r="29" spans="1:19">
      <c r="A29" s="41">
        <v>-38392.5</v>
      </c>
      <c r="B29" s="41">
        <v>1.2709915749946958</v>
      </c>
      <c r="C29" s="8"/>
      <c r="D29" s="42">
        <f t="shared" si="3"/>
        <v>-3.8392499999999998</v>
      </c>
      <c r="E29" s="42">
        <f t="shared" si="3"/>
        <v>1.2709915749946958</v>
      </c>
      <c r="F29" s="34">
        <f t="shared" si="8"/>
        <v>14.7398405625</v>
      </c>
      <c r="G29" s="34">
        <f t="shared" si="9"/>
        <v>-56.589932879578122</v>
      </c>
      <c r="H29" s="34">
        <f t="shared" si="10"/>
        <v>217.26289980792029</v>
      </c>
      <c r="I29" s="34">
        <f t="shared" si="11"/>
        <v>-4.8796544042983854</v>
      </c>
      <c r="J29" s="34">
        <f t="shared" si="12"/>
        <v>18.734213171702574</v>
      </c>
      <c r="K29" s="34">
        <f t="shared" ca="1" si="4"/>
        <v>1.3516007038495996</v>
      </c>
      <c r="L29" s="34">
        <f t="shared" ca="1" si="13"/>
        <v>6.4978316547464826E-3</v>
      </c>
      <c r="M29" s="34">
        <f t="shared" ca="1" si="5"/>
        <v>3565810636.1958084</v>
      </c>
      <c r="N29" s="34">
        <f t="shared" ca="1" si="6"/>
        <v>9766543251.7306786</v>
      </c>
      <c r="O29" s="34">
        <f t="shared" ca="1" si="7"/>
        <v>28116068.901817188</v>
      </c>
      <c r="P29" s="8">
        <f t="shared" ca="1" si="14"/>
        <v>-8.0609128854903789E-2</v>
      </c>
      <c r="Q29" s="8"/>
      <c r="R29" s="8"/>
      <c r="S29" s="8"/>
    </row>
    <row r="30" spans="1:19">
      <c r="A30" s="41">
        <v>-38385.5</v>
      </c>
      <c r="B30" s="41">
        <v>1.3114114449927001</v>
      </c>
      <c r="C30" s="8"/>
      <c r="D30" s="42">
        <f t="shared" si="3"/>
        <v>-3.8385500000000001</v>
      </c>
      <c r="E30" s="42">
        <f t="shared" si="3"/>
        <v>1.3114114449927001</v>
      </c>
      <c r="F30" s="34">
        <f t="shared" si="8"/>
        <v>14.734466102500001</v>
      </c>
      <c r="G30" s="34">
        <f t="shared" si="9"/>
        <v>-56.558984857751383</v>
      </c>
      <c r="H30" s="34">
        <f t="shared" si="10"/>
        <v>217.10449132572157</v>
      </c>
      <c r="I30" s="34">
        <f t="shared" si="11"/>
        <v>-5.0339184021767291</v>
      </c>
      <c r="J30" s="34">
        <f t="shared" si="12"/>
        <v>19.322947482675485</v>
      </c>
      <c r="K30" s="34">
        <f t="shared" ca="1" si="4"/>
        <v>1.3510865608012375</v>
      </c>
      <c r="L30" s="34">
        <f t="shared" ca="1" si="13"/>
        <v>1.5741148144208488E-3</v>
      </c>
      <c r="M30" s="34">
        <f t="shared" ca="1" si="5"/>
        <v>3571627222.1616206</v>
      </c>
      <c r="N30" s="34">
        <f t="shared" ca="1" si="6"/>
        <v>9792696594.8982964</v>
      </c>
      <c r="O30" s="34">
        <f t="shared" ca="1" si="7"/>
        <v>28476715.784469638</v>
      </c>
      <c r="P30" s="8">
        <f t="shared" ca="1" si="14"/>
        <v>-3.9675115808537331E-2</v>
      </c>
      <c r="Q30" s="8"/>
      <c r="R30" s="8"/>
      <c r="S30" s="8"/>
    </row>
    <row r="31" spans="1:19">
      <c r="A31" s="41">
        <v>-37767.5</v>
      </c>
      <c r="B31" s="41">
        <v>1.2876228249951964</v>
      </c>
      <c r="C31" s="8"/>
      <c r="D31" s="42">
        <f t="shared" si="3"/>
        <v>-3.7767499999999998</v>
      </c>
      <c r="E31" s="42">
        <f t="shared" si="3"/>
        <v>1.2876228249951964</v>
      </c>
      <c r="F31" s="34">
        <f t="shared" si="8"/>
        <v>14.263840562499999</v>
      </c>
      <c r="G31" s="34">
        <f t="shared" si="9"/>
        <v>-53.870959844421868</v>
      </c>
      <c r="H31" s="34">
        <f t="shared" si="10"/>
        <v>203.45714759242028</v>
      </c>
      <c r="I31" s="34">
        <f t="shared" si="11"/>
        <v>-4.8630295043006075</v>
      </c>
      <c r="J31" s="34">
        <f t="shared" si="12"/>
        <v>18.366446680367318</v>
      </c>
      <c r="K31" s="34">
        <f t="shared" ca="1" si="4"/>
        <v>1.3060817254651378</v>
      </c>
      <c r="L31" s="34">
        <f t="shared" ca="1" si="13"/>
        <v>3.4073100655920152E-4</v>
      </c>
      <c r="M31" s="34">
        <f t="shared" ca="1" si="5"/>
        <v>4083358515.8047028</v>
      </c>
      <c r="N31" s="34">
        <f t="shared" ca="1" si="6"/>
        <v>12177373612.988991</v>
      </c>
      <c r="O31" s="34">
        <f t="shared" ca="1" si="7"/>
        <v>68363022.417798206</v>
      </c>
      <c r="P31" s="8">
        <f t="shared" ca="1" si="14"/>
        <v>-1.8458900469941364E-2</v>
      </c>
      <c r="Q31" s="8"/>
      <c r="R31" s="8"/>
      <c r="S31" s="8"/>
    </row>
    <row r="32" spans="1:19">
      <c r="A32" s="41">
        <v>-37767</v>
      </c>
      <c r="B32" s="41">
        <v>1.3029385299960268</v>
      </c>
      <c r="C32" s="8"/>
      <c r="D32" s="42">
        <f t="shared" si="3"/>
        <v>-3.7766999999999999</v>
      </c>
      <c r="E32" s="42">
        <f t="shared" si="3"/>
        <v>1.3029385299960268</v>
      </c>
      <c r="F32" s="34">
        <f t="shared" si="8"/>
        <v>14.26346289</v>
      </c>
      <c r="G32" s="34">
        <f t="shared" si="9"/>
        <v>-53.868820296662996</v>
      </c>
      <c r="H32" s="34">
        <f t="shared" si="10"/>
        <v>203.44637361440715</v>
      </c>
      <c r="I32" s="34">
        <f t="shared" si="11"/>
        <v>-4.9208079462359944</v>
      </c>
      <c r="J32" s="34">
        <f t="shared" si="12"/>
        <v>18.584415370549479</v>
      </c>
      <c r="K32" s="34">
        <f t="shared" ca="1" si="4"/>
        <v>1.3060456233570696</v>
      </c>
      <c r="L32" s="34">
        <f t="shared" ca="1" si="13"/>
        <v>9.6540291542366634E-6</v>
      </c>
      <c r="M32" s="34">
        <f t="shared" ca="1" si="5"/>
        <v>4083770031.3864126</v>
      </c>
      <c r="N32" s="34">
        <f t="shared" ca="1" si="6"/>
        <v>12179358389.348324</v>
      </c>
      <c r="O32" s="34">
        <f t="shared" ca="1" si="7"/>
        <v>68401445.402552694</v>
      </c>
      <c r="P32" s="8">
        <f t="shared" ca="1" si="14"/>
        <v>-3.1070933610428675E-3</v>
      </c>
      <c r="Q32" s="8"/>
      <c r="R32" s="8"/>
      <c r="S32" s="8"/>
    </row>
    <row r="33" spans="1:19">
      <c r="A33" s="41">
        <v>-36029.5</v>
      </c>
      <c r="B33" s="41">
        <v>1.1710134049935732</v>
      </c>
      <c r="C33" s="8"/>
      <c r="D33" s="42">
        <f t="shared" si="3"/>
        <v>-3.6029499999999999</v>
      </c>
      <c r="E33" s="42">
        <f t="shared" si="3"/>
        <v>1.1710134049935732</v>
      </c>
      <c r="F33" s="34">
        <f t="shared" si="8"/>
        <v>12.981248702499999</v>
      </c>
      <c r="G33" s="34">
        <f t="shared" si="9"/>
        <v>-46.770790012672371</v>
      </c>
      <c r="H33" s="34">
        <f t="shared" si="10"/>
        <v>168.5128178761579</v>
      </c>
      <c r="I33" s="34">
        <f t="shared" si="11"/>
        <v>-4.2191027475215943</v>
      </c>
      <c r="J33" s="34">
        <f t="shared" si="12"/>
        <v>15.201216244182927</v>
      </c>
      <c r="K33" s="34">
        <f t="shared" ca="1" si="4"/>
        <v>1.1836137073943691</v>
      </c>
      <c r="L33" s="34">
        <f t="shared" ca="1" si="13"/>
        <v>1.5876762059150302E-4</v>
      </c>
      <c r="M33" s="34">
        <f t="shared" ca="1" si="5"/>
        <v>5452722455.5265579</v>
      </c>
      <c r="N33" s="34">
        <f t="shared" ca="1" si="6"/>
        <v>19435649214.903831</v>
      </c>
      <c r="O33" s="34">
        <f t="shared" ca="1" si="7"/>
        <v>251760800.31747717</v>
      </c>
      <c r="P33" s="8">
        <f t="shared" ca="1" si="14"/>
        <v>-1.2600302400795904E-2</v>
      </c>
      <c r="Q33" s="8"/>
      <c r="R33" s="8"/>
      <c r="S33" s="8"/>
    </row>
    <row r="34" spans="1:19">
      <c r="A34" s="41">
        <v>-35933.5</v>
      </c>
      <c r="B34" s="41">
        <v>1.170628764994035</v>
      </c>
      <c r="C34" s="8"/>
      <c r="D34" s="42">
        <f t="shared" si="3"/>
        <v>-3.59335</v>
      </c>
      <c r="E34" s="42">
        <f t="shared" si="3"/>
        <v>1.170628764994035</v>
      </c>
      <c r="F34" s="34">
        <f t="shared" si="8"/>
        <v>12.9121642225</v>
      </c>
      <c r="G34" s="34">
        <f t="shared" si="9"/>
        <v>-46.397925308920371</v>
      </c>
      <c r="H34" s="34">
        <f t="shared" si="10"/>
        <v>166.72398490880903</v>
      </c>
      <c r="I34" s="34">
        <f t="shared" si="11"/>
        <v>-4.2064788726913154</v>
      </c>
      <c r="J34" s="34">
        <f t="shared" si="12"/>
        <v>15.115350857185339</v>
      </c>
      <c r="K34" s="34">
        <f t="shared" ca="1" si="4"/>
        <v>1.1770253225435261</v>
      </c>
      <c r="L34" s="34">
        <f t="shared" ca="1" si="13"/>
        <v>4.0915948483951445E-5</v>
      </c>
      <c r="M34" s="34">
        <f t="shared" ca="1" si="5"/>
        <v>5523275894.6343689</v>
      </c>
      <c r="N34" s="34">
        <f t="shared" ca="1" si="6"/>
        <v>19849668694.012051</v>
      </c>
      <c r="O34" s="34">
        <f t="shared" ca="1" si="7"/>
        <v>264351926.28605011</v>
      </c>
      <c r="P34" s="8">
        <f t="shared" ca="1" si="14"/>
        <v>-6.3965575494910887E-3</v>
      </c>
      <c r="Q34" s="8"/>
      <c r="R34" s="8"/>
      <c r="S34" s="8"/>
    </row>
    <row r="35" spans="1:19">
      <c r="A35" s="41">
        <v>-35222</v>
      </c>
      <c r="B35" s="41">
        <v>1.1148769799947331</v>
      </c>
      <c r="C35" s="8"/>
      <c r="D35" s="42">
        <f t="shared" si="3"/>
        <v>-3.5222000000000002</v>
      </c>
      <c r="E35" s="42">
        <f t="shared" si="3"/>
        <v>1.1148769799947331</v>
      </c>
      <c r="F35" s="34">
        <f t="shared" si="8"/>
        <v>12.405892840000002</v>
      </c>
      <c r="G35" s="34">
        <f t="shared" si="9"/>
        <v>-43.696035761048009</v>
      </c>
      <c r="H35" s="34">
        <f t="shared" si="10"/>
        <v>153.90617715756332</v>
      </c>
      <c r="I35" s="34">
        <f t="shared" si="11"/>
        <v>-3.9268196989374493</v>
      </c>
      <c r="J35" s="34">
        <f t="shared" si="12"/>
        <v>13.831044343597485</v>
      </c>
      <c r="K35" s="34">
        <f t="shared" ca="1" si="4"/>
        <v>1.1287709153652279</v>
      </c>
      <c r="L35" s="34">
        <f t="shared" ca="1" si="13"/>
        <v>1.9304144007948563E-4</v>
      </c>
      <c r="M35" s="34">
        <f t="shared" ca="1" si="5"/>
        <v>6023320192.5883284</v>
      </c>
      <c r="N35" s="34">
        <f t="shared" ca="1" si="6"/>
        <v>22927363781.480366</v>
      </c>
      <c r="O35" s="34">
        <f t="shared" ca="1" si="7"/>
        <v>363778711.12482226</v>
      </c>
      <c r="P35" s="8">
        <f t="shared" ca="1" si="14"/>
        <v>-1.389393537049477E-2</v>
      </c>
      <c r="Q35" s="8"/>
      <c r="R35" s="8"/>
      <c r="S35" s="8"/>
    </row>
    <row r="36" spans="1:19">
      <c r="A36" s="41">
        <v>-35190.5</v>
      </c>
      <c r="B36" s="41">
        <v>1.1337663949962007</v>
      </c>
      <c r="C36" s="8"/>
      <c r="D36" s="42">
        <f t="shared" si="3"/>
        <v>-3.51905</v>
      </c>
      <c r="E36" s="42">
        <f t="shared" si="3"/>
        <v>1.1337663949962007</v>
      </c>
      <c r="F36" s="34">
        <f t="shared" si="8"/>
        <v>12.383712902499999</v>
      </c>
      <c r="G36" s="34">
        <f t="shared" si="9"/>
        <v>-43.578904889542621</v>
      </c>
      <c r="H36" s="34">
        <f t="shared" si="10"/>
        <v>153.35634525154495</v>
      </c>
      <c r="I36" s="34">
        <f t="shared" si="11"/>
        <v>-3.9897806323113802</v>
      </c>
      <c r="J36" s="34">
        <f t="shared" si="12"/>
        <v>14.040237534135363</v>
      </c>
      <c r="K36" s="34">
        <f t="shared" ca="1" si="4"/>
        <v>1.1266579930335137</v>
      </c>
      <c r="L36" s="34">
        <f t="shared" ca="1" si="13"/>
        <v>5.0529378463132785E-5</v>
      </c>
      <c r="M36" s="34">
        <f t="shared" ca="1" si="5"/>
        <v>6044451802.3036823</v>
      </c>
      <c r="N36" s="34">
        <f t="shared" ca="1" si="6"/>
        <v>23063572960.439049</v>
      </c>
      <c r="O36" s="34">
        <f t="shared" ca="1" si="7"/>
        <v>368404871.86989152</v>
      </c>
      <c r="P36" s="8">
        <f t="shared" ca="1" si="14"/>
        <v>7.1084019626870276E-3</v>
      </c>
      <c r="Q36" s="8"/>
      <c r="R36" s="8"/>
      <c r="S36" s="8"/>
    </row>
    <row r="37" spans="1:19">
      <c r="A37" s="41">
        <v>-34740.5</v>
      </c>
      <c r="B37" s="41">
        <v>1.0979008949943818</v>
      </c>
      <c r="C37" s="8"/>
      <c r="D37" s="42">
        <f t="shared" si="3"/>
        <v>-3.4740500000000001</v>
      </c>
      <c r="E37" s="42">
        <f t="shared" si="3"/>
        <v>1.0979008949943818</v>
      </c>
      <c r="F37" s="34">
        <f t="shared" si="8"/>
        <v>12.069023402500001</v>
      </c>
      <c r="G37" s="34">
        <f t="shared" si="9"/>
        <v>-41.928390751455126</v>
      </c>
      <c r="H37" s="34">
        <f t="shared" si="10"/>
        <v>145.66132589009271</v>
      </c>
      <c r="I37" s="34">
        <f t="shared" si="11"/>
        <v>-3.8141626042552321</v>
      </c>
      <c r="J37" s="34">
        <f t="shared" si="12"/>
        <v>13.250591595312889</v>
      </c>
      <c r="K37" s="34">
        <f t="shared" ca="1" si="4"/>
        <v>1.0966902882068088</v>
      </c>
      <c r="L37" s="34">
        <f t="shared" ca="1" si="13"/>
        <v>1.4655687941178425E-6</v>
      </c>
      <c r="M37" s="34">
        <f t="shared" ca="1" si="5"/>
        <v>6336075943.3081264</v>
      </c>
      <c r="N37" s="34">
        <f t="shared" ca="1" si="6"/>
        <v>25003568348.29121</v>
      </c>
      <c r="O37" s="34">
        <f t="shared" ca="1" si="7"/>
        <v>436254249.78146237</v>
      </c>
      <c r="P37" s="8">
        <f t="shared" ca="1" si="14"/>
        <v>1.2106067875730098E-3</v>
      </c>
      <c r="Q37" s="8"/>
      <c r="R37" s="8"/>
      <c r="S37" s="8"/>
    </row>
    <row r="38" spans="1:19">
      <c r="A38" s="41">
        <v>-33938</v>
      </c>
      <c r="B38" s="41">
        <v>1.0536074199953873</v>
      </c>
      <c r="C38" s="8"/>
      <c r="D38" s="42">
        <f t="shared" si="3"/>
        <v>-3.3938000000000001</v>
      </c>
      <c r="E38" s="42">
        <f t="shared" si="3"/>
        <v>1.0536074199953873</v>
      </c>
      <c r="F38" s="34">
        <f t="shared" si="8"/>
        <v>11.51787844</v>
      </c>
      <c r="G38" s="34">
        <f t="shared" si="9"/>
        <v>-39.089375849672003</v>
      </c>
      <c r="H38" s="34">
        <f t="shared" si="10"/>
        <v>132.66152375861685</v>
      </c>
      <c r="I38" s="34">
        <f t="shared" si="11"/>
        <v>-3.5757328619803457</v>
      </c>
      <c r="J38" s="34">
        <f t="shared" si="12"/>
        <v>12.135322186988898</v>
      </c>
      <c r="K38" s="34">
        <f t="shared" ca="1" si="4"/>
        <v>1.0442540558579412</v>
      </c>
      <c r="L38" s="34">
        <f t="shared" ca="1" si="13"/>
        <v>8.7485420687663585E-5</v>
      </c>
      <c r="M38" s="34">
        <f t="shared" ca="1" si="5"/>
        <v>6804329771.5541086</v>
      </c>
      <c r="N38" s="34">
        <f t="shared" ca="1" si="6"/>
        <v>28410491083.109852</v>
      </c>
      <c r="O38" s="34">
        <f t="shared" ca="1" si="7"/>
        <v>563915026.45024383</v>
      </c>
      <c r="P38" s="8">
        <f t="shared" ca="1" si="14"/>
        <v>9.3533641374461407E-3</v>
      </c>
      <c r="Q38" s="8"/>
      <c r="R38" s="8"/>
      <c r="S38" s="8"/>
    </row>
    <row r="39" spans="1:19">
      <c r="A39" s="41">
        <v>-31002.5</v>
      </c>
      <c r="B39" s="41">
        <v>0.8891114749967528</v>
      </c>
      <c r="C39" s="8"/>
      <c r="D39" s="42">
        <f t="shared" si="3"/>
        <v>-3.10025</v>
      </c>
      <c r="E39" s="42">
        <f t="shared" si="3"/>
        <v>0.8891114749967528</v>
      </c>
      <c r="F39" s="34">
        <f t="shared" si="8"/>
        <v>9.6115500624999992</v>
      </c>
      <c r="G39" s="34">
        <f t="shared" si="9"/>
        <v>-29.798208081265621</v>
      </c>
      <c r="H39" s="34">
        <f t="shared" si="10"/>
        <v>92.381894603943735</v>
      </c>
      <c r="I39" s="34">
        <f t="shared" si="11"/>
        <v>-2.7564678503586828</v>
      </c>
      <c r="J39" s="34">
        <f t="shared" si="12"/>
        <v>8.545739453074507</v>
      </c>
      <c r="K39" s="34">
        <f t="shared" ca="1" si="4"/>
        <v>0.86342954731747812</v>
      </c>
      <c r="L39" s="34">
        <f t="shared" ca="1" si="13"/>
        <v>6.5956140932349526E-4</v>
      </c>
      <c r="M39" s="34">
        <f t="shared" ca="1" si="5"/>
        <v>7834131172.9819136</v>
      </c>
      <c r="N39" s="34">
        <f t="shared" ca="1" si="6"/>
        <v>39488338532.649231</v>
      </c>
      <c r="O39" s="34">
        <f t="shared" ca="1" si="7"/>
        <v>1054761140.8672547</v>
      </c>
      <c r="P39" s="8">
        <f t="shared" ca="1" si="14"/>
        <v>2.5681927679274685E-2</v>
      </c>
      <c r="Q39" s="8"/>
      <c r="R39" s="8"/>
      <c r="S39" s="8"/>
    </row>
    <row r="40" spans="1:19">
      <c r="A40" s="41">
        <v>-30286</v>
      </c>
      <c r="B40" s="41">
        <v>0.80651673999454943</v>
      </c>
      <c r="C40" s="8"/>
      <c r="D40" s="42">
        <f t="shared" si="3"/>
        <v>-3.0286</v>
      </c>
      <c r="E40" s="42">
        <f t="shared" si="3"/>
        <v>0.80651673999454943</v>
      </c>
      <c r="F40" s="34">
        <f t="shared" si="8"/>
        <v>9.1724179599999989</v>
      </c>
      <c r="G40" s="34">
        <f t="shared" si="9"/>
        <v>-27.779585033655998</v>
      </c>
      <c r="H40" s="34">
        <f t="shared" si="10"/>
        <v>84.133251232930547</v>
      </c>
      <c r="I40" s="34">
        <f t="shared" si="11"/>
        <v>-2.4426165987474922</v>
      </c>
      <c r="J40" s="34">
        <f t="shared" si="12"/>
        <v>7.3977086309666547</v>
      </c>
      <c r="K40" s="34">
        <f t="shared" ca="1" si="4"/>
        <v>0.82191308075166047</v>
      </c>
      <c r="L40" s="34">
        <f t="shared" ca="1" si="13"/>
        <v>2.3704730870907883E-4</v>
      </c>
      <c r="M40" s="34">
        <f t="shared" ca="1" si="5"/>
        <v>7902621846.667778</v>
      </c>
      <c r="N40" s="34">
        <f t="shared" ca="1" si="6"/>
        <v>41687221099.854454</v>
      </c>
      <c r="O40" s="34">
        <f t="shared" ca="1" si="7"/>
        <v>1169289899.7061784</v>
      </c>
      <c r="P40" s="8">
        <f t="shared" ca="1" si="14"/>
        <v>-1.5396340757111049E-2</v>
      </c>
      <c r="Q40" s="8"/>
      <c r="R40" s="8"/>
      <c r="S40" s="8"/>
    </row>
    <row r="41" spans="1:19">
      <c r="A41" s="41">
        <v>-28805.5</v>
      </c>
      <c r="B41" s="41">
        <v>0.80131924499437446</v>
      </c>
      <c r="C41" s="8"/>
      <c r="D41" s="42">
        <f t="shared" si="3"/>
        <v>-2.8805499999999999</v>
      </c>
      <c r="E41" s="42">
        <f t="shared" si="3"/>
        <v>0.80131924499437446</v>
      </c>
      <c r="F41" s="34">
        <f t="shared" si="8"/>
        <v>8.2975683025000002</v>
      </c>
      <c r="G41" s="34">
        <f t="shared" si="9"/>
        <v>-23.901560373766376</v>
      </c>
      <c r="H41" s="34">
        <f t="shared" si="10"/>
        <v>68.84963973465274</v>
      </c>
      <c r="I41" s="34">
        <f t="shared" si="11"/>
        <v>-2.3082401511685453</v>
      </c>
      <c r="J41" s="34">
        <f t="shared" si="12"/>
        <v>6.649001167448553</v>
      </c>
      <c r="K41" s="34">
        <f t="shared" ca="1" si="4"/>
        <v>0.73938386957407587</v>
      </c>
      <c r="L41" s="34">
        <f t="shared" ca="1" si="13"/>
        <v>3.8359907284533264E-3</v>
      </c>
      <c r="M41" s="34">
        <f t="shared" ca="1" si="5"/>
        <v>7805213256.0535688</v>
      </c>
      <c r="N41" s="34">
        <f t="shared" ca="1" si="6"/>
        <v>45405040199.580513</v>
      </c>
      <c r="O41" s="34">
        <f t="shared" ca="1" si="7"/>
        <v>1386137602.697016</v>
      </c>
      <c r="P41" s="8">
        <f t="shared" ca="1" si="14"/>
        <v>6.1935375420298588E-2</v>
      </c>
      <c r="Q41" s="8"/>
      <c r="R41" s="8"/>
      <c r="S41" s="8"/>
    </row>
    <row r="42" spans="1:19">
      <c r="A42" s="41">
        <v>-21976</v>
      </c>
      <c r="B42" s="41">
        <v>0.44953383999381913</v>
      </c>
      <c r="C42" s="8"/>
      <c r="D42" s="42">
        <f t="shared" si="3"/>
        <v>-2.1976</v>
      </c>
      <c r="E42" s="42">
        <f t="shared" si="3"/>
        <v>0.44953383999381913</v>
      </c>
      <c r="F42" s="34">
        <f t="shared" si="8"/>
        <v>4.8294457599999996</v>
      </c>
      <c r="G42" s="34">
        <f t="shared" si="9"/>
        <v>-10.613190002175999</v>
      </c>
      <c r="H42" s="34">
        <f t="shared" si="10"/>
        <v>23.323546348781974</v>
      </c>
      <c r="I42" s="34">
        <f t="shared" si="11"/>
        <v>-0.9878955667704169</v>
      </c>
      <c r="J42" s="34">
        <f t="shared" si="12"/>
        <v>2.1709992975346681</v>
      </c>
      <c r="K42" s="34">
        <f t="shared" ca="1" si="4"/>
        <v>0.41549126617433563</v>
      </c>
      <c r="L42" s="34">
        <f t="shared" ca="1" si="13"/>
        <v>1.1588968322549834E-3</v>
      </c>
      <c r="M42" s="34">
        <f t="shared" ca="1" si="5"/>
        <v>3881788089.3917127</v>
      </c>
      <c r="N42" s="34">
        <f t="shared" ca="1" si="6"/>
        <v>45318954167.843704</v>
      </c>
      <c r="O42" s="34">
        <f t="shared" ca="1" si="7"/>
        <v>1787296412.5828569</v>
      </c>
      <c r="P42" s="8">
        <f t="shared" ca="1" si="14"/>
        <v>3.4042573819483501E-2</v>
      </c>
      <c r="Q42" s="8"/>
      <c r="R42" s="8"/>
      <c r="S42" s="8"/>
    </row>
    <row r="43" spans="1:19">
      <c r="A43" s="41">
        <v>-21946</v>
      </c>
      <c r="B43" s="41">
        <v>0.44147613999666646</v>
      </c>
      <c r="C43" s="8"/>
      <c r="D43" s="42">
        <f t="shared" si="3"/>
        <v>-2.1945999999999999</v>
      </c>
      <c r="E43" s="42">
        <f t="shared" si="3"/>
        <v>0.44147613999666646</v>
      </c>
      <c r="F43" s="34">
        <f t="shared" si="8"/>
        <v>4.8162691599999992</v>
      </c>
      <c r="G43" s="34">
        <f t="shared" si="9"/>
        <v>-10.569784298535998</v>
      </c>
      <c r="H43" s="34">
        <f t="shared" si="10"/>
        <v>23.196448621567097</v>
      </c>
      <c r="I43" s="34">
        <f t="shared" si="11"/>
        <v>-0.96886353683668414</v>
      </c>
      <c r="J43" s="34">
        <f t="shared" si="12"/>
        <v>2.1262679179417869</v>
      </c>
      <c r="K43" s="34">
        <f t="shared" ca="1" si="4"/>
        <v>0.41427449911845438</v>
      </c>
      <c r="L43" s="34">
        <f t="shared" ca="1" si="13"/>
        <v>7.399292664672188E-4</v>
      </c>
      <c r="M43" s="34">
        <f t="shared" ca="1" si="5"/>
        <v>3856951345.0733595</v>
      </c>
      <c r="N43" s="34">
        <f t="shared" ca="1" si="6"/>
        <v>45254833235.750778</v>
      </c>
      <c r="O43" s="34">
        <f t="shared" ca="1" si="7"/>
        <v>1786423709.1097567</v>
      </c>
      <c r="P43" s="8">
        <f t="shared" ca="1" si="14"/>
        <v>2.7201640878212086E-2</v>
      </c>
      <c r="Q43" s="8"/>
      <c r="R43" s="8"/>
      <c r="S43" s="8"/>
    </row>
    <row r="44" spans="1:19">
      <c r="A44" s="41">
        <v>-21839</v>
      </c>
      <c r="B44" s="41">
        <v>0.40903700999479042</v>
      </c>
      <c r="C44" s="8"/>
      <c r="D44" s="42">
        <f t="shared" si="3"/>
        <v>-2.1839</v>
      </c>
      <c r="E44" s="42">
        <f t="shared" si="3"/>
        <v>0.40903700999479042</v>
      </c>
      <c r="F44" s="34">
        <f t="shared" si="8"/>
        <v>4.7694192099999997</v>
      </c>
      <c r="G44" s="34">
        <f t="shared" si="9"/>
        <v>-10.415934612718999</v>
      </c>
      <c r="H44" s="34">
        <f t="shared" si="10"/>
        <v>22.747359600717022</v>
      </c>
      <c r="I44" s="34">
        <f t="shared" si="11"/>
        <v>-0.89329592612762276</v>
      </c>
      <c r="J44" s="34">
        <f t="shared" si="12"/>
        <v>1.9508689730701154</v>
      </c>
      <c r="K44" s="34">
        <f t="shared" ca="1" si="4"/>
        <v>0.40994937083541794</v>
      </c>
      <c r="L44" s="34">
        <f t="shared" ca="1" si="13"/>
        <v>8.3240230351054218E-7</v>
      </c>
      <c r="M44" s="34">
        <f t="shared" ca="1" si="5"/>
        <v>3768270610.4501967</v>
      </c>
      <c r="N44" s="34">
        <f t="shared" ca="1" si="6"/>
        <v>45021977403.510162</v>
      </c>
      <c r="O44" s="34">
        <f t="shared" ca="1" si="7"/>
        <v>1783117357.9655585</v>
      </c>
      <c r="P44" s="8">
        <f t="shared" ca="1" si="14"/>
        <v>-9.1236084062751299E-4</v>
      </c>
      <c r="Q44" s="8"/>
      <c r="R44" s="8"/>
      <c r="S44" s="8"/>
    </row>
    <row r="45" spans="1:19">
      <c r="A45" s="41">
        <v>-21776</v>
      </c>
      <c r="B45" s="41">
        <v>0.43281583999487339</v>
      </c>
      <c r="C45" s="8"/>
      <c r="D45" s="42">
        <f t="shared" si="3"/>
        <v>-2.1776</v>
      </c>
      <c r="E45" s="42">
        <f t="shared" si="3"/>
        <v>0.43281583999487339</v>
      </c>
      <c r="F45" s="34">
        <f t="shared" si="8"/>
        <v>4.7419417599999996</v>
      </c>
      <c r="G45" s="34">
        <f t="shared" si="9"/>
        <v>-10.326052376576</v>
      </c>
      <c r="H45" s="34">
        <f t="shared" si="10"/>
        <v>22.486011655231895</v>
      </c>
      <c r="I45" s="34">
        <f t="shared" si="11"/>
        <v>-0.94249977317283629</v>
      </c>
      <c r="J45" s="34">
        <f t="shared" si="12"/>
        <v>2.0523875060611685</v>
      </c>
      <c r="K45" s="34">
        <f t="shared" ca="1" si="4"/>
        <v>0.40741352109433049</v>
      </c>
      <c r="L45" s="34">
        <f t="shared" ca="1" si="13"/>
        <v>6.4527780552487888E-4</v>
      </c>
      <c r="M45" s="34">
        <f t="shared" ca="1" si="5"/>
        <v>3715998249.7137818</v>
      </c>
      <c r="N45" s="34">
        <f t="shared" ca="1" si="6"/>
        <v>44881853620.092117</v>
      </c>
      <c r="O45" s="34">
        <f t="shared" ca="1" si="7"/>
        <v>1781029351.5499063</v>
      </c>
      <c r="P45" s="8">
        <f t="shared" ca="1" si="14"/>
        <v>2.5402318900542897E-2</v>
      </c>
      <c r="Q45" s="8"/>
      <c r="R45" s="8"/>
      <c r="S45" s="8"/>
    </row>
    <row r="46" spans="1:19">
      <c r="A46" s="41">
        <v>-21205</v>
      </c>
      <c r="B46" s="41">
        <v>0.41435094999906141</v>
      </c>
      <c r="C46" s="8"/>
      <c r="D46" s="42">
        <f t="shared" si="3"/>
        <v>-2.1204999999999998</v>
      </c>
      <c r="E46" s="42">
        <f t="shared" si="3"/>
        <v>0.41435094999906141</v>
      </c>
      <c r="F46" s="34">
        <f t="shared" si="8"/>
        <v>4.4965202499999997</v>
      </c>
      <c r="G46" s="34">
        <f t="shared" si="9"/>
        <v>-9.5348711901249992</v>
      </c>
      <c r="H46" s="34">
        <f t="shared" si="10"/>
        <v>20.218694358660059</v>
      </c>
      <c r="I46" s="34">
        <f t="shared" si="11"/>
        <v>-0.87863118947300967</v>
      </c>
      <c r="J46" s="34">
        <f t="shared" si="12"/>
        <v>1.8631374372775169</v>
      </c>
      <c r="K46" s="34">
        <f t="shared" ca="1" si="4"/>
        <v>0.38479225686801671</v>
      </c>
      <c r="L46" s="34">
        <f t="shared" ca="1" si="13"/>
        <v>8.7371633961526914E-4</v>
      </c>
      <c r="M46" s="34">
        <f t="shared" ca="1" si="5"/>
        <v>3241780199.7079401</v>
      </c>
      <c r="N46" s="34">
        <f t="shared" ca="1" si="6"/>
        <v>43511817105.649826</v>
      </c>
      <c r="O46" s="34">
        <f t="shared" ca="1" si="7"/>
        <v>1757365721.3363667</v>
      </c>
      <c r="P46" s="8">
        <f t="shared" ca="1" si="14"/>
        <v>2.95586931310447E-2</v>
      </c>
      <c r="Q46" s="8"/>
      <c r="R46" s="8"/>
      <c r="S46" s="8"/>
    </row>
    <row r="47" spans="1:19">
      <c r="A47" s="41">
        <v>-20738</v>
      </c>
      <c r="B47" s="41">
        <v>0.40321941999718547</v>
      </c>
      <c r="C47" s="8"/>
      <c r="D47" s="42">
        <f t="shared" si="3"/>
        <v>-2.0737999999999999</v>
      </c>
      <c r="E47" s="42">
        <f t="shared" si="3"/>
        <v>0.40321941999718547</v>
      </c>
      <c r="F47" s="34">
        <f t="shared" si="8"/>
        <v>4.3006464399999995</v>
      </c>
      <c r="G47" s="34">
        <f t="shared" si="9"/>
        <v>-8.9186805872719983</v>
      </c>
      <c r="H47" s="34">
        <f t="shared" si="10"/>
        <v>18.495559801884671</v>
      </c>
      <c r="I47" s="34">
        <f t="shared" si="11"/>
        <v>-0.83619643319016312</v>
      </c>
      <c r="J47" s="34">
        <f t="shared" si="12"/>
        <v>1.7341041631497602</v>
      </c>
      <c r="K47" s="34">
        <f t="shared" ca="1" si="4"/>
        <v>0.36677640202504214</v>
      </c>
      <c r="L47" s="34">
        <f t="shared" ca="1" si="13"/>
        <v>1.3280935589179619E-3</v>
      </c>
      <c r="M47" s="34">
        <f t="shared" ca="1" si="5"/>
        <v>2856486416.3320923</v>
      </c>
      <c r="N47" s="34">
        <f t="shared" ca="1" si="6"/>
        <v>42261924812.578384</v>
      </c>
      <c r="O47" s="34">
        <f t="shared" ca="1" si="7"/>
        <v>1731754848.1862459</v>
      </c>
      <c r="P47" s="8">
        <f t="shared" ca="1" si="14"/>
        <v>3.6443017972143332E-2</v>
      </c>
      <c r="Q47" s="8"/>
      <c r="R47" s="8"/>
      <c r="S47" s="8"/>
    </row>
    <row r="48" spans="1:19">
      <c r="A48" s="41">
        <v>-20606</v>
      </c>
      <c r="B48" s="41">
        <v>0.37356553999416064</v>
      </c>
      <c r="C48" s="8"/>
      <c r="D48" s="42">
        <f t="shared" si="3"/>
        <v>-2.0606</v>
      </c>
      <c r="E48" s="42">
        <f t="shared" si="3"/>
        <v>0.37356553999416064</v>
      </c>
      <c r="F48" s="34">
        <f t="shared" si="8"/>
        <v>4.2460723600000003</v>
      </c>
      <c r="G48" s="34">
        <f t="shared" si="9"/>
        <v>-8.7494567050160015</v>
      </c>
      <c r="H48" s="34">
        <f t="shared" si="10"/>
        <v>18.029130486355971</v>
      </c>
      <c r="I48" s="34">
        <f t="shared" si="11"/>
        <v>-0.76976915171196747</v>
      </c>
      <c r="J48" s="34">
        <f t="shared" si="12"/>
        <v>1.5861863140176802</v>
      </c>
      <c r="K48" s="34">
        <f t="shared" ca="1" si="4"/>
        <v>0.36176327621177978</v>
      </c>
      <c r="L48" s="34">
        <f t="shared" ca="1" si="13"/>
        <v>1.39293430388899E-4</v>
      </c>
      <c r="M48" s="34">
        <f t="shared" ca="1" si="5"/>
        <v>2748563185.761549</v>
      </c>
      <c r="N48" s="34">
        <f t="shared" ca="1" si="6"/>
        <v>41888379817.553864</v>
      </c>
      <c r="O48" s="34">
        <f t="shared" ca="1" si="7"/>
        <v>1723513328.6815798</v>
      </c>
      <c r="P48" s="8">
        <f t="shared" ca="1" si="14"/>
        <v>1.1802263782380862E-2</v>
      </c>
      <c r="Q48" s="8"/>
      <c r="R48" s="8"/>
      <c r="S48" s="8"/>
    </row>
    <row r="49" spans="1:19">
      <c r="A49" s="41">
        <v>-19979</v>
      </c>
      <c r="B49" s="41">
        <v>0.36545960999501403</v>
      </c>
      <c r="C49" s="8"/>
      <c r="D49" s="42">
        <f t="shared" si="3"/>
        <v>-1.9979</v>
      </c>
      <c r="E49" s="42">
        <f t="shared" si="3"/>
        <v>0.36545960999501403</v>
      </c>
      <c r="F49" s="34">
        <f t="shared" si="8"/>
        <v>3.9916044099999999</v>
      </c>
      <c r="G49" s="34">
        <f t="shared" si="9"/>
        <v>-7.9748264507390001</v>
      </c>
      <c r="H49" s="34">
        <f t="shared" si="10"/>
        <v>15.932905765931448</v>
      </c>
      <c r="I49" s="34">
        <f t="shared" si="11"/>
        <v>-0.73015175480903849</v>
      </c>
      <c r="J49" s="34">
        <f t="shared" si="12"/>
        <v>1.458770190932978</v>
      </c>
      <c r="K49" s="34">
        <f t="shared" ca="1" si="4"/>
        <v>0.33842731558322237</v>
      </c>
      <c r="L49" s="34">
        <f t="shared" ca="1" si="13"/>
        <v>7.3074494116578308E-4</v>
      </c>
      <c r="M49" s="34">
        <f t="shared" ca="1" si="5"/>
        <v>2245587370.450264</v>
      </c>
      <c r="N49" s="34">
        <f t="shared" ca="1" si="6"/>
        <v>39998029954.583755</v>
      </c>
      <c r="O49" s="34">
        <f t="shared" ca="1" si="7"/>
        <v>1678473133.5437551</v>
      </c>
      <c r="P49" s="8">
        <f t="shared" ca="1" si="14"/>
        <v>2.7032294411791669E-2</v>
      </c>
      <c r="Q49" s="8"/>
      <c r="R49" s="8"/>
      <c r="S49" s="8"/>
    </row>
    <row r="50" spans="1:19">
      <c r="A50" s="41">
        <v>-19768.5</v>
      </c>
      <c r="B50" s="41">
        <v>0.35037141499196878</v>
      </c>
      <c r="C50" s="8"/>
      <c r="D50" s="42">
        <f t="shared" si="3"/>
        <v>-1.97685</v>
      </c>
      <c r="E50" s="42">
        <f t="shared" si="3"/>
        <v>0.35037141499196878</v>
      </c>
      <c r="F50" s="34">
        <f t="shared" si="8"/>
        <v>3.9079359225000001</v>
      </c>
      <c r="G50" s="34">
        <f t="shared" si="9"/>
        <v>-7.7254031283941256</v>
      </c>
      <c r="H50" s="34">
        <f t="shared" si="10"/>
        <v>15.271963174365927</v>
      </c>
      <c r="I50" s="34">
        <f t="shared" si="11"/>
        <v>-0.69263173172687342</v>
      </c>
      <c r="J50" s="34">
        <f t="shared" si="12"/>
        <v>1.3692290388642698</v>
      </c>
      <c r="K50" s="34">
        <f t="shared" ca="1" si="4"/>
        <v>0.33076931112905672</v>
      </c>
      <c r="L50" s="34">
        <f t="shared" ca="1" si="13"/>
        <v>3.842424758523918E-4</v>
      </c>
      <c r="M50" s="34">
        <f t="shared" ca="1" si="5"/>
        <v>2081444089.9328356</v>
      </c>
      <c r="N50" s="34">
        <f t="shared" ca="1" si="6"/>
        <v>39322275478.579224</v>
      </c>
      <c r="O50" s="34">
        <f t="shared" ca="1" si="7"/>
        <v>1661216270.5942595</v>
      </c>
      <c r="P50" s="8">
        <f t="shared" ca="1" si="14"/>
        <v>1.9602103862912057E-2</v>
      </c>
      <c r="Q50" s="8"/>
      <c r="R50" s="8"/>
      <c r="S50" s="8"/>
    </row>
    <row r="51" spans="1:19">
      <c r="A51" s="41">
        <v>-19097.5</v>
      </c>
      <c r="B51" s="41">
        <v>0.32904752499598544</v>
      </c>
      <c r="C51" s="8"/>
      <c r="D51" s="42">
        <f t="shared" si="3"/>
        <v>-1.9097500000000001</v>
      </c>
      <c r="E51" s="42">
        <f t="shared" si="3"/>
        <v>0.32904752499598544</v>
      </c>
      <c r="F51" s="34">
        <f t="shared" si="8"/>
        <v>3.6471450625000004</v>
      </c>
      <c r="G51" s="34">
        <f t="shared" si="9"/>
        <v>-6.965135283109376</v>
      </c>
      <c r="H51" s="34">
        <f t="shared" si="10"/>
        <v>13.301667106918131</v>
      </c>
      <c r="I51" s="34">
        <f t="shared" si="11"/>
        <v>-0.62839851086108323</v>
      </c>
      <c r="J51" s="34">
        <f t="shared" si="12"/>
        <v>1.2000840561169537</v>
      </c>
      <c r="K51" s="34">
        <f t="shared" ca="1" si="4"/>
        <v>0.30695038552657328</v>
      </c>
      <c r="L51" s="34">
        <f t="shared" ca="1" si="13"/>
        <v>4.8828357273065289E-4</v>
      </c>
      <c r="M51" s="34">
        <f t="shared" ca="1" si="5"/>
        <v>1580248307.2328782</v>
      </c>
      <c r="N51" s="34">
        <f t="shared" ca="1" si="6"/>
        <v>37040749048.358635</v>
      </c>
      <c r="O51" s="34">
        <f t="shared" ca="1" si="7"/>
        <v>1599325451.3373239</v>
      </c>
      <c r="P51" s="8">
        <f t="shared" ca="1" si="14"/>
        <v>2.2097139469412164E-2</v>
      </c>
      <c r="Q51" s="8"/>
      <c r="R51" s="8"/>
      <c r="S51" s="8"/>
    </row>
    <row r="52" spans="1:19">
      <c r="A52" s="41">
        <v>-18812.5</v>
      </c>
      <c r="B52" s="41">
        <v>0.27399937500013039</v>
      </c>
      <c r="C52" s="8"/>
      <c r="D52" s="42">
        <f t="shared" si="3"/>
        <v>-1.8812500000000001</v>
      </c>
      <c r="E52" s="42">
        <f t="shared" si="3"/>
        <v>0.27399937500013039</v>
      </c>
      <c r="F52" s="34">
        <f t="shared" si="8"/>
        <v>3.5391015625000004</v>
      </c>
      <c r="G52" s="34">
        <f t="shared" si="9"/>
        <v>-6.6579348144531263</v>
      </c>
      <c r="H52" s="34">
        <f t="shared" si="10"/>
        <v>12.525239869689944</v>
      </c>
      <c r="I52" s="34">
        <f t="shared" si="11"/>
        <v>-0.51546132421899526</v>
      </c>
      <c r="J52" s="34">
        <f t="shared" si="12"/>
        <v>0.96971161618698487</v>
      </c>
      <c r="K52" s="34">
        <f t="shared" ca="1" si="4"/>
        <v>0.29710629705268443</v>
      </c>
      <c r="L52" s="34">
        <f t="shared" ca="1" si="13"/>
        <v>5.3392984674280851E-4</v>
      </c>
      <c r="M52" s="34">
        <f t="shared" ca="1" si="5"/>
        <v>1379828665.2407308</v>
      </c>
      <c r="N52" s="34">
        <f t="shared" ca="1" si="6"/>
        <v>36017021271.278641</v>
      </c>
      <c r="O52" s="34">
        <f t="shared" ca="1" si="7"/>
        <v>1569983106.2745638</v>
      </c>
      <c r="P52" s="8">
        <f t="shared" ca="1" si="14"/>
        <v>-2.3106922052554046E-2</v>
      </c>
      <c r="Q52" s="8"/>
      <c r="R52" s="8"/>
      <c r="S52" s="8"/>
    </row>
    <row r="53" spans="1:19">
      <c r="A53" s="41">
        <v>-18577.5</v>
      </c>
      <c r="B53" s="41">
        <v>0.27238072499312693</v>
      </c>
      <c r="C53" s="8"/>
      <c r="D53" s="42">
        <f t="shared" ref="D53:E84" si="15">A53/A$18</f>
        <v>-1.85775</v>
      </c>
      <c r="E53" s="42">
        <f t="shared" si="15"/>
        <v>0.27238072499312693</v>
      </c>
      <c r="F53" s="34">
        <f t="shared" si="8"/>
        <v>3.4512350624999999</v>
      </c>
      <c r="G53" s="34">
        <f t="shared" si="9"/>
        <v>-6.4115319373593751</v>
      </c>
      <c r="H53" s="34">
        <f t="shared" si="10"/>
        <v>11.911023456629378</v>
      </c>
      <c r="I53" s="34">
        <f t="shared" si="11"/>
        <v>-0.5060152918559816</v>
      </c>
      <c r="J53" s="34">
        <f t="shared" si="12"/>
        <v>0.94004990844544978</v>
      </c>
      <c r="K53" s="34">
        <f t="shared" ca="1" si="4"/>
        <v>0.28911156848991731</v>
      </c>
      <c r="L53" s="34">
        <f t="shared" ca="1" si="13"/>
        <v>2.79921124114093E-4</v>
      </c>
      <c r="M53" s="34">
        <f t="shared" ca="1" si="5"/>
        <v>1221249495.4113879</v>
      </c>
      <c r="N53" s="34">
        <f t="shared" ca="1" si="6"/>
        <v>35150330342.213646</v>
      </c>
      <c r="O53" s="34">
        <f t="shared" ca="1" si="7"/>
        <v>1544476246.6508782</v>
      </c>
      <c r="P53" s="8">
        <f t="shared" ca="1" si="14"/>
        <v>-1.6730843496790382E-2</v>
      </c>
      <c r="Q53" s="8"/>
      <c r="R53" s="8"/>
      <c r="S53" s="8"/>
    </row>
    <row r="54" spans="1:19">
      <c r="A54" s="41">
        <v>-18512.5</v>
      </c>
      <c r="B54" s="41">
        <v>0.22342237499105977</v>
      </c>
      <c r="C54" s="8"/>
      <c r="D54" s="42">
        <f t="shared" si="15"/>
        <v>-1.8512500000000001</v>
      </c>
      <c r="E54" s="42">
        <f t="shared" si="15"/>
        <v>0.22342237499105977</v>
      </c>
      <c r="F54" s="34">
        <f t="shared" si="8"/>
        <v>3.4271265625000003</v>
      </c>
      <c r="G54" s="34">
        <f t="shared" si="9"/>
        <v>-6.3444680488281255</v>
      </c>
      <c r="H54" s="34">
        <f t="shared" si="10"/>
        <v>11.745196475393069</v>
      </c>
      <c r="I54" s="34">
        <f t="shared" si="11"/>
        <v>-0.4136106717021994</v>
      </c>
      <c r="J54" s="34">
        <f t="shared" si="12"/>
        <v>0.76569675598869669</v>
      </c>
      <c r="K54" s="34">
        <f t="shared" ca="1" si="4"/>
        <v>0.2869197808308851</v>
      </c>
      <c r="L54" s="34">
        <f t="shared" ca="1" si="13"/>
        <v>4.0319205483874835E-3</v>
      </c>
      <c r="M54" s="34">
        <f t="shared" ca="1" si="5"/>
        <v>1178541017.4671831</v>
      </c>
      <c r="N54" s="34">
        <f t="shared" ca="1" si="6"/>
        <v>34907167589.542923</v>
      </c>
      <c r="O54" s="34">
        <f t="shared" ca="1" si="7"/>
        <v>1537216639.8848286</v>
      </c>
      <c r="P54" s="8">
        <f t="shared" ca="1" si="14"/>
        <v>-6.3497405839825327E-2</v>
      </c>
      <c r="Q54" s="8"/>
      <c r="R54" s="8"/>
      <c r="S54" s="8"/>
    </row>
    <row r="55" spans="1:19">
      <c r="A55" s="41">
        <v>-18331</v>
      </c>
      <c r="B55" s="41">
        <v>0.14702328999555903</v>
      </c>
      <c r="C55" s="8"/>
      <c r="D55" s="42">
        <f t="shared" si="15"/>
        <v>-1.8331</v>
      </c>
      <c r="E55" s="42">
        <f t="shared" si="15"/>
        <v>0.14702328999555903</v>
      </c>
      <c r="F55" s="34">
        <f t="shared" si="8"/>
        <v>3.3602556099999998</v>
      </c>
      <c r="G55" s="34">
        <f t="shared" si="9"/>
        <v>-6.1596845586909996</v>
      </c>
      <c r="H55" s="34">
        <f t="shared" si="10"/>
        <v>11.291317764536471</v>
      </c>
      <c r="I55" s="34">
        <f t="shared" si="11"/>
        <v>-0.26950839289085926</v>
      </c>
      <c r="J55" s="34">
        <f t="shared" si="12"/>
        <v>0.49403583500823411</v>
      </c>
      <c r="K55" s="34">
        <f t="shared" ca="1" si="4"/>
        <v>0.28084442148123023</v>
      </c>
      <c r="L55" s="34">
        <f t="shared" ca="1" si="13"/>
        <v>1.7908095232105303E-2</v>
      </c>
      <c r="M55" s="34">
        <f t="shared" ca="1" si="5"/>
        <v>1062102192.103714</v>
      </c>
      <c r="N55" s="34">
        <f t="shared" ca="1" si="6"/>
        <v>34220603199.15657</v>
      </c>
      <c r="O55" s="34">
        <f t="shared" ca="1" si="7"/>
        <v>1516485996.4389529</v>
      </c>
      <c r="P55" s="8">
        <f t="shared" ca="1" si="14"/>
        <v>-0.13382113148567121</v>
      </c>
      <c r="Q55" s="8"/>
      <c r="R55" s="8"/>
      <c r="S55" s="8"/>
    </row>
    <row r="56" spans="1:19">
      <c r="A56" s="41">
        <v>-16545.5</v>
      </c>
      <c r="B56" s="41">
        <v>0.23240584499581018</v>
      </c>
      <c r="C56" s="8"/>
      <c r="D56" s="42">
        <f t="shared" si="15"/>
        <v>-1.65455</v>
      </c>
      <c r="E56" s="42">
        <f t="shared" si="15"/>
        <v>0.23240584499581018</v>
      </c>
      <c r="F56" s="34">
        <f t="shared" si="8"/>
        <v>2.7375357024999998</v>
      </c>
      <c r="G56" s="34">
        <f t="shared" si="9"/>
        <v>-4.5293896965713749</v>
      </c>
      <c r="H56" s="34">
        <f t="shared" si="10"/>
        <v>7.4941017224621671</v>
      </c>
      <c r="I56" s="34">
        <f t="shared" si="11"/>
        <v>-0.38452709083781772</v>
      </c>
      <c r="J56" s="34">
        <f t="shared" si="12"/>
        <v>0.63621929814571132</v>
      </c>
      <c r="K56" s="34">
        <f t="shared" ca="1" si="4"/>
        <v>0.22459400717846259</v>
      </c>
      <c r="L56" s="34">
        <f t="shared" ca="1" si="13"/>
        <v>6.1024810084542026E-5</v>
      </c>
      <c r="M56" s="34">
        <f t="shared" ca="1" si="5"/>
        <v>196510059.23370454</v>
      </c>
      <c r="N56" s="34">
        <f t="shared" ca="1" si="6"/>
        <v>26983766577.380562</v>
      </c>
      <c r="O56" s="34">
        <f t="shared" ca="1" si="7"/>
        <v>1280070466.5225475</v>
      </c>
      <c r="P56" s="8">
        <f t="shared" ca="1" si="14"/>
        <v>7.8118378173475944E-3</v>
      </c>
      <c r="Q56" s="8"/>
      <c r="R56" s="8"/>
      <c r="S56" s="8"/>
    </row>
    <row r="57" spans="1:19">
      <c r="A57" s="41">
        <v>-15668.5</v>
      </c>
      <c r="B57" s="41">
        <v>0.15215241499390686</v>
      </c>
      <c r="C57" s="8"/>
      <c r="D57" s="42">
        <f t="shared" si="15"/>
        <v>-1.5668500000000001</v>
      </c>
      <c r="E57" s="42">
        <f t="shared" si="15"/>
        <v>0.15215241499390686</v>
      </c>
      <c r="F57" s="34">
        <f t="shared" si="8"/>
        <v>2.4550189225000003</v>
      </c>
      <c r="G57" s="34">
        <f t="shared" si="9"/>
        <v>-3.8466463987191255</v>
      </c>
      <c r="H57" s="34">
        <f t="shared" si="10"/>
        <v>6.0271179098330627</v>
      </c>
      <c r="I57" s="34">
        <f t="shared" si="11"/>
        <v>-0.23840001143320297</v>
      </c>
      <c r="J57" s="34">
        <f t="shared" si="12"/>
        <v>0.37353705791411407</v>
      </c>
      <c r="K57" s="34">
        <f t="shared" ca="1" si="4"/>
        <v>0.19930242450361382</v>
      </c>
      <c r="L57" s="34">
        <f t="shared" ca="1" si="13"/>
        <v>2.2231233967654573E-3</v>
      </c>
      <c r="M57" s="34">
        <f t="shared" ca="1" si="5"/>
        <v>15436877.219857965</v>
      </c>
      <c r="N57" s="34">
        <f t="shared" ca="1" si="6"/>
        <v>23222827305.820034</v>
      </c>
      <c r="O57" s="34">
        <f t="shared" ca="1" si="7"/>
        <v>1146185290.7939312</v>
      </c>
      <c r="P57" s="8">
        <f t="shared" ca="1" si="14"/>
        <v>-4.7150009509706964E-2</v>
      </c>
      <c r="Q57" s="8"/>
      <c r="R57" s="8"/>
      <c r="S57" s="8"/>
    </row>
    <row r="58" spans="1:19">
      <c r="A58" s="41">
        <v>-15351</v>
      </c>
      <c r="B58" s="41">
        <v>0.21262508999643615</v>
      </c>
      <c r="C58" s="8"/>
      <c r="D58" s="42">
        <f t="shared" si="15"/>
        <v>-1.5350999999999999</v>
      </c>
      <c r="E58" s="42">
        <f t="shared" si="15"/>
        <v>0.21262508999643615</v>
      </c>
      <c r="F58" s="34">
        <f t="shared" si="8"/>
        <v>2.3565320099999996</v>
      </c>
      <c r="G58" s="34">
        <f t="shared" si="9"/>
        <v>-3.6175122885509992</v>
      </c>
      <c r="H58" s="34">
        <f t="shared" si="10"/>
        <v>5.5532431141546379</v>
      </c>
      <c r="I58" s="34">
        <f t="shared" si="11"/>
        <v>-0.3264007756535291</v>
      </c>
      <c r="J58" s="34">
        <f t="shared" si="12"/>
        <v>0.50105783070573251</v>
      </c>
      <c r="K58" s="34">
        <f t="shared" ca="1" si="4"/>
        <v>0.19052576918922415</v>
      </c>
      <c r="L58" s="34">
        <f t="shared" ca="1" si="13"/>
        <v>4.883799801400731E-4</v>
      </c>
      <c r="M58" s="34">
        <f t="shared" ca="1" si="5"/>
        <v>14229.67418445715</v>
      </c>
      <c r="N58" s="34">
        <f t="shared" ca="1" si="6"/>
        <v>21849138835.793926</v>
      </c>
      <c r="O58" s="34">
        <f t="shared" ca="1" si="7"/>
        <v>1095570800.2167559</v>
      </c>
      <c r="P58" s="8">
        <f t="shared" ca="1" si="14"/>
        <v>2.2099320807211997E-2</v>
      </c>
      <c r="Q58" s="8"/>
      <c r="R58" s="8"/>
      <c r="S58" s="8"/>
    </row>
    <row r="59" spans="1:19">
      <c r="A59" s="41">
        <v>-13392.5</v>
      </c>
      <c r="B59" s="41">
        <v>0.11724157499702414</v>
      </c>
      <c r="C59" s="8"/>
      <c r="D59" s="42">
        <f t="shared" si="15"/>
        <v>-1.3392500000000001</v>
      </c>
      <c r="E59" s="42">
        <f t="shared" si="15"/>
        <v>0.11724157499702414</v>
      </c>
      <c r="F59" s="34">
        <f t="shared" si="8"/>
        <v>1.7935905625000002</v>
      </c>
      <c r="G59" s="34">
        <f t="shared" si="9"/>
        <v>-2.4020661608281251</v>
      </c>
      <c r="H59" s="34">
        <f t="shared" si="10"/>
        <v>3.2169671058890668</v>
      </c>
      <c r="I59" s="34">
        <f t="shared" si="11"/>
        <v>-0.1570157793147646</v>
      </c>
      <c r="J59" s="34">
        <f t="shared" si="12"/>
        <v>0.21028338244729849</v>
      </c>
      <c r="K59" s="34">
        <f t="shared" ca="1" si="4"/>
        <v>0.14084910933169958</v>
      </c>
      <c r="L59" s="34">
        <f t="shared" ca="1" si="13"/>
        <v>5.5731567736287972E-4</v>
      </c>
      <c r="M59" s="34">
        <f t="shared" ca="1" si="5"/>
        <v>636410807.35652816</v>
      </c>
      <c r="N59" s="34">
        <f t="shared" ca="1" si="6"/>
        <v>13536006394.34853</v>
      </c>
      <c r="O59" s="34">
        <f t="shared" ca="1" si="7"/>
        <v>769098872.08229315</v>
      </c>
      <c r="P59" s="8">
        <f t="shared" ca="1" si="14"/>
        <v>-2.360753433467544E-2</v>
      </c>
      <c r="Q59" s="8"/>
      <c r="R59" s="8"/>
      <c r="S59" s="8"/>
    </row>
    <row r="60" spans="1:19">
      <c r="A60" s="41">
        <v>-12393</v>
      </c>
      <c r="B60" s="41">
        <v>0.18733586999587715</v>
      </c>
      <c r="C60" s="8"/>
      <c r="D60" s="42">
        <f t="shared" si="15"/>
        <v>-1.2393000000000001</v>
      </c>
      <c r="E60" s="42">
        <f t="shared" si="15"/>
        <v>0.18733586999587715</v>
      </c>
      <c r="F60" s="34">
        <f t="shared" si="8"/>
        <v>1.5358644900000002</v>
      </c>
      <c r="G60" s="34">
        <f t="shared" si="9"/>
        <v>-1.9033968624570003</v>
      </c>
      <c r="H60" s="34">
        <f t="shared" si="10"/>
        <v>2.3588797316429608</v>
      </c>
      <c r="I60" s="34">
        <f t="shared" si="11"/>
        <v>-0.23216534368589056</v>
      </c>
      <c r="J60" s="34">
        <f t="shared" si="12"/>
        <v>0.28772251042992419</v>
      </c>
      <c r="K60" s="34">
        <f t="shared" ca="1" si="4"/>
        <v>0.1184567352299716</v>
      </c>
      <c r="L60" s="34">
        <f t="shared" ca="1" si="13"/>
        <v>4.7443352060997776E-3</v>
      </c>
      <c r="M60" s="34">
        <f t="shared" ca="1" si="5"/>
        <v>1551345508.4470844</v>
      </c>
      <c r="N60" s="34">
        <f t="shared" ca="1" si="6"/>
        <v>9629917967.1681137</v>
      </c>
      <c r="O60" s="34">
        <f t="shared" ca="1" si="7"/>
        <v>601574788.59042811</v>
      </c>
      <c r="P60" s="8">
        <f t="shared" ca="1" si="14"/>
        <v>6.8879134765905542E-2</v>
      </c>
      <c r="Q60" s="8"/>
      <c r="R60" s="8"/>
      <c r="S60" s="8"/>
    </row>
    <row r="61" spans="1:19">
      <c r="A61" s="41">
        <v>-12352.5</v>
      </c>
      <c r="B61" s="41">
        <v>0.10490797499369364</v>
      </c>
      <c r="C61" s="8"/>
      <c r="D61" s="42">
        <f t="shared" si="15"/>
        <v>-1.23525</v>
      </c>
      <c r="E61" s="42">
        <f t="shared" si="15"/>
        <v>0.10490797499369364</v>
      </c>
      <c r="F61" s="34">
        <f t="shared" si="8"/>
        <v>1.5258425624999998</v>
      </c>
      <c r="G61" s="34">
        <f t="shared" si="9"/>
        <v>-1.8847970253281248</v>
      </c>
      <c r="H61" s="34">
        <f t="shared" si="10"/>
        <v>2.3281955255365658</v>
      </c>
      <c r="I61" s="34">
        <f t="shared" si="11"/>
        <v>-0.12958757611096006</v>
      </c>
      <c r="J61" s="34">
        <f t="shared" si="12"/>
        <v>0.1600730533910634</v>
      </c>
      <c r="K61" s="34">
        <f t="shared" ca="1" si="4"/>
        <v>0.11759155412766409</v>
      </c>
      <c r="L61" s="34">
        <f t="shared" ca="1" si="13"/>
        <v>1.6087317964769048E-4</v>
      </c>
      <c r="M61" s="34">
        <f t="shared" ca="1" si="5"/>
        <v>1598267251.5691364</v>
      </c>
      <c r="N61" s="34">
        <f t="shared" ca="1" si="6"/>
        <v>9479656603.2682819</v>
      </c>
      <c r="O61" s="34">
        <f t="shared" ca="1" si="7"/>
        <v>594895521.83356345</v>
      </c>
      <c r="P61" s="8">
        <f t="shared" ca="1" si="14"/>
        <v>-1.2683579133970446E-2</v>
      </c>
      <c r="Q61" s="8"/>
      <c r="R61" s="8"/>
      <c r="S61" s="8"/>
    </row>
    <row r="62" spans="1:19">
      <c r="A62" s="41">
        <v>-11515</v>
      </c>
      <c r="B62" s="41">
        <v>7.6713849994121119E-2</v>
      </c>
      <c r="C62" s="8"/>
      <c r="D62" s="42">
        <f t="shared" si="15"/>
        <v>-1.1515</v>
      </c>
      <c r="E62" s="42">
        <f t="shared" si="15"/>
        <v>7.6713849994121119E-2</v>
      </c>
      <c r="F62" s="34">
        <f t="shared" si="8"/>
        <v>1.3259522499999998</v>
      </c>
      <c r="G62" s="34">
        <f t="shared" si="9"/>
        <v>-1.5268340158749998</v>
      </c>
      <c r="H62" s="34">
        <f t="shared" si="10"/>
        <v>1.758149369280062</v>
      </c>
      <c r="I62" s="34">
        <f t="shared" si="11"/>
        <v>-8.8335998268230465E-2</v>
      </c>
      <c r="J62" s="34">
        <f t="shared" si="12"/>
        <v>0.10171890200586738</v>
      </c>
      <c r="K62" s="34">
        <f t="shared" ca="1" si="4"/>
        <v>0.10043655171074677</v>
      </c>
      <c r="L62" s="34">
        <f t="shared" ca="1" si="13"/>
        <v>5.6276657673599341E-4</v>
      </c>
      <c r="M62" s="34">
        <f t="shared" ca="1" si="5"/>
        <v>2757150891.5353975</v>
      </c>
      <c r="N62" s="34">
        <f t="shared" ca="1" si="6"/>
        <v>6550332117.6238365</v>
      </c>
      <c r="O62" s="34">
        <f t="shared" ca="1" si="7"/>
        <v>460139197.47263122</v>
      </c>
      <c r="P62" s="8">
        <f t="shared" ca="1" si="14"/>
        <v>-2.3722701716625647E-2</v>
      </c>
      <c r="Q62" s="8"/>
      <c r="R62" s="8"/>
      <c r="S62" s="8"/>
    </row>
    <row r="63" spans="1:19">
      <c r="A63" s="41">
        <v>-10239.5</v>
      </c>
      <c r="B63" s="41">
        <v>8.5077304989681579E-2</v>
      </c>
      <c r="C63" s="8"/>
      <c r="D63" s="42">
        <f t="shared" si="15"/>
        <v>-1.0239499999999999</v>
      </c>
      <c r="E63" s="42">
        <f t="shared" si="15"/>
        <v>8.5077304989681579E-2</v>
      </c>
      <c r="F63" s="34">
        <f t="shared" si="8"/>
        <v>1.0484736024999999</v>
      </c>
      <c r="G63" s="34">
        <f t="shared" si="9"/>
        <v>-1.0735845452798747</v>
      </c>
      <c r="H63" s="34">
        <f t="shared" si="10"/>
        <v>1.0992968951393278</v>
      </c>
      <c r="I63" s="34">
        <f t="shared" si="11"/>
        <v>-8.7114906444184445E-2</v>
      </c>
      <c r="J63" s="34">
        <f t="shared" si="12"/>
        <v>8.9201308453522657E-2</v>
      </c>
      <c r="K63" s="34">
        <f t="shared" ca="1" si="4"/>
        <v>7.7007668163596291E-2</v>
      </c>
      <c r="L63" s="34">
        <f t="shared" ca="1" si="13"/>
        <v>6.5119038504911849E-5</v>
      </c>
      <c r="M63" s="34">
        <f t="shared" ca="1" si="5"/>
        <v>5286499209.2987108</v>
      </c>
      <c r="N63" s="34">
        <f t="shared" ca="1" si="6"/>
        <v>2910700177.1869183</v>
      </c>
      <c r="O63" s="34">
        <f t="shared" ca="1" si="7"/>
        <v>273848974.7068522</v>
      </c>
      <c r="P63" s="8">
        <f t="shared" ca="1" si="14"/>
        <v>8.0696368260852885E-3</v>
      </c>
      <c r="Q63" s="8"/>
      <c r="R63" s="8"/>
      <c r="S63" s="8"/>
    </row>
    <row r="64" spans="1:19">
      <c r="A64" s="41">
        <v>-10203</v>
      </c>
      <c r="B64" s="41">
        <v>9.5123769991914742E-2</v>
      </c>
      <c r="C64" s="8"/>
      <c r="D64" s="42">
        <f t="shared" si="15"/>
        <v>-1.0203</v>
      </c>
      <c r="E64" s="42">
        <f t="shared" si="15"/>
        <v>9.5123769991914742E-2</v>
      </c>
      <c r="F64" s="34">
        <f t="shared" si="8"/>
        <v>1.0410120899999999</v>
      </c>
      <c r="G64" s="34">
        <f t="shared" si="9"/>
        <v>-1.0621446354269999</v>
      </c>
      <c r="H64" s="34">
        <f t="shared" si="10"/>
        <v>1.083706171526168</v>
      </c>
      <c r="I64" s="34">
        <f t="shared" si="11"/>
        <v>-9.7054782522750613E-2</v>
      </c>
      <c r="J64" s="34">
        <f t="shared" si="12"/>
        <v>9.9024994607962449E-2</v>
      </c>
      <c r="K64" s="34">
        <f t="shared" ca="1" si="4"/>
        <v>7.6385159576939921E-2</v>
      </c>
      <c r="L64" s="34">
        <f t="shared" ca="1" si="13"/>
        <v>3.5113552028420285E-4</v>
      </c>
      <c r="M64" s="34">
        <f t="shared" ca="1" si="5"/>
        <v>5373797804.9976759</v>
      </c>
      <c r="N64" s="34">
        <f t="shared" ca="1" si="6"/>
        <v>2824273593.1255393</v>
      </c>
      <c r="O64" s="34">
        <f t="shared" ca="1" si="7"/>
        <v>268977473.12147152</v>
      </c>
      <c r="P64" s="8">
        <f t="shared" ca="1" si="14"/>
        <v>1.8738610414974821E-2</v>
      </c>
      <c r="Q64" s="8"/>
      <c r="R64" s="8"/>
      <c r="S64" s="8"/>
    </row>
    <row r="65" spans="1:19">
      <c r="A65" s="41">
        <v>-10090.5</v>
      </c>
      <c r="B65" s="41">
        <v>8.3157394998124801E-2</v>
      </c>
      <c r="C65" s="8"/>
      <c r="D65" s="42">
        <f t="shared" si="15"/>
        <v>-1.00905</v>
      </c>
      <c r="E65" s="42">
        <f t="shared" si="15"/>
        <v>8.3157394998124801E-2</v>
      </c>
      <c r="F65" s="34">
        <f t="shared" si="8"/>
        <v>1.0181819025000001</v>
      </c>
      <c r="G65" s="34">
        <f t="shared" si="9"/>
        <v>-1.027396448717625</v>
      </c>
      <c r="H65" s="34">
        <f t="shared" si="10"/>
        <v>1.0366943865785196</v>
      </c>
      <c r="I65" s="34">
        <f t="shared" si="11"/>
        <v>-8.3909969422857833E-2</v>
      </c>
      <c r="J65" s="34">
        <f t="shared" si="12"/>
        <v>8.4669354646134704E-2</v>
      </c>
      <c r="K65" s="34">
        <f t="shared" ca="1" si="4"/>
        <v>7.448324862739597E-2</v>
      </c>
      <c r="L65" s="34">
        <f t="shared" ca="1" si="13"/>
        <v>7.524081526082813E-5</v>
      </c>
      <c r="M65" s="34">
        <f t="shared" ca="1" si="5"/>
        <v>5648409970.9017096</v>
      </c>
      <c r="N65" s="34">
        <f t="shared" ca="1" si="6"/>
        <v>2564848749.773901</v>
      </c>
      <c r="O65" s="34">
        <f t="shared" ca="1" si="7"/>
        <v>254153231.38301012</v>
      </c>
      <c r="P65" s="8">
        <f t="shared" ca="1" si="14"/>
        <v>8.6741463707288302E-3</v>
      </c>
      <c r="Q65" s="8"/>
      <c r="R65" s="8"/>
      <c r="S65" s="8"/>
    </row>
    <row r="66" spans="1:19">
      <c r="A66" s="41">
        <v>-9760</v>
      </c>
      <c r="B66" s="41">
        <v>2.8383999961079098E-3</v>
      </c>
      <c r="C66" s="8"/>
      <c r="D66" s="42">
        <f t="shared" si="15"/>
        <v>-0.97599999999999998</v>
      </c>
      <c r="E66" s="42">
        <f t="shared" si="15"/>
        <v>2.8383999961079098E-3</v>
      </c>
      <c r="F66" s="34">
        <f t="shared" si="8"/>
        <v>0.95257599999999998</v>
      </c>
      <c r="G66" s="34">
        <f t="shared" si="9"/>
        <v>-0.92971417599999995</v>
      </c>
      <c r="H66" s="34">
        <f t="shared" si="10"/>
        <v>0.90740103577599995</v>
      </c>
      <c r="I66" s="34">
        <f t="shared" si="11"/>
        <v>-2.7702783962013197E-3</v>
      </c>
      <c r="J66" s="34">
        <f t="shared" si="12"/>
        <v>2.703791714692488E-3</v>
      </c>
      <c r="K66" s="34">
        <f t="shared" ca="1" si="4"/>
        <v>6.9042420381959568E-2</v>
      </c>
      <c r="L66" s="34">
        <f t="shared" ca="1" si="13"/>
        <v>4.3829723152502623E-3</v>
      </c>
      <c r="M66" s="34">
        <f t="shared" ca="1" si="5"/>
        <v>6504518284.443779</v>
      </c>
      <c r="N66" s="34">
        <f t="shared" ca="1" si="6"/>
        <v>1865776041.5614367</v>
      </c>
      <c r="O66" s="34">
        <f t="shared" ca="1" si="7"/>
        <v>212359042.39070511</v>
      </c>
      <c r="P66" s="8">
        <f t="shared" ca="1" si="14"/>
        <v>-6.6204020385851658E-2</v>
      </c>
      <c r="Q66" s="8"/>
      <c r="R66" s="8"/>
      <c r="S66" s="8"/>
    </row>
    <row r="67" spans="1:19">
      <c r="A67" s="41">
        <v>-9690</v>
      </c>
      <c r="B67" s="41">
        <v>9.8037099996872712E-2</v>
      </c>
      <c r="C67" s="8"/>
      <c r="D67" s="42">
        <f t="shared" si="15"/>
        <v>-0.96899999999999997</v>
      </c>
      <c r="E67" s="42">
        <f t="shared" si="15"/>
        <v>9.8037099996872712E-2</v>
      </c>
      <c r="F67" s="34">
        <f t="shared" si="8"/>
        <v>0.93896099999999993</v>
      </c>
      <c r="G67" s="34">
        <f t="shared" si="9"/>
        <v>-0.90985320899999989</v>
      </c>
      <c r="H67" s="34">
        <f t="shared" si="10"/>
        <v>0.88164775952099983</v>
      </c>
      <c r="I67" s="34">
        <f t="shared" si="11"/>
        <v>-9.499794989696965E-2</v>
      </c>
      <c r="J67" s="34">
        <f t="shared" si="12"/>
        <v>9.205301345016359E-2</v>
      </c>
      <c r="K67" s="34">
        <f t="shared" ca="1" si="4"/>
        <v>6.791811541410675E-2</v>
      </c>
      <c r="L67" s="34">
        <f t="shared" ca="1" si="13"/>
        <v>9.071532322968937E-4</v>
      </c>
      <c r="M67" s="34">
        <f t="shared" ca="1" si="5"/>
        <v>6695491525.7199488</v>
      </c>
      <c r="N67" s="34">
        <f t="shared" ca="1" si="6"/>
        <v>1730258523.6112804</v>
      </c>
      <c r="O67" s="34">
        <f t="shared" ca="1" si="7"/>
        <v>203862090.12126264</v>
      </c>
      <c r="P67" s="8">
        <f t="shared" ca="1" si="14"/>
        <v>3.0118984582765962E-2</v>
      </c>
      <c r="Q67" s="8"/>
      <c r="R67" s="8"/>
      <c r="S67" s="8"/>
    </row>
    <row r="68" spans="1:19">
      <c r="A68" s="41">
        <v>-9644.5</v>
      </c>
      <c r="B68" s="41">
        <v>7.1766255001421086E-2</v>
      </c>
      <c r="C68" s="8"/>
      <c r="D68" s="42">
        <f t="shared" si="15"/>
        <v>-0.96445000000000003</v>
      </c>
      <c r="E68" s="42">
        <f t="shared" si="15"/>
        <v>7.1766255001421086E-2</v>
      </c>
      <c r="F68" s="34">
        <f t="shared" si="8"/>
        <v>0.93016380250000008</v>
      </c>
      <c r="G68" s="34">
        <f t="shared" si="9"/>
        <v>-0.89709647932112513</v>
      </c>
      <c r="H68" s="34">
        <f t="shared" si="10"/>
        <v>0.86520469948125911</v>
      </c>
      <c r="I68" s="34">
        <f t="shared" si="11"/>
        <v>-6.9214964636120563E-2</v>
      </c>
      <c r="J68" s="34">
        <f t="shared" si="12"/>
        <v>6.6754372643306484E-2</v>
      </c>
      <c r="K68" s="34">
        <f t="shared" ca="1" si="4"/>
        <v>6.7192577890034813E-2</v>
      </c>
      <c r="L68" s="34">
        <f t="shared" ca="1" si="13"/>
        <v>2.0918522319218688E-5</v>
      </c>
      <c r="M68" s="34">
        <f t="shared" ca="1" si="5"/>
        <v>6821465402.6605616</v>
      </c>
      <c r="N68" s="34">
        <f t="shared" ca="1" si="6"/>
        <v>1644601520.624474</v>
      </c>
      <c r="O68" s="34">
        <f t="shared" ca="1" si="7"/>
        <v>198408726.97639206</v>
      </c>
      <c r="P68" s="8">
        <f t="shared" ca="1" si="14"/>
        <v>4.5736771113862734E-3</v>
      </c>
      <c r="Q68" s="8"/>
      <c r="R68" s="8"/>
      <c r="S68" s="8"/>
    </row>
    <row r="69" spans="1:19">
      <c r="A69" s="41">
        <v>-9558.5</v>
      </c>
      <c r="B69" s="41">
        <v>6.806751499971142E-2</v>
      </c>
      <c r="C69" s="8"/>
      <c r="D69" s="42">
        <f t="shared" si="15"/>
        <v>-0.95584999999999998</v>
      </c>
      <c r="E69" s="42">
        <f t="shared" si="15"/>
        <v>6.806751499971142E-2</v>
      </c>
      <c r="F69" s="34">
        <f t="shared" si="8"/>
        <v>0.91364922249999991</v>
      </c>
      <c r="G69" s="34">
        <f t="shared" si="9"/>
        <v>-0.87331160932662488</v>
      </c>
      <c r="H69" s="34">
        <f t="shared" si="10"/>
        <v>0.83475490177485434</v>
      </c>
      <c r="I69" s="34">
        <f t="shared" si="11"/>
        <v>-6.5062334212474163E-2</v>
      </c>
      <c r="J69" s="34">
        <f t="shared" si="12"/>
        <v>6.2189832156993426E-2</v>
      </c>
      <c r="K69" s="34">
        <f t="shared" ca="1" si="4"/>
        <v>6.5832552979060932E-2</v>
      </c>
      <c r="L69" s="34">
        <f t="shared" ca="1" si="13"/>
        <v>4.9950552337501141E-6</v>
      </c>
      <c r="M69" s="34">
        <f t="shared" ca="1" si="5"/>
        <v>7063563977.2388487</v>
      </c>
      <c r="N69" s="34">
        <f t="shared" ca="1" si="6"/>
        <v>1488004298.2815304</v>
      </c>
      <c r="O69" s="34">
        <f t="shared" ca="1" si="7"/>
        <v>188254207.8864843</v>
      </c>
      <c r="P69" s="8">
        <f t="shared" ca="1" si="14"/>
        <v>2.2349620206504883E-3</v>
      </c>
      <c r="Q69" s="8"/>
      <c r="R69" s="8"/>
      <c r="S69" s="8"/>
    </row>
    <row r="70" spans="1:19">
      <c r="A70" s="41">
        <v>-8822.5</v>
      </c>
      <c r="B70" s="41">
        <v>2.0785274995432701E-2</v>
      </c>
      <c r="C70" s="8"/>
      <c r="D70" s="42">
        <f t="shared" si="15"/>
        <v>-0.88224999999999998</v>
      </c>
      <c r="E70" s="42">
        <f t="shared" si="15"/>
        <v>2.0785274995432701E-2</v>
      </c>
      <c r="F70" s="34">
        <f t="shared" si="8"/>
        <v>0.77836506249999993</v>
      </c>
      <c r="G70" s="34">
        <f t="shared" si="9"/>
        <v>-0.68671257639062488</v>
      </c>
      <c r="H70" s="34">
        <f t="shared" si="10"/>
        <v>0.60585217052062879</v>
      </c>
      <c r="I70" s="34">
        <f t="shared" si="11"/>
        <v>-1.8337808864720501E-2</v>
      </c>
      <c r="J70" s="34">
        <f t="shared" si="12"/>
        <v>1.6178531870899661E-2</v>
      </c>
      <c r="K70" s="34">
        <f t="shared" ca="1" si="4"/>
        <v>5.4798890011266199E-2</v>
      </c>
      <c r="L70" s="34">
        <f t="shared" ca="1" si="13"/>
        <v>1.156926006445334E-3</v>
      </c>
      <c r="M70" s="34">
        <f t="shared" ca="1" si="5"/>
        <v>9356555212.915411</v>
      </c>
      <c r="N70" s="34">
        <f t="shared" ca="1" si="6"/>
        <v>449336364.94587713</v>
      </c>
      <c r="O70" s="34">
        <f t="shared" ca="1" si="7"/>
        <v>110244662.08729254</v>
      </c>
      <c r="P70" s="8">
        <f t="shared" ca="1" si="14"/>
        <v>-3.4013615015833498E-2</v>
      </c>
      <c r="Q70" s="8"/>
      <c r="R70" s="8"/>
      <c r="S70" s="8"/>
    </row>
    <row r="71" spans="1:19">
      <c r="A71" s="41">
        <v>-8495.5</v>
      </c>
      <c r="B71" s="41">
        <v>6.8256345002737362E-2</v>
      </c>
      <c r="C71" s="8"/>
      <c r="D71" s="42">
        <f t="shared" si="15"/>
        <v>-0.84955000000000003</v>
      </c>
      <c r="E71" s="42">
        <f t="shared" si="15"/>
        <v>6.8256345002737362E-2</v>
      </c>
      <c r="F71" s="34">
        <f t="shared" si="8"/>
        <v>0.72173520250000001</v>
      </c>
      <c r="G71" s="34">
        <f t="shared" si="9"/>
        <v>-0.61315014128387502</v>
      </c>
      <c r="H71" s="34">
        <f t="shared" si="10"/>
        <v>0.52090170252771606</v>
      </c>
      <c r="I71" s="34">
        <f t="shared" si="11"/>
        <v>-5.7987177897075526E-2</v>
      </c>
      <c r="J71" s="34">
        <f t="shared" si="12"/>
        <v>4.9263006982460514E-2</v>
      </c>
      <c r="K71" s="34">
        <f t="shared" ca="1" si="4"/>
        <v>5.0244667328666608E-2</v>
      </c>
      <c r="L71" s="34">
        <f t="shared" ca="1" si="13"/>
        <v>3.2442053263461888E-4</v>
      </c>
      <c r="M71" s="34">
        <f t="shared" ca="1" si="5"/>
        <v>10508056317.908779</v>
      </c>
      <c r="N71" s="34">
        <f t="shared" ca="1" si="6"/>
        <v>174875318.56849006</v>
      </c>
      <c r="O71" s="34">
        <f t="shared" ca="1" si="7"/>
        <v>81249992.384401932</v>
      </c>
      <c r="P71" s="8">
        <f t="shared" ca="1" si="14"/>
        <v>1.8011677674070754E-2</v>
      </c>
      <c r="Q71" s="8"/>
      <c r="R71" s="8"/>
      <c r="S71" s="8"/>
    </row>
    <row r="72" spans="1:19">
      <c r="A72" s="41">
        <v>-7623</v>
      </c>
      <c r="B72" s="41">
        <v>5.5161570002383087E-2</v>
      </c>
      <c r="C72" s="8"/>
      <c r="D72" s="42">
        <f t="shared" si="15"/>
        <v>-0.76229999999999998</v>
      </c>
      <c r="E72" s="42">
        <f t="shared" si="15"/>
        <v>5.5161570002383087E-2</v>
      </c>
      <c r="F72" s="34">
        <f t="shared" si="8"/>
        <v>0.58110128999999999</v>
      </c>
      <c r="G72" s="34">
        <f t="shared" si="9"/>
        <v>-0.44297351336699997</v>
      </c>
      <c r="H72" s="34">
        <f t="shared" si="10"/>
        <v>0.33767870923966409</v>
      </c>
      <c r="I72" s="34">
        <f t="shared" si="11"/>
        <v>-4.2049664812816627E-2</v>
      </c>
      <c r="J72" s="34">
        <f t="shared" si="12"/>
        <v>3.2054459486810113E-2</v>
      </c>
      <c r="K72" s="34">
        <f t="shared" ca="1" si="4"/>
        <v>3.914075996483353E-2</v>
      </c>
      <c r="L72" s="34">
        <f t="shared" ca="1" si="13"/>
        <v>2.5666635425924863E-4</v>
      </c>
      <c r="M72" s="34">
        <f t="shared" ca="1" si="5"/>
        <v>14009849470.443619</v>
      </c>
      <c r="N72" s="34">
        <f t="shared" ca="1" si="6"/>
        <v>77660545.826482296</v>
      </c>
      <c r="O72" s="34">
        <f t="shared" ca="1" si="7"/>
        <v>23854186.967349086</v>
      </c>
      <c r="P72" s="8">
        <f t="shared" ca="1" si="14"/>
        <v>1.6020810037549557E-2</v>
      </c>
      <c r="Q72" s="8"/>
      <c r="R72" s="8"/>
      <c r="S72" s="8"/>
    </row>
    <row r="73" spans="1:19">
      <c r="A73" s="41">
        <v>-6628.5</v>
      </c>
      <c r="B73" s="41">
        <v>5.8098814995901193E-2</v>
      </c>
      <c r="C73" s="8"/>
      <c r="D73" s="42">
        <f t="shared" si="15"/>
        <v>-0.66285000000000005</v>
      </c>
      <c r="E73" s="42">
        <f t="shared" si="15"/>
        <v>5.8098814995901193E-2</v>
      </c>
      <c r="F73" s="34">
        <f t="shared" si="8"/>
        <v>0.43937012250000007</v>
      </c>
      <c r="G73" s="34">
        <f t="shared" si="9"/>
        <v>-0.29123648569912508</v>
      </c>
      <c r="H73" s="34">
        <f t="shared" si="10"/>
        <v>0.19304610454566506</v>
      </c>
      <c r="I73" s="34">
        <f t="shared" si="11"/>
        <v>-3.8510799520033112E-2</v>
      </c>
      <c r="J73" s="34">
        <f t="shared" si="12"/>
        <v>2.5526883461853951E-2</v>
      </c>
      <c r="K73" s="34">
        <f t="shared" ca="1" si="4"/>
        <v>2.8342873367852378E-2</v>
      </c>
      <c r="L73" s="34">
        <f t="shared" ca="1" si="13"/>
        <v>8.8541606217184838E-4</v>
      </c>
      <c r="M73" s="34">
        <f t="shared" ca="1" si="5"/>
        <v>18824823332.850861</v>
      </c>
      <c r="N73" s="34">
        <f t="shared" ca="1" si="6"/>
        <v>1244799741.5367038</v>
      </c>
      <c r="O73" s="34">
        <f t="shared" ca="1" si="7"/>
        <v>13526.651395528965</v>
      </c>
      <c r="P73" s="8">
        <f t="shared" ca="1" si="14"/>
        <v>2.9755941628048815E-2</v>
      </c>
      <c r="Q73" s="8"/>
      <c r="R73" s="8"/>
      <c r="S73" s="8"/>
    </row>
    <row r="74" spans="1:19">
      <c r="A74" s="41">
        <v>-6397</v>
      </c>
      <c r="B74" s="41">
        <v>4.6270229991932865E-2</v>
      </c>
      <c r="C74" s="8"/>
      <c r="D74" s="42">
        <f t="shared" si="15"/>
        <v>-0.63970000000000005</v>
      </c>
      <c r="E74" s="42">
        <f t="shared" si="15"/>
        <v>4.6270229991932865E-2</v>
      </c>
      <c r="F74" s="34">
        <f t="shared" si="8"/>
        <v>0.40921609000000003</v>
      </c>
      <c r="G74" s="34">
        <f t="shared" si="9"/>
        <v>-0.26177553277300003</v>
      </c>
      <c r="H74" s="34">
        <f t="shared" si="10"/>
        <v>0.16745780831488813</v>
      </c>
      <c r="I74" s="34">
        <f t="shared" si="11"/>
        <v>-2.9599066125839457E-2</v>
      </c>
      <c r="J74" s="34">
        <f t="shared" si="12"/>
        <v>1.8934522600699503E-2</v>
      </c>
      <c r="K74" s="34">
        <f t="shared" ca="1" si="4"/>
        <v>2.6113451785700275E-2</v>
      </c>
      <c r="L74" s="34">
        <f t="shared" ca="1" si="13"/>
        <v>4.0629570765525312E-4</v>
      </c>
      <c r="M74" s="34">
        <f t="shared" ca="1" si="5"/>
        <v>20080820854.716316</v>
      </c>
      <c r="N74" s="34">
        <f t="shared" ca="1" si="6"/>
        <v>1734704709.6250014</v>
      </c>
      <c r="O74" s="34">
        <f t="shared" ca="1" si="7"/>
        <v>1755887.3595859425</v>
      </c>
      <c r="P74" s="8">
        <f t="shared" ca="1" si="14"/>
        <v>2.015677820623259E-2</v>
      </c>
      <c r="Q74" s="8"/>
      <c r="R74" s="8"/>
      <c r="S74" s="8"/>
    </row>
    <row r="75" spans="1:19">
      <c r="A75" s="41">
        <v>-5650.5</v>
      </c>
      <c r="B75" s="41">
        <v>3.1617794993508141E-2</v>
      </c>
      <c r="C75" s="8"/>
      <c r="D75" s="42">
        <f t="shared" si="15"/>
        <v>-0.56505000000000005</v>
      </c>
      <c r="E75" s="42">
        <f t="shared" si="15"/>
        <v>3.1617794993508141E-2</v>
      </c>
      <c r="F75" s="34">
        <f t="shared" si="8"/>
        <v>0.31928150250000004</v>
      </c>
      <c r="G75" s="34">
        <f t="shared" si="9"/>
        <v>-0.18041001298762505</v>
      </c>
      <c r="H75" s="34">
        <f t="shared" si="10"/>
        <v>0.10194067783865753</v>
      </c>
      <c r="I75" s="34">
        <f t="shared" si="11"/>
        <v>-1.7865635061081776E-2</v>
      </c>
      <c r="J75" s="34">
        <f t="shared" si="12"/>
        <v>1.0094977091264258E-2</v>
      </c>
      <c r="K75" s="34">
        <f t="shared" ca="1" si="4"/>
        <v>1.9655244668645683E-2</v>
      </c>
      <c r="L75" s="34">
        <f t="shared" ca="1" si="13"/>
        <v>1.4310261027486692E-4</v>
      </c>
      <c r="M75" s="34">
        <f t="shared" ca="1" si="5"/>
        <v>24501776835.02729</v>
      </c>
      <c r="N75" s="34">
        <f t="shared" ca="1" si="6"/>
        <v>3933263298.1548705</v>
      </c>
      <c r="O75" s="34">
        <f t="shared" ca="1" si="7"/>
        <v>28497013.816941716</v>
      </c>
      <c r="P75" s="8">
        <f t="shared" ca="1" si="14"/>
        <v>1.1962550324862459E-2</v>
      </c>
      <c r="Q75" s="8"/>
      <c r="R75" s="8"/>
      <c r="S75" s="8"/>
    </row>
    <row r="76" spans="1:19">
      <c r="A76" s="41">
        <v>-5650.5</v>
      </c>
      <c r="B76" s="41">
        <v>3.4617794997757301E-2</v>
      </c>
      <c r="C76" s="8"/>
      <c r="D76" s="42">
        <f t="shared" si="15"/>
        <v>-0.56505000000000005</v>
      </c>
      <c r="E76" s="42">
        <f t="shared" si="15"/>
        <v>3.4617794997757301E-2</v>
      </c>
      <c r="F76" s="34">
        <f t="shared" si="8"/>
        <v>0.31928150250000004</v>
      </c>
      <c r="G76" s="34">
        <f t="shared" si="9"/>
        <v>-0.18041001298762505</v>
      </c>
      <c r="H76" s="34">
        <f t="shared" si="10"/>
        <v>0.10194067783865753</v>
      </c>
      <c r="I76" s="34">
        <f t="shared" si="11"/>
        <v>-1.9560785063482765E-2</v>
      </c>
      <c r="J76" s="34">
        <f t="shared" si="12"/>
        <v>1.1052821600120936E-2</v>
      </c>
      <c r="K76" s="34">
        <f t="shared" ca="1" si="4"/>
        <v>1.9655244668645683E-2</v>
      </c>
      <c r="L76" s="34">
        <f t="shared" ca="1" si="13"/>
        <v>2.2387791235119818E-4</v>
      </c>
      <c r="M76" s="34">
        <f t="shared" ca="1" si="5"/>
        <v>24501776835.02729</v>
      </c>
      <c r="N76" s="34">
        <f t="shared" ca="1" si="6"/>
        <v>3933263298.1548705</v>
      </c>
      <c r="O76" s="34">
        <f t="shared" ca="1" si="7"/>
        <v>28497013.816941716</v>
      </c>
      <c r="P76" s="8">
        <f t="shared" ca="1" si="14"/>
        <v>1.4962550329111618E-2</v>
      </c>
      <c r="Q76" s="8"/>
      <c r="R76" s="8"/>
      <c r="S76" s="8"/>
    </row>
    <row r="77" spans="1:19">
      <c r="A77" s="41">
        <v>-5302.5</v>
      </c>
      <c r="B77" s="41">
        <v>-7.1651525002380367E-2</v>
      </c>
      <c r="C77" s="8"/>
      <c r="D77" s="42">
        <f t="shared" si="15"/>
        <v>-0.53025</v>
      </c>
      <c r="E77" s="42">
        <f t="shared" si="15"/>
        <v>-7.1651525002380367E-2</v>
      </c>
      <c r="F77" s="34">
        <f t="shared" si="8"/>
        <v>0.28116506250000001</v>
      </c>
      <c r="G77" s="34">
        <f t="shared" si="9"/>
        <v>-0.14908777439062501</v>
      </c>
      <c r="H77" s="34">
        <f t="shared" si="10"/>
        <v>7.9053792370628914E-2</v>
      </c>
      <c r="I77" s="34">
        <f t="shared" si="11"/>
        <v>3.7993221132512189E-2</v>
      </c>
      <c r="J77" s="34">
        <f t="shared" si="12"/>
        <v>-2.0145905505514587E-2</v>
      </c>
      <c r="K77" s="34">
        <f t="shared" ca="1" si="4"/>
        <v>1.7025868195425863E-2</v>
      </c>
      <c r="L77" s="34">
        <f t="shared" ca="1" si="13"/>
        <v>7.8636800643583325E-3</v>
      </c>
      <c r="M77" s="34">
        <f t="shared" ca="1" si="5"/>
        <v>26764505644.31295</v>
      </c>
      <c r="N77" s="34">
        <f t="shared" ca="1" si="6"/>
        <v>5301786209.4908848</v>
      </c>
      <c r="O77" s="34">
        <f t="shared" ca="1" si="7"/>
        <v>52841634.485057667</v>
      </c>
      <c r="P77" s="8">
        <f t="shared" ca="1" si="14"/>
        <v>-8.8677393197806237E-2</v>
      </c>
      <c r="Q77" s="8"/>
      <c r="R77" s="8"/>
      <c r="S77" s="8"/>
    </row>
    <row r="78" spans="1:19">
      <c r="A78" s="41">
        <v>-5067.5</v>
      </c>
      <c r="B78" s="41">
        <v>1.2729825000860728E-2</v>
      </c>
      <c r="C78" s="8"/>
      <c r="D78" s="42">
        <f t="shared" si="15"/>
        <v>-0.50675000000000003</v>
      </c>
      <c r="E78" s="42">
        <f t="shared" si="15"/>
        <v>1.2729825000860728E-2</v>
      </c>
      <c r="F78" s="34">
        <f t="shared" si="8"/>
        <v>0.25679556250000002</v>
      </c>
      <c r="G78" s="34">
        <f t="shared" si="9"/>
        <v>-0.13013115129687503</v>
      </c>
      <c r="H78" s="34">
        <f t="shared" si="10"/>
        <v>6.5943960919691416E-2</v>
      </c>
      <c r="I78" s="34">
        <f t="shared" si="11"/>
        <v>-6.4508388191861742E-3</v>
      </c>
      <c r="J78" s="34">
        <f t="shared" si="12"/>
        <v>3.2689625716225941E-3</v>
      </c>
      <c r="K78" s="34">
        <f t="shared" ca="1" si="4"/>
        <v>1.5387430721401144E-2</v>
      </c>
      <c r="L78" s="34">
        <f t="shared" ca="1" si="13"/>
        <v>7.0628681658491431E-6</v>
      </c>
      <c r="M78" s="34">
        <f t="shared" ca="1" si="5"/>
        <v>28368129783.564583</v>
      </c>
      <c r="N78" s="34">
        <f t="shared" ca="1" si="6"/>
        <v>6357172482.6084166</v>
      </c>
      <c r="O78" s="34">
        <f t="shared" ca="1" si="7"/>
        <v>73870763.245748863</v>
      </c>
      <c r="P78" s="8">
        <f t="shared" ca="1" si="14"/>
        <v>-2.6576057205404159E-3</v>
      </c>
      <c r="Q78" s="8"/>
      <c r="R78" s="8"/>
      <c r="S78" s="8"/>
    </row>
    <row r="79" spans="1:19">
      <c r="A79" s="41">
        <v>-5037.5</v>
      </c>
      <c r="B79" s="41">
        <v>1.0672124997654464E-2</v>
      </c>
      <c r="C79" s="8"/>
      <c r="D79" s="42">
        <f t="shared" si="15"/>
        <v>-0.50375000000000003</v>
      </c>
      <c r="E79" s="42">
        <f t="shared" si="15"/>
        <v>1.0672124997654464E-2</v>
      </c>
      <c r="F79" s="34">
        <f t="shared" si="8"/>
        <v>0.25376406250000005</v>
      </c>
      <c r="G79" s="34">
        <f t="shared" si="9"/>
        <v>-0.12783364648437504</v>
      </c>
      <c r="H79" s="34">
        <f t="shared" si="10"/>
        <v>6.439619941650393E-2</v>
      </c>
      <c r="I79" s="34">
        <f t="shared" si="11"/>
        <v>-5.3760829675684367E-3</v>
      </c>
      <c r="J79" s="34">
        <f t="shared" si="12"/>
        <v>2.7082017949126001E-3</v>
      </c>
      <c r="K79" s="34">
        <f t="shared" ca="1" si="4"/>
        <v>1.5186226742899971E-2</v>
      </c>
      <c r="L79" s="34">
        <f t="shared" ca="1" si="13"/>
        <v>2.0377114566428533E-5</v>
      </c>
      <c r="M79" s="34">
        <f t="shared" ca="1" si="5"/>
        <v>28577319170.337482</v>
      </c>
      <c r="N79" s="34">
        <f t="shared" ca="1" si="6"/>
        <v>6499726137.4846373</v>
      </c>
      <c r="O79" s="34">
        <f t="shared" ca="1" si="7"/>
        <v>76830289.650134936</v>
      </c>
      <c r="P79" s="8">
        <f t="shared" ca="1" si="14"/>
        <v>-4.5141017452455072E-3</v>
      </c>
      <c r="Q79" s="8"/>
      <c r="R79" s="8"/>
      <c r="S79" s="8"/>
    </row>
    <row r="80" spans="1:19">
      <c r="A80" s="41">
        <v>-4939.5</v>
      </c>
      <c r="B80" s="41">
        <v>0.10355030500068096</v>
      </c>
      <c r="C80" s="8"/>
      <c r="D80" s="42">
        <f t="shared" si="15"/>
        <v>-0.49395</v>
      </c>
      <c r="E80" s="42">
        <f t="shared" si="15"/>
        <v>0.10355030500068096</v>
      </c>
      <c r="F80" s="34">
        <f t="shared" si="8"/>
        <v>0.24398660250000001</v>
      </c>
      <c r="G80" s="34">
        <f t="shared" si="9"/>
        <v>-0.120517182304875</v>
      </c>
      <c r="H80" s="34">
        <f t="shared" si="10"/>
        <v>5.9529462199493011E-2</v>
      </c>
      <c r="I80" s="34">
        <f t="shared" si="11"/>
        <v>-5.1148673155086359E-2</v>
      </c>
      <c r="J80" s="34">
        <f t="shared" si="12"/>
        <v>2.5264887104954906E-2</v>
      </c>
      <c r="K80" s="34">
        <f t="shared" ca="1" si="4"/>
        <v>1.4541517433999281E-2</v>
      </c>
      <c r="L80" s="34">
        <f t="shared" ca="1" si="13"/>
        <v>7.9225642640906677E-3</v>
      </c>
      <c r="M80" s="34">
        <f t="shared" ca="1" si="5"/>
        <v>29267804270.946709</v>
      </c>
      <c r="N80" s="34">
        <f t="shared" ca="1" si="6"/>
        <v>6977941874.8944788</v>
      </c>
      <c r="O80" s="34">
        <f t="shared" ca="1" si="7"/>
        <v>86940073.846507609</v>
      </c>
      <c r="P80" s="8">
        <f t="shared" ca="1" si="14"/>
        <v>8.900878756668168E-2</v>
      </c>
      <c r="Q80" s="8"/>
      <c r="R80" s="8"/>
      <c r="S80" s="8"/>
    </row>
    <row r="81" spans="1:19">
      <c r="A81" s="41">
        <v>-4610.5</v>
      </c>
      <c r="B81" s="41">
        <v>1.5284194996638689E-2</v>
      </c>
      <c r="C81" s="8"/>
      <c r="D81" s="42">
        <f t="shared" si="15"/>
        <v>-0.46105000000000002</v>
      </c>
      <c r="E81" s="42">
        <f t="shared" si="15"/>
        <v>1.5284194996638689E-2</v>
      </c>
      <c r="F81" s="34">
        <f t="shared" si="8"/>
        <v>0.21256710250000002</v>
      </c>
      <c r="G81" s="34">
        <f t="shared" si="9"/>
        <v>-9.8004062607625009E-2</v>
      </c>
      <c r="H81" s="34">
        <f t="shared" si="10"/>
        <v>4.5184773065245515E-2</v>
      </c>
      <c r="I81" s="34">
        <f t="shared" si="11"/>
        <v>-7.0467781032002678E-3</v>
      </c>
      <c r="J81" s="34">
        <f t="shared" si="12"/>
        <v>3.2489170444804836E-3</v>
      </c>
      <c r="K81" s="34">
        <f t="shared" ca="1" si="4"/>
        <v>1.2517765006259431E-2</v>
      </c>
      <c r="L81" s="34">
        <f t="shared" ca="1" si="13"/>
        <v>7.6531348916697855E-6</v>
      </c>
      <c r="M81" s="34">
        <f t="shared" ca="1" si="5"/>
        <v>31666851626.412655</v>
      </c>
      <c r="N81" s="34">
        <f t="shared" ca="1" si="6"/>
        <v>8726611900.3802567</v>
      </c>
      <c r="O81" s="34">
        <f t="shared" ca="1" si="7"/>
        <v>125946170.84644245</v>
      </c>
      <c r="P81" s="8">
        <f t="shared" ca="1" si="14"/>
        <v>2.7664299903792586E-3</v>
      </c>
      <c r="Q81" s="8"/>
      <c r="R81" s="8"/>
      <c r="S81" s="8"/>
    </row>
    <row r="82" spans="1:19">
      <c r="A82" s="41">
        <v>-4452</v>
      </c>
      <c r="B82" s="41">
        <v>2.2562679994734935E-2</v>
      </c>
      <c r="C82" s="8"/>
      <c r="D82" s="42">
        <f t="shared" si="15"/>
        <v>-0.44519999999999998</v>
      </c>
      <c r="E82" s="42">
        <f t="shared" si="15"/>
        <v>2.2562679994734935E-2</v>
      </c>
      <c r="F82" s="34">
        <f t="shared" si="8"/>
        <v>0.19820304</v>
      </c>
      <c r="G82" s="34">
        <f t="shared" si="9"/>
        <v>-8.8239993407999998E-2</v>
      </c>
      <c r="H82" s="34">
        <f t="shared" si="10"/>
        <v>3.9284445065241598E-2</v>
      </c>
      <c r="I82" s="34">
        <f t="shared" si="11"/>
        <v>-1.0044905133655992E-2</v>
      </c>
      <c r="J82" s="34">
        <f t="shared" si="12"/>
        <v>4.4719917655036473E-3</v>
      </c>
      <c r="K82" s="34">
        <f t="shared" ca="1" si="4"/>
        <v>1.1620145087678342E-2</v>
      </c>
      <c r="L82" s="34">
        <f t="shared" ca="1" si="13"/>
        <v>1.1973907019215204E-4</v>
      </c>
      <c r="M82" s="34">
        <f t="shared" ca="1" si="5"/>
        <v>32867953571.958599</v>
      </c>
      <c r="N82" s="34">
        <f t="shared" ca="1" si="6"/>
        <v>9649816189.1500473</v>
      </c>
      <c r="O82" s="34">
        <f t="shared" ca="1" si="7"/>
        <v>147606822.57335779</v>
      </c>
      <c r="P82" s="8">
        <f t="shared" ca="1" si="14"/>
        <v>1.0942534907056593E-2</v>
      </c>
      <c r="Q82" s="8"/>
      <c r="R82" s="8"/>
      <c r="S82" s="8"/>
    </row>
    <row r="83" spans="1:19">
      <c r="A83" s="41">
        <v>-3226</v>
      </c>
      <c r="B83" s="41">
        <v>1.1871340000652708E-2</v>
      </c>
      <c r="C83" s="8"/>
      <c r="D83" s="42">
        <f t="shared" si="15"/>
        <v>-0.3226</v>
      </c>
      <c r="E83" s="42">
        <f t="shared" si="15"/>
        <v>1.1871340000652708E-2</v>
      </c>
      <c r="F83" s="34">
        <f t="shared" si="8"/>
        <v>0.10407076</v>
      </c>
      <c r="G83" s="34">
        <f t="shared" si="9"/>
        <v>-3.3573227175999996E-2</v>
      </c>
      <c r="H83" s="34">
        <f t="shared" si="10"/>
        <v>1.0830723086977599E-2</v>
      </c>
      <c r="I83" s="34">
        <f t="shared" si="11"/>
        <v>-3.8296942842105637E-3</v>
      </c>
      <c r="J83" s="34">
        <f t="shared" si="12"/>
        <v>1.2354593760863278E-3</v>
      </c>
      <c r="K83" s="34">
        <f t="shared" ca="1" si="4"/>
        <v>6.3761997842667261E-3</v>
      </c>
      <c r="L83" s="34">
        <f t="shared" ca="1" si="13"/>
        <v>3.0196565997742578E-5</v>
      </c>
      <c r="M83" s="34">
        <f t="shared" ca="1" si="5"/>
        <v>43205550856.353828</v>
      </c>
      <c r="N83" s="34">
        <f t="shared" ca="1" si="6"/>
        <v>18694951893.968445</v>
      </c>
      <c r="O83" s="34">
        <f t="shared" ca="1" si="7"/>
        <v>383610535.98339963</v>
      </c>
      <c r="P83" s="8">
        <f t="shared" ca="1" si="14"/>
        <v>5.495140216385982E-3</v>
      </c>
      <c r="Q83" s="8"/>
      <c r="R83" s="8"/>
      <c r="S83" s="8"/>
    </row>
    <row r="84" spans="1:19">
      <c r="A84" s="41">
        <v>-3181.5</v>
      </c>
      <c r="B84" s="41">
        <v>1.0569084995950107E-2</v>
      </c>
      <c r="C84" s="8"/>
      <c r="D84" s="42">
        <f t="shared" si="15"/>
        <v>-0.31814999999999999</v>
      </c>
      <c r="E84" s="42">
        <f t="shared" si="15"/>
        <v>1.0569084995950107E-2</v>
      </c>
      <c r="F84" s="34">
        <f t="shared" si="8"/>
        <v>0.10121942249999999</v>
      </c>
      <c r="G84" s="34">
        <f t="shared" si="9"/>
        <v>-3.2202959268374992E-2</v>
      </c>
      <c r="H84" s="34">
        <f t="shared" si="10"/>
        <v>1.0245371491233505E-2</v>
      </c>
      <c r="I84" s="34">
        <f t="shared" si="11"/>
        <v>-3.3625543914615262E-3</v>
      </c>
      <c r="J84" s="34">
        <f t="shared" si="12"/>
        <v>1.0697966796434845E-3</v>
      </c>
      <c r="K84" s="34">
        <f t="shared" ca="1" si="4"/>
        <v>6.2424567599741161E-3</v>
      </c>
      <c r="L84" s="34">
        <f t="shared" ca="1" si="13"/>
        <v>1.871971189234471E-5</v>
      </c>
      <c r="M84" s="34">
        <f t="shared" ca="1" si="5"/>
        <v>43617097735.997932</v>
      </c>
      <c r="N84" s="34">
        <f t="shared" ca="1" si="6"/>
        <v>19090373301.290882</v>
      </c>
      <c r="O84" s="34">
        <f t="shared" ca="1" si="7"/>
        <v>394611458.70976794</v>
      </c>
      <c r="P84" s="8">
        <f t="shared" ca="1" si="14"/>
        <v>4.3266282359759904E-3</v>
      </c>
      <c r="Q84" s="8"/>
      <c r="R84" s="8"/>
      <c r="S84" s="8"/>
    </row>
    <row r="85" spans="1:19">
      <c r="A85" s="41">
        <v>-3178</v>
      </c>
      <c r="B85" s="41">
        <v>1.2879019996034913E-2</v>
      </c>
      <c r="C85" s="8"/>
      <c r="D85" s="42">
        <f t="shared" ref="D85:E115" si="16">A85/A$18</f>
        <v>-0.31780000000000003</v>
      </c>
      <c r="E85" s="42">
        <f t="shared" si="16"/>
        <v>1.2879019996034913E-2</v>
      </c>
      <c r="F85" s="34">
        <f t="shared" si="8"/>
        <v>0.10099684000000002</v>
      </c>
      <c r="G85" s="34">
        <f t="shared" si="9"/>
        <v>-3.2096795752000008E-2</v>
      </c>
      <c r="H85" s="34">
        <f t="shared" si="10"/>
        <v>1.0200361689985603E-2</v>
      </c>
      <c r="I85" s="34">
        <f t="shared" si="11"/>
        <v>-4.0929525547398959E-3</v>
      </c>
      <c r="J85" s="34">
        <f t="shared" si="12"/>
        <v>1.3007403218963391E-3</v>
      </c>
      <c r="K85" s="34">
        <f t="shared" ref="K85:K146" ca="1" si="17">+E$4+E$5*D85+E$6*D85^2</f>
        <v>6.2321058200905622E-3</v>
      </c>
      <c r="L85" s="34">
        <f t="shared" ca="1" si="13"/>
        <v>4.4181468062369966E-5</v>
      </c>
      <c r="M85" s="34">
        <f t="shared" ref="M85:M146" ca="1" si="18">(M$1-M$2*D85+M$3*F85)^2</f>
        <v>43649578418.868713</v>
      </c>
      <c r="N85" s="34">
        <f t="shared" ref="N85:N146" ca="1" si="19">(-M$2+M$4*D85-M$5*F85)^2</f>
        <v>19121683212.969872</v>
      </c>
      <c r="O85" s="34">
        <f t="shared" ref="O85:O146" ca="1" si="20">+(M$3-D85*M$5+F85*M$6)^2</f>
        <v>395484351.50865817</v>
      </c>
      <c r="P85" s="8">
        <f t="shared" ca="1" si="14"/>
        <v>6.6469141759443505E-3</v>
      </c>
      <c r="Q85" s="8"/>
      <c r="R85" s="8"/>
      <c r="S85" s="8"/>
    </row>
    <row r="86" spans="1:19">
      <c r="A86" s="41">
        <v>-2734.5</v>
      </c>
      <c r="B86" s="41">
        <v>1.8093550024786964E-3</v>
      </c>
      <c r="C86" s="8"/>
      <c r="D86" s="42">
        <f t="shared" si="16"/>
        <v>-0.27345000000000003</v>
      </c>
      <c r="E86" s="42">
        <f t="shared" si="16"/>
        <v>1.8093550024786964E-3</v>
      </c>
      <c r="F86" s="34">
        <f t="shared" ref="F86:F147" si="21">D86*D86</f>
        <v>7.4774902500000018E-2</v>
      </c>
      <c r="G86" s="34">
        <f t="shared" ref="G86:G147" si="22">D86*F86</f>
        <v>-2.0447197088625007E-2</v>
      </c>
      <c r="H86" s="34">
        <f t="shared" ref="H86:H147" si="23">F86*F86</f>
        <v>5.5912860438845089E-3</v>
      </c>
      <c r="I86" s="34">
        <f t="shared" ref="I86:I147" si="24">E86*D86</f>
        <v>-4.9476812542779958E-4</v>
      </c>
      <c r="J86" s="34">
        <f t="shared" ref="J86:J147" si="25">I86*D86</f>
        <v>1.352943438982318E-4</v>
      </c>
      <c r="K86" s="34">
        <f t="shared" ca="1" si="17"/>
        <v>5.1189441471918493E-3</v>
      </c>
      <c r="L86" s="34">
        <f t="shared" ref="L86:L147" ca="1" si="26">+(K86-E86)^2</f>
        <v>1.0953380306803139E-5</v>
      </c>
      <c r="M86" s="34">
        <f t="shared" ca="1" si="18"/>
        <v>47899103743.652802</v>
      </c>
      <c r="N86" s="34">
        <f t="shared" ca="1" si="19"/>
        <v>23340746745.097996</v>
      </c>
      <c r="O86" s="34">
        <f t="shared" ca="1" si="20"/>
        <v>515315511.75872844</v>
      </c>
      <c r="P86" s="8">
        <f t="shared" ref="P86:P147" ca="1" si="27">+E86-K86</f>
        <v>-3.3095891447131529E-3</v>
      </c>
      <c r="Q86" s="8"/>
      <c r="R86" s="8"/>
      <c r="S86" s="8"/>
    </row>
    <row r="87" spans="1:19">
      <c r="A87" s="41">
        <v>-2630</v>
      </c>
      <c r="B87" s="41">
        <v>3.8916999910725281E-3</v>
      </c>
      <c r="C87" s="8"/>
      <c r="D87" s="42">
        <f t="shared" si="16"/>
        <v>-0.26300000000000001</v>
      </c>
      <c r="E87" s="42">
        <f t="shared" si="16"/>
        <v>3.8916999910725281E-3</v>
      </c>
      <c r="F87" s="34">
        <f t="shared" si="21"/>
        <v>6.9169000000000008E-2</v>
      </c>
      <c r="G87" s="34">
        <f t="shared" si="22"/>
        <v>-1.8191447000000003E-2</v>
      </c>
      <c r="H87" s="34">
        <f t="shared" si="23"/>
        <v>4.7843505610000014E-3</v>
      </c>
      <c r="I87" s="34">
        <f t="shared" si="24"/>
        <v>-1.0235170976520748E-3</v>
      </c>
      <c r="J87" s="34">
        <f t="shared" si="25"/>
        <v>2.6918499668249571E-4</v>
      </c>
      <c r="K87" s="34">
        <f t="shared" ca="1" si="17"/>
        <v>4.9139800866676775E-3</v>
      </c>
      <c r="L87" s="34">
        <f t="shared" ca="1" si="26"/>
        <v>1.0450565938500278E-6</v>
      </c>
      <c r="M87" s="34">
        <f t="shared" ca="1" si="18"/>
        <v>48939626023.747948</v>
      </c>
      <c r="N87" s="34">
        <f t="shared" ca="1" si="19"/>
        <v>24409063900.073158</v>
      </c>
      <c r="O87" s="34">
        <f t="shared" ca="1" si="20"/>
        <v>546278413.1099993</v>
      </c>
      <c r="P87" s="8">
        <f t="shared" ca="1" si="27"/>
        <v>-1.0222800955951494E-3</v>
      </c>
      <c r="Q87" s="8"/>
      <c r="R87" s="8"/>
      <c r="S87" s="8"/>
    </row>
    <row r="88" spans="1:19">
      <c r="A88" s="41">
        <v>-1937.5</v>
      </c>
      <c r="B88" s="41">
        <v>5.0431249983375892E-3</v>
      </c>
      <c r="C88" s="8"/>
      <c r="D88" s="42">
        <f t="shared" si="16"/>
        <v>-0.19375000000000001</v>
      </c>
      <c r="E88" s="42">
        <f t="shared" si="16"/>
        <v>5.0431249983375892E-3</v>
      </c>
      <c r="F88" s="34">
        <f t="shared" si="21"/>
        <v>3.7539062500000005E-2</v>
      </c>
      <c r="G88" s="34">
        <f t="shared" si="22"/>
        <v>-7.273193359375001E-3</v>
      </c>
      <c r="H88" s="34">
        <f t="shared" si="23"/>
        <v>1.4091812133789066E-3</v>
      </c>
      <c r="I88" s="34">
        <f t="shared" si="24"/>
        <v>-9.7710546842790804E-4</v>
      </c>
      <c r="J88" s="34">
        <f t="shared" si="25"/>
        <v>1.8931418450790719E-4</v>
      </c>
      <c r="K88" s="34">
        <f t="shared" ca="1" si="17"/>
        <v>4.1082208314727302E-3</v>
      </c>
      <c r="L88" s="34">
        <f t="shared" ca="1" si="26"/>
        <v>8.7404580122127617E-7</v>
      </c>
      <c r="M88" s="34">
        <f t="shared" ca="1" si="18"/>
        <v>56225859911.83506</v>
      </c>
      <c r="N88" s="34">
        <f t="shared" ca="1" si="19"/>
        <v>32236746738.313515</v>
      </c>
      <c r="O88" s="34">
        <f t="shared" ca="1" si="20"/>
        <v>779145875.78871989</v>
      </c>
      <c r="P88" s="8">
        <f t="shared" ca="1" si="27"/>
        <v>9.3490416686485903E-4</v>
      </c>
      <c r="Q88" s="8"/>
      <c r="R88" s="8"/>
      <c r="S88" s="8"/>
    </row>
    <row r="89" spans="1:19">
      <c r="A89" s="41">
        <v>-1872.5</v>
      </c>
      <c r="B89" s="41">
        <v>4.0847749914973974E-3</v>
      </c>
      <c r="C89" s="8"/>
      <c r="D89" s="42">
        <f t="shared" si="16"/>
        <v>-0.18725</v>
      </c>
      <c r="E89" s="42">
        <f t="shared" si="16"/>
        <v>4.0847749914973974E-3</v>
      </c>
      <c r="F89" s="34">
        <f t="shared" si="21"/>
        <v>3.5062562499999998E-2</v>
      </c>
      <c r="G89" s="34">
        <f t="shared" si="22"/>
        <v>-6.565464828125E-3</v>
      </c>
      <c r="H89" s="34">
        <f t="shared" si="23"/>
        <v>1.2293832890664061E-3</v>
      </c>
      <c r="I89" s="34">
        <f t="shared" si="24"/>
        <v>-7.6487411715788769E-4</v>
      </c>
      <c r="J89" s="34">
        <f t="shared" si="25"/>
        <v>1.4322267843781448E-4</v>
      </c>
      <c r="K89" s="34">
        <f t="shared" ca="1" si="17"/>
        <v>4.0818786081566888E-3</v>
      </c>
      <c r="L89" s="34">
        <f t="shared" ca="1" si="26"/>
        <v>8.3890364563344853E-12</v>
      </c>
      <c r="M89" s="34">
        <f t="shared" ca="1" si="18"/>
        <v>56945446344.748787</v>
      </c>
      <c r="N89" s="34">
        <f t="shared" ca="1" si="19"/>
        <v>33040298332.314743</v>
      </c>
      <c r="O89" s="34">
        <f t="shared" ca="1" si="20"/>
        <v>803560891.1914649</v>
      </c>
      <c r="P89" s="8">
        <f t="shared" ca="1" si="27"/>
        <v>2.8963833407086303E-6</v>
      </c>
      <c r="Q89" s="8"/>
      <c r="R89" s="8"/>
      <c r="S89" s="8"/>
    </row>
    <row r="90" spans="1:19">
      <c r="A90" s="41">
        <v>-1412</v>
      </c>
      <c r="B90" s="41">
        <v>-2.1509200014406815E-3</v>
      </c>
      <c r="C90" s="8"/>
      <c r="D90" s="42">
        <f t="shared" si="16"/>
        <v>-0.14119999999999999</v>
      </c>
      <c r="E90" s="42">
        <f t="shared" si="16"/>
        <v>-2.1509200014406815E-3</v>
      </c>
      <c r="F90" s="34">
        <f t="shared" si="21"/>
        <v>1.9937439999999997E-2</v>
      </c>
      <c r="G90" s="34">
        <f t="shared" si="22"/>
        <v>-2.8151665279999996E-3</v>
      </c>
      <c r="H90" s="34">
        <f t="shared" si="23"/>
        <v>3.9750151375359991E-4</v>
      </c>
      <c r="I90" s="34">
        <f t="shared" si="24"/>
        <v>3.037099042034242E-4</v>
      </c>
      <c r="J90" s="34">
        <f t="shared" si="25"/>
        <v>-4.2883838473523498E-5</v>
      </c>
      <c r="K90" s="34">
        <f t="shared" ca="1" si="17"/>
        <v>4.1374980298778969E-3</v>
      </c>
      <c r="L90" s="34">
        <f t="shared" ca="1" si="26"/>
        <v>3.9544201336612624E-5</v>
      </c>
      <c r="M90" s="34">
        <f t="shared" ca="1" si="18"/>
        <v>62224469905.159416</v>
      </c>
      <c r="N90" s="34">
        <f t="shared" ca="1" si="19"/>
        <v>39086047952.664009</v>
      </c>
      <c r="O90" s="34">
        <f t="shared" ca="1" si="20"/>
        <v>989720710.86908984</v>
      </c>
      <c r="P90" s="8">
        <f t="shared" ca="1" si="27"/>
        <v>-6.2884180313185784E-3</v>
      </c>
      <c r="Q90" s="8"/>
      <c r="R90" s="8"/>
      <c r="S90" s="8"/>
    </row>
    <row r="91" spans="1:19">
      <c r="A91" s="41">
        <v>-1312.5</v>
      </c>
      <c r="B91" s="41">
        <v>-1.1256249999860302E-3</v>
      </c>
      <c r="C91" s="8"/>
      <c r="D91" s="42">
        <f t="shared" si="16"/>
        <v>-0.13125000000000001</v>
      </c>
      <c r="E91" s="42">
        <f t="shared" si="16"/>
        <v>-1.1256249999860302E-3</v>
      </c>
      <c r="F91" s="34">
        <f t="shared" si="21"/>
        <v>1.7226562500000001E-2</v>
      </c>
      <c r="G91" s="34">
        <f t="shared" si="22"/>
        <v>-2.2609863281250002E-3</v>
      </c>
      <c r="H91" s="34">
        <f t="shared" si="23"/>
        <v>2.9675445556640625E-4</v>
      </c>
      <c r="I91" s="34">
        <f t="shared" si="24"/>
        <v>1.4773828124816645E-4</v>
      </c>
      <c r="J91" s="34">
        <f t="shared" si="25"/>
        <v>-1.9390649413821847E-5</v>
      </c>
      <c r="K91" s="34">
        <f t="shared" ca="1" si="17"/>
        <v>4.2052935281845505E-3</v>
      </c>
      <c r="L91" s="34">
        <f t="shared" ca="1" si="26"/>
        <v>2.841869235399239E-5</v>
      </c>
      <c r="M91" s="34">
        <f t="shared" ca="1" si="18"/>
        <v>63407466780.834366</v>
      </c>
      <c r="N91" s="34">
        <f t="shared" ca="1" si="19"/>
        <v>40475360289.856926</v>
      </c>
      <c r="O91" s="34">
        <f t="shared" ca="1" si="20"/>
        <v>1033055310.1093916</v>
      </c>
      <c r="P91" s="8">
        <f t="shared" ca="1" si="27"/>
        <v>-5.3309185281705807E-3</v>
      </c>
      <c r="Q91" s="8"/>
      <c r="R91" s="8"/>
      <c r="S91" s="8"/>
    </row>
    <row r="92" spans="1:19">
      <c r="A92" s="41">
        <v>-1311</v>
      </c>
      <c r="B92" s="41">
        <v>4.2148999636992812E-4</v>
      </c>
      <c r="C92" s="8"/>
      <c r="D92" s="42">
        <f t="shared" si="16"/>
        <v>-0.13109999999999999</v>
      </c>
      <c r="E92" s="42">
        <f t="shared" si="16"/>
        <v>4.2148999636992812E-4</v>
      </c>
      <c r="F92" s="34">
        <f t="shared" si="21"/>
        <v>1.7187209999999998E-2</v>
      </c>
      <c r="G92" s="34">
        <f t="shared" si="22"/>
        <v>-2.2532432309999998E-3</v>
      </c>
      <c r="H92" s="34">
        <f t="shared" si="23"/>
        <v>2.9540018758409992E-4</v>
      </c>
      <c r="I92" s="34">
        <f t="shared" si="24"/>
        <v>-5.5257338524097571E-5</v>
      </c>
      <c r="J92" s="34">
        <f t="shared" si="25"/>
        <v>7.2442370805091912E-6</v>
      </c>
      <c r="K92" s="34">
        <f t="shared" ca="1" si="17"/>
        <v>4.2064672281319796E-3</v>
      </c>
      <c r="L92" s="34">
        <f t="shared" ca="1" si="26"/>
        <v>1.4326052644957122E-5</v>
      </c>
      <c r="M92" s="34">
        <f t="shared" ca="1" si="18"/>
        <v>63425417746.814827</v>
      </c>
      <c r="N92" s="34">
        <f t="shared" ca="1" si="19"/>
        <v>40496534711.624695</v>
      </c>
      <c r="O92" s="34">
        <f t="shared" ca="1" si="20"/>
        <v>1033717237.5166324</v>
      </c>
      <c r="P92" s="8">
        <f t="shared" ca="1" si="27"/>
        <v>-3.7849772317620515E-3</v>
      </c>
      <c r="Q92" s="8"/>
      <c r="R92" s="8"/>
      <c r="S92" s="8"/>
    </row>
    <row r="93" spans="1:19">
      <c r="A93" s="41">
        <v>-1286</v>
      </c>
      <c r="B93" s="41">
        <v>5.406739997852128E-3</v>
      </c>
      <c r="C93" s="8"/>
      <c r="D93" s="42">
        <f t="shared" si="16"/>
        <v>-0.12859999999999999</v>
      </c>
      <c r="E93" s="42">
        <f t="shared" si="16"/>
        <v>5.406739997852128E-3</v>
      </c>
      <c r="F93" s="34">
        <f t="shared" si="21"/>
        <v>1.6537959999999997E-2</v>
      </c>
      <c r="G93" s="34">
        <f t="shared" si="22"/>
        <v>-2.1267816559999994E-3</v>
      </c>
      <c r="H93" s="34">
        <f t="shared" si="23"/>
        <v>2.7350412096159994E-4</v>
      </c>
      <c r="I93" s="34">
        <f t="shared" si="24"/>
        <v>-6.9530676372378357E-4</v>
      </c>
      <c r="J93" s="34">
        <f t="shared" si="25"/>
        <v>8.9416449814878568E-5</v>
      </c>
      <c r="K93" s="34">
        <f t="shared" ca="1" si="17"/>
        <v>4.2266920816079181E-3</v>
      </c>
      <c r="L93" s="34">
        <f t="shared" ca="1" si="26"/>
        <v>1.3925130846323019E-6</v>
      </c>
      <c r="M93" s="34">
        <f t="shared" ca="1" si="18"/>
        <v>63725113098.967758</v>
      </c>
      <c r="N93" s="34">
        <f t="shared" ca="1" si="19"/>
        <v>40850451839.6819</v>
      </c>
      <c r="O93" s="34">
        <f t="shared" ca="1" si="20"/>
        <v>1044787332.5997275</v>
      </c>
      <c r="P93" s="8">
        <f t="shared" ca="1" si="27"/>
        <v>1.1800479162442099E-3</v>
      </c>
      <c r="Q93" s="8"/>
      <c r="R93" s="8"/>
      <c r="S93" s="8"/>
    </row>
    <row r="94" spans="1:19">
      <c r="A94" s="41">
        <v>-1242</v>
      </c>
      <c r="B94" s="41">
        <v>-4.811220002011396E-3</v>
      </c>
      <c r="C94" s="8"/>
      <c r="D94" s="42">
        <f t="shared" si="16"/>
        <v>-0.1242</v>
      </c>
      <c r="E94" s="42">
        <f t="shared" si="16"/>
        <v>-4.811220002011396E-3</v>
      </c>
      <c r="F94" s="34">
        <f t="shared" si="21"/>
        <v>1.5425640000000001E-2</v>
      </c>
      <c r="G94" s="34">
        <f t="shared" si="22"/>
        <v>-1.9158644880000002E-3</v>
      </c>
      <c r="H94" s="34">
        <f t="shared" si="23"/>
        <v>2.3795036940960003E-4</v>
      </c>
      <c r="I94" s="34">
        <f t="shared" si="24"/>
        <v>5.9755352424981545E-4</v>
      </c>
      <c r="J94" s="34">
        <f t="shared" si="25"/>
        <v>-7.4216147711827086E-5</v>
      </c>
      <c r="K94" s="34">
        <f t="shared" ca="1" si="17"/>
        <v>4.2653269751414492E-3</v>
      </c>
      <c r="L94" s="34">
        <f t="shared" ca="1" si="26"/>
        <v>8.2383705028462464E-5</v>
      </c>
      <c r="M94" s="34">
        <f t="shared" ca="1" si="18"/>
        <v>64254930132.47654</v>
      </c>
      <c r="N94" s="34">
        <f t="shared" ca="1" si="19"/>
        <v>41477985844.178871</v>
      </c>
      <c r="O94" s="34">
        <f t="shared" ca="1" si="20"/>
        <v>1064445174.6561232</v>
      </c>
      <c r="P94" s="8">
        <f t="shared" ca="1" si="27"/>
        <v>-9.0765469771528461E-3</v>
      </c>
      <c r="Q94" s="8"/>
      <c r="R94" s="8"/>
      <c r="S94" s="8"/>
    </row>
    <row r="95" spans="1:19">
      <c r="A95" s="41">
        <v>-1219</v>
      </c>
      <c r="B95" s="41">
        <v>4.7112099928199314E-3</v>
      </c>
      <c r="C95" s="8"/>
      <c r="D95" s="42">
        <f t="shared" si="16"/>
        <v>-0.12189999999999999</v>
      </c>
      <c r="E95" s="42">
        <f t="shared" si="16"/>
        <v>4.7112099928199314E-3</v>
      </c>
      <c r="F95" s="34">
        <f t="shared" si="21"/>
        <v>1.4859609999999999E-2</v>
      </c>
      <c r="G95" s="34">
        <f t="shared" si="22"/>
        <v>-1.8113864589999998E-3</v>
      </c>
      <c r="H95" s="34">
        <f t="shared" si="23"/>
        <v>2.2080800935209998E-4</v>
      </c>
      <c r="I95" s="34">
        <f t="shared" si="24"/>
        <v>-5.7429649812474964E-4</v>
      </c>
      <c r="J95" s="34">
        <f t="shared" si="25"/>
        <v>7.0006743121406973E-5</v>
      </c>
      <c r="K95" s="34">
        <f t="shared" ca="1" si="17"/>
        <v>4.287065087252644E-3</v>
      </c>
      <c r="L95" s="34">
        <f t="shared" ca="1" si="26"/>
        <v>1.7989890091868314E-7</v>
      </c>
      <c r="M95" s="34">
        <f t="shared" ca="1" si="18"/>
        <v>64533077174.966843</v>
      </c>
      <c r="N95" s="34">
        <f t="shared" ca="1" si="19"/>
        <v>41808377315.81221</v>
      </c>
      <c r="O95" s="34">
        <f t="shared" ca="1" si="20"/>
        <v>1074809731.8539765</v>
      </c>
      <c r="P95" s="8">
        <f t="shared" ca="1" si="27"/>
        <v>4.2414490556728739E-4</v>
      </c>
      <c r="Q95" s="8"/>
      <c r="R95" s="8"/>
      <c r="S95" s="8"/>
    </row>
    <row r="96" spans="1:19">
      <c r="A96" s="41">
        <v>-1207</v>
      </c>
      <c r="B96" s="41">
        <v>2.0881300006294623E-3</v>
      </c>
      <c r="C96" s="8"/>
      <c r="D96" s="42">
        <f t="shared" si="16"/>
        <v>-0.1207</v>
      </c>
      <c r="E96" s="42">
        <f t="shared" si="16"/>
        <v>2.0881300006294623E-3</v>
      </c>
      <c r="F96" s="34">
        <f t="shared" si="21"/>
        <v>1.456849E-2</v>
      </c>
      <c r="G96" s="34">
        <f t="shared" si="22"/>
        <v>-1.7584167429999999E-3</v>
      </c>
      <c r="H96" s="34">
        <f t="shared" si="23"/>
        <v>2.122409008801E-4</v>
      </c>
      <c r="I96" s="34">
        <f t="shared" si="24"/>
        <v>-2.5203729107597608E-4</v>
      </c>
      <c r="J96" s="34">
        <f t="shared" si="25"/>
        <v>3.0420901032870314E-5</v>
      </c>
      <c r="K96" s="34">
        <f t="shared" ca="1" si="17"/>
        <v>4.2988271469294563E-3</v>
      </c>
      <c r="L96" s="34">
        <f t="shared" ca="1" si="26"/>
        <v>4.8871818726589373E-6</v>
      </c>
      <c r="M96" s="34">
        <f t="shared" ca="1" si="18"/>
        <v>64678524331.097809</v>
      </c>
      <c r="N96" s="34">
        <f t="shared" ca="1" si="19"/>
        <v>41981401028.735359</v>
      </c>
      <c r="O96" s="34">
        <f t="shared" ca="1" si="20"/>
        <v>1080241619.795197</v>
      </c>
      <c r="P96" s="8">
        <f t="shared" ca="1" si="27"/>
        <v>-2.210697146299994E-3</v>
      </c>
      <c r="Q96" s="8"/>
      <c r="R96" s="8"/>
      <c r="S96" s="8"/>
    </row>
    <row r="97" spans="1:19">
      <c r="A97" s="41">
        <v>-1196.5</v>
      </c>
      <c r="B97" s="41">
        <v>1.3179349989513867E-3</v>
      </c>
      <c r="C97" s="8"/>
      <c r="D97" s="42">
        <f t="shared" si="16"/>
        <v>-0.11965000000000001</v>
      </c>
      <c r="E97" s="42">
        <f t="shared" si="16"/>
        <v>1.3179349989513867E-3</v>
      </c>
      <c r="F97" s="34">
        <f t="shared" si="21"/>
        <v>1.4316122500000002E-2</v>
      </c>
      <c r="G97" s="34">
        <f t="shared" si="22"/>
        <v>-1.7129240571250003E-3</v>
      </c>
      <c r="H97" s="34">
        <f t="shared" si="23"/>
        <v>2.049513634350063E-4</v>
      </c>
      <c r="I97" s="34">
        <f t="shared" si="24"/>
        <v>-1.5769092262453343E-4</v>
      </c>
      <c r="J97" s="34">
        <f t="shared" si="25"/>
        <v>1.8867718892025425E-5</v>
      </c>
      <c r="K97" s="34">
        <f t="shared" ca="1" si="17"/>
        <v>4.3093554443778938E-3</v>
      </c>
      <c r="L97" s="34">
        <f t="shared" ca="1" si="26"/>
        <v>8.9485962813157219E-6</v>
      </c>
      <c r="M97" s="34">
        <f t="shared" ca="1" si="18"/>
        <v>64805974720.039673</v>
      </c>
      <c r="N97" s="34">
        <f t="shared" ca="1" si="19"/>
        <v>42133160452.590263</v>
      </c>
      <c r="O97" s="34">
        <f t="shared" ca="1" si="20"/>
        <v>1085008209.8868012</v>
      </c>
      <c r="P97" s="8">
        <f t="shared" ca="1" si="27"/>
        <v>-2.9914204454265072E-3</v>
      </c>
      <c r="Q97" s="8"/>
      <c r="R97" s="8"/>
      <c r="S97" s="8"/>
    </row>
    <row r="98" spans="1:19">
      <c r="A98" s="41">
        <v>-825.5</v>
      </c>
      <c r="B98" s="41">
        <v>-8.2289550045970827E-3</v>
      </c>
      <c r="C98" s="8"/>
      <c r="D98" s="42">
        <f t="shared" si="16"/>
        <v>-8.2549999999999998E-2</v>
      </c>
      <c r="E98" s="42">
        <f t="shared" si="16"/>
        <v>-8.2289550045970827E-3</v>
      </c>
      <c r="F98" s="34">
        <f t="shared" si="21"/>
        <v>6.8145024999999998E-3</v>
      </c>
      <c r="G98" s="34">
        <f t="shared" si="22"/>
        <v>-5.6253718137499998E-4</v>
      </c>
      <c r="H98" s="34">
        <f t="shared" si="23"/>
        <v>4.6437444322506247E-5</v>
      </c>
      <c r="I98" s="34">
        <f t="shared" si="24"/>
        <v>6.7930023562948921E-4</v>
      </c>
      <c r="J98" s="34">
        <f t="shared" si="25"/>
        <v>-5.6076234451214332E-5</v>
      </c>
      <c r="K98" s="34">
        <f t="shared" ca="1" si="17"/>
        <v>4.8230387046751975E-3</v>
      </c>
      <c r="L98" s="34">
        <f t="shared" ca="1" si="26"/>
        <v>1.7035453978688319E-4</v>
      </c>
      <c r="M98" s="34">
        <f t="shared" ca="1" si="18"/>
        <v>69420635741.610107</v>
      </c>
      <c r="N98" s="34">
        <f t="shared" ca="1" si="19"/>
        <v>47716070411.221092</v>
      </c>
      <c r="O98" s="34">
        <f t="shared" ca="1" si="20"/>
        <v>1261750045.858707</v>
      </c>
      <c r="P98" s="8">
        <f t="shared" ca="1" si="27"/>
        <v>-1.3051993709272281E-2</v>
      </c>
      <c r="Q98" s="8"/>
      <c r="R98" s="8"/>
      <c r="S98" s="8"/>
    </row>
    <row r="99" spans="1:19">
      <c r="A99" s="41">
        <v>-724</v>
      </c>
      <c r="B99" s="41">
        <v>1.2591599952429533E-3</v>
      </c>
      <c r="C99" s="8"/>
      <c r="D99" s="42">
        <f t="shared" si="16"/>
        <v>-7.2400000000000006E-2</v>
      </c>
      <c r="E99" s="42">
        <f t="shared" si="16"/>
        <v>1.2591599952429533E-3</v>
      </c>
      <c r="F99" s="34">
        <f t="shared" si="21"/>
        <v>5.2417600000000007E-3</v>
      </c>
      <c r="G99" s="34">
        <f t="shared" si="22"/>
        <v>-3.795034240000001E-4</v>
      </c>
      <c r="H99" s="34">
        <f t="shared" si="23"/>
        <v>2.7476047897600006E-5</v>
      </c>
      <c r="I99" s="34">
        <f t="shared" si="24"/>
        <v>-9.1163183655589822E-5</v>
      </c>
      <c r="J99" s="34">
        <f t="shared" si="25"/>
        <v>6.600214496664704E-6</v>
      </c>
      <c r="K99" s="34">
        <f t="shared" ca="1" si="17"/>
        <v>5.0115832229218164E-3</v>
      </c>
      <c r="L99" s="34">
        <f t="shared" ca="1" si="26"/>
        <v>1.4080680079623858E-5</v>
      </c>
      <c r="M99" s="34">
        <f t="shared" ca="1" si="18"/>
        <v>70721350366.338791</v>
      </c>
      <c r="N99" s="34">
        <f t="shared" ca="1" si="19"/>
        <v>49319466506.757202</v>
      </c>
      <c r="O99" s="34">
        <f t="shared" ca="1" si="20"/>
        <v>1312974855.1758416</v>
      </c>
      <c r="P99" s="8">
        <f t="shared" ca="1" si="27"/>
        <v>-3.7524232276788631E-3</v>
      </c>
      <c r="Q99" s="8"/>
      <c r="R99" s="8"/>
      <c r="S99" s="8"/>
    </row>
    <row r="100" spans="1:19">
      <c r="A100" s="41">
        <v>-723.5</v>
      </c>
      <c r="B100" s="41">
        <v>-4.2513500375207514E-4</v>
      </c>
      <c r="C100" s="8"/>
      <c r="D100" s="42">
        <f t="shared" si="16"/>
        <v>-7.2349999999999998E-2</v>
      </c>
      <c r="E100" s="42">
        <f t="shared" si="16"/>
        <v>-4.2513500375207514E-4</v>
      </c>
      <c r="F100" s="34">
        <f t="shared" si="21"/>
        <v>5.2345224999999999E-3</v>
      </c>
      <c r="G100" s="34">
        <f t="shared" si="22"/>
        <v>-3.78717702875E-4</v>
      </c>
      <c r="H100" s="34">
        <f t="shared" si="23"/>
        <v>2.7400225803006249E-5</v>
      </c>
      <c r="I100" s="34">
        <f t="shared" si="24"/>
        <v>3.0758517521462634E-5</v>
      </c>
      <c r="J100" s="34">
        <f t="shared" si="25"/>
        <v>-2.2253787426778217E-6</v>
      </c>
      <c r="K100" s="34">
        <f t="shared" ca="1" si="17"/>
        <v>5.0125630665909006E-3</v>
      </c>
      <c r="L100" s="34">
        <f t="shared" ca="1" si="26"/>
        <v>2.9568560304211721E-5</v>
      </c>
      <c r="M100" s="34">
        <f t="shared" ca="1" si="18"/>
        <v>70727798946.006454</v>
      </c>
      <c r="N100" s="34">
        <f t="shared" ca="1" si="19"/>
        <v>49327447079.510513</v>
      </c>
      <c r="O100" s="34">
        <f t="shared" ca="1" si="20"/>
        <v>1313230300.4493933</v>
      </c>
      <c r="P100" s="8">
        <f t="shared" ca="1" si="27"/>
        <v>-5.4376980703429757E-3</v>
      </c>
      <c r="Q100" s="8"/>
      <c r="R100" s="8"/>
      <c r="S100" s="8"/>
    </row>
    <row r="101" spans="1:19">
      <c r="A101" s="41">
        <v>-573</v>
      </c>
      <c r="B101" s="41">
        <v>9.0206999448128045E-4</v>
      </c>
      <c r="C101" s="8"/>
      <c r="D101" s="42">
        <f t="shared" si="16"/>
        <v>-5.7299999999999997E-2</v>
      </c>
      <c r="E101" s="42">
        <f t="shared" si="16"/>
        <v>9.0206999448128045E-4</v>
      </c>
      <c r="F101" s="34">
        <f t="shared" si="21"/>
        <v>3.2832899999999995E-3</v>
      </c>
      <c r="G101" s="34">
        <f t="shared" si="22"/>
        <v>-1.8813251699999995E-4</v>
      </c>
      <c r="H101" s="34">
        <f t="shared" si="23"/>
        <v>1.0779993224099996E-5</v>
      </c>
      <c r="I101" s="34">
        <f t="shared" si="24"/>
        <v>-5.1688610683777368E-5</v>
      </c>
      <c r="J101" s="34">
        <f t="shared" si="25"/>
        <v>2.9617573921804432E-6</v>
      </c>
      <c r="K101" s="34">
        <f t="shared" ca="1" si="17"/>
        <v>5.3302451004123659E-3</v>
      </c>
      <c r="L101" s="34">
        <f t="shared" ca="1" si="26"/>
        <v>1.9608734768787781E-5</v>
      </c>
      <c r="M101" s="34">
        <f t="shared" ca="1" si="18"/>
        <v>72687259048.24971</v>
      </c>
      <c r="N101" s="34">
        <f t="shared" ca="1" si="19"/>
        <v>51766469911.973862</v>
      </c>
      <c r="O101" s="34">
        <f t="shared" ca="1" si="20"/>
        <v>1391516272.515842</v>
      </c>
      <c r="P101" s="8">
        <f t="shared" ca="1" si="27"/>
        <v>-4.4281751059310854E-3</v>
      </c>
      <c r="Q101" s="8"/>
      <c r="R101" s="8"/>
      <c r="S101" s="8"/>
    </row>
    <row r="102" spans="1:19">
      <c r="A102" s="41">
        <v>0</v>
      </c>
      <c r="B102" s="41">
        <v>9.9999997473787516E-5</v>
      </c>
      <c r="C102" s="8"/>
      <c r="D102" s="42">
        <f t="shared" si="16"/>
        <v>0</v>
      </c>
      <c r="E102" s="42">
        <f t="shared" si="16"/>
        <v>9.9999997473787516E-5</v>
      </c>
      <c r="F102" s="34">
        <f t="shared" si="21"/>
        <v>0</v>
      </c>
      <c r="G102" s="34">
        <f t="shared" si="22"/>
        <v>0</v>
      </c>
      <c r="H102" s="34">
        <f t="shared" si="23"/>
        <v>0</v>
      </c>
      <c r="I102" s="34">
        <f t="shared" si="24"/>
        <v>0</v>
      </c>
      <c r="J102" s="34">
        <f t="shared" si="25"/>
        <v>0</v>
      </c>
      <c r="K102" s="34">
        <f t="shared" ca="1" si="17"/>
        <v>6.9547545829475284E-3</v>
      </c>
      <c r="L102" s="34">
        <f t="shared" ca="1" si="26"/>
        <v>4.6987660427073275E-5</v>
      </c>
      <c r="M102" s="34">
        <f t="shared" ca="1" si="18"/>
        <v>80489948114.054779</v>
      </c>
      <c r="N102" s="34">
        <f t="shared" ca="1" si="19"/>
        <v>61741023148.962883</v>
      </c>
      <c r="O102" s="34">
        <f t="shared" ca="1" si="20"/>
        <v>1715733220.981061</v>
      </c>
      <c r="P102" s="8">
        <f t="shared" ca="1" si="27"/>
        <v>-6.8547545854737409E-3</v>
      </c>
      <c r="Q102" s="8"/>
      <c r="R102" s="8"/>
      <c r="S102" s="8"/>
    </row>
    <row r="103" spans="1:19">
      <c r="A103" s="41">
        <v>61</v>
      </c>
      <c r="B103" s="41">
        <v>-5.8399000408826396E-4</v>
      </c>
      <c r="C103" s="8"/>
      <c r="D103" s="42">
        <f t="shared" si="16"/>
        <v>6.1000000000000004E-3</v>
      </c>
      <c r="E103" s="42">
        <f t="shared" si="16"/>
        <v>-5.8399000408826396E-4</v>
      </c>
      <c r="F103" s="34">
        <f t="shared" si="21"/>
        <v>3.7210000000000005E-5</v>
      </c>
      <c r="G103" s="34">
        <f t="shared" si="22"/>
        <v>2.2698100000000004E-7</v>
      </c>
      <c r="H103" s="34">
        <f t="shared" si="23"/>
        <v>1.3845841000000003E-9</v>
      </c>
      <c r="I103" s="34">
        <f t="shared" si="24"/>
        <v>-3.5623390249384103E-6</v>
      </c>
      <c r="J103" s="34">
        <f t="shared" si="25"/>
        <v>-2.1730268052124303E-8</v>
      </c>
      <c r="K103" s="34">
        <f t="shared" ca="1" si="17"/>
        <v>7.1664095272299258E-3</v>
      </c>
      <c r="L103" s="34">
        <f t="shared" ca="1" si="26"/>
        <v>6.0068692895057216E-5</v>
      </c>
      <c r="M103" s="34">
        <f t="shared" ca="1" si="18"/>
        <v>81353162574.949539</v>
      </c>
      <c r="N103" s="34">
        <f t="shared" ca="1" si="19"/>
        <v>62868723349.822762</v>
      </c>
      <c r="O103" s="34">
        <f t="shared" ca="1" si="20"/>
        <v>1752757479.4901702</v>
      </c>
      <c r="P103" s="8">
        <f t="shared" ca="1" si="27"/>
        <v>-7.7503995313181898E-3</v>
      </c>
      <c r="Q103" s="8"/>
      <c r="R103" s="8"/>
      <c r="S103" s="8"/>
    </row>
    <row r="104" spans="1:19">
      <c r="A104" s="41"/>
      <c r="B104" s="41"/>
      <c r="C104" s="8"/>
      <c r="D104" s="42">
        <f t="shared" si="16"/>
        <v>0</v>
      </c>
      <c r="E104" s="42">
        <f t="shared" si="16"/>
        <v>0</v>
      </c>
      <c r="F104" s="34">
        <f t="shared" si="21"/>
        <v>0</v>
      </c>
      <c r="G104" s="34">
        <f t="shared" si="22"/>
        <v>0</v>
      </c>
      <c r="H104" s="34">
        <f t="shared" si="23"/>
        <v>0</v>
      </c>
      <c r="I104" s="34">
        <f t="shared" si="24"/>
        <v>0</v>
      </c>
      <c r="J104" s="34">
        <f t="shared" si="25"/>
        <v>0</v>
      </c>
      <c r="K104" s="34">
        <f t="shared" ca="1" si="17"/>
        <v>6.9547545829475284E-3</v>
      </c>
      <c r="L104" s="34">
        <f t="shared" ca="1" si="26"/>
        <v>4.836861130902965E-5</v>
      </c>
      <c r="M104" s="34">
        <f t="shared" ca="1" si="18"/>
        <v>80489948114.054779</v>
      </c>
      <c r="N104" s="34">
        <f t="shared" ca="1" si="19"/>
        <v>61741023148.962883</v>
      </c>
      <c r="O104" s="34">
        <f t="shared" ca="1" si="20"/>
        <v>1715733220.981061</v>
      </c>
      <c r="P104" s="8">
        <f t="shared" ca="1" si="27"/>
        <v>-6.9547545829475284E-3</v>
      </c>
      <c r="Q104" s="8"/>
      <c r="R104" s="8"/>
      <c r="S104" s="8"/>
    </row>
    <row r="105" spans="1:19">
      <c r="A105" s="41"/>
      <c r="B105" s="41"/>
      <c r="C105" s="8"/>
      <c r="D105" s="42">
        <f t="shared" si="16"/>
        <v>0</v>
      </c>
      <c r="E105" s="42">
        <f t="shared" si="16"/>
        <v>0</v>
      </c>
      <c r="F105" s="34">
        <f t="shared" si="21"/>
        <v>0</v>
      </c>
      <c r="G105" s="34">
        <f t="shared" si="22"/>
        <v>0</v>
      </c>
      <c r="H105" s="34">
        <f t="shared" si="23"/>
        <v>0</v>
      </c>
      <c r="I105" s="34">
        <f t="shared" si="24"/>
        <v>0</v>
      </c>
      <c r="J105" s="34">
        <f t="shared" si="25"/>
        <v>0</v>
      </c>
      <c r="K105" s="34">
        <f t="shared" ca="1" si="17"/>
        <v>6.9547545829475284E-3</v>
      </c>
      <c r="L105" s="34">
        <f t="shared" ca="1" si="26"/>
        <v>4.836861130902965E-5</v>
      </c>
      <c r="M105" s="34">
        <f t="shared" ca="1" si="18"/>
        <v>80489948114.054779</v>
      </c>
      <c r="N105" s="34">
        <f t="shared" ca="1" si="19"/>
        <v>61741023148.962883</v>
      </c>
      <c r="O105" s="34">
        <f t="shared" ca="1" si="20"/>
        <v>1715733220.981061</v>
      </c>
      <c r="P105" s="8">
        <f t="shared" ca="1" si="27"/>
        <v>-6.9547545829475284E-3</v>
      </c>
      <c r="Q105" s="8"/>
      <c r="R105" s="8"/>
      <c r="S105" s="8"/>
    </row>
    <row r="106" spans="1:19">
      <c r="A106" s="41"/>
      <c r="B106" s="41"/>
      <c r="C106" s="8"/>
      <c r="D106" s="42">
        <f t="shared" si="16"/>
        <v>0</v>
      </c>
      <c r="E106" s="42">
        <f t="shared" si="16"/>
        <v>0</v>
      </c>
      <c r="F106" s="34">
        <f t="shared" si="21"/>
        <v>0</v>
      </c>
      <c r="G106" s="34">
        <f t="shared" si="22"/>
        <v>0</v>
      </c>
      <c r="H106" s="34">
        <f t="shared" si="23"/>
        <v>0</v>
      </c>
      <c r="I106" s="34">
        <f t="shared" si="24"/>
        <v>0</v>
      </c>
      <c r="J106" s="34">
        <f t="shared" si="25"/>
        <v>0</v>
      </c>
      <c r="K106" s="34">
        <f t="shared" ca="1" si="17"/>
        <v>6.9547545829475284E-3</v>
      </c>
      <c r="L106" s="34">
        <f t="shared" ca="1" si="26"/>
        <v>4.836861130902965E-5</v>
      </c>
      <c r="M106" s="34">
        <f t="shared" ca="1" si="18"/>
        <v>80489948114.054779</v>
      </c>
      <c r="N106" s="34">
        <f t="shared" ca="1" si="19"/>
        <v>61741023148.962883</v>
      </c>
      <c r="O106" s="34">
        <f t="shared" ca="1" si="20"/>
        <v>1715733220.981061</v>
      </c>
      <c r="P106" s="8">
        <f t="shared" ca="1" si="27"/>
        <v>-6.9547545829475284E-3</v>
      </c>
      <c r="Q106" s="8"/>
      <c r="R106" s="8"/>
      <c r="S106" s="8"/>
    </row>
    <row r="107" spans="1:19">
      <c r="A107" s="41"/>
      <c r="B107" s="41"/>
      <c r="C107" s="8"/>
      <c r="D107" s="42">
        <f t="shared" si="16"/>
        <v>0</v>
      </c>
      <c r="E107" s="42">
        <f t="shared" si="16"/>
        <v>0</v>
      </c>
      <c r="F107" s="34">
        <f t="shared" si="21"/>
        <v>0</v>
      </c>
      <c r="G107" s="34">
        <f t="shared" si="22"/>
        <v>0</v>
      </c>
      <c r="H107" s="34">
        <f t="shared" si="23"/>
        <v>0</v>
      </c>
      <c r="I107" s="34">
        <f t="shared" si="24"/>
        <v>0</v>
      </c>
      <c r="J107" s="34">
        <f t="shared" si="25"/>
        <v>0</v>
      </c>
      <c r="K107" s="34">
        <f t="shared" ca="1" si="17"/>
        <v>6.9547545829475284E-3</v>
      </c>
      <c r="L107" s="34">
        <f t="shared" ca="1" si="26"/>
        <v>4.836861130902965E-5</v>
      </c>
      <c r="M107" s="34">
        <f t="shared" ca="1" si="18"/>
        <v>80489948114.054779</v>
      </c>
      <c r="N107" s="34">
        <f t="shared" ca="1" si="19"/>
        <v>61741023148.962883</v>
      </c>
      <c r="O107" s="34">
        <f t="shared" ca="1" si="20"/>
        <v>1715733220.981061</v>
      </c>
      <c r="P107" s="8">
        <f t="shared" ca="1" si="27"/>
        <v>-6.9547545829475284E-3</v>
      </c>
      <c r="Q107" s="8"/>
      <c r="R107" s="8"/>
      <c r="S107" s="8"/>
    </row>
    <row r="108" spans="1:19">
      <c r="A108" s="41"/>
      <c r="B108" s="41"/>
      <c r="C108" s="8"/>
      <c r="D108" s="42">
        <f t="shared" si="16"/>
        <v>0</v>
      </c>
      <c r="E108" s="42">
        <f t="shared" si="16"/>
        <v>0</v>
      </c>
      <c r="F108" s="34">
        <f t="shared" si="21"/>
        <v>0</v>
      </c>
      <c r="G108" s="34">
        <f t="shared" si="22"/>
        <v>0</v>
      </c>
      <c r="H108" s="34">
        <f t="shared" si="23"/>
        <v>0</v>
      </c>
      <c r="I108" s="34">
        <f t="shared" si="24"/>
        <v>0</v>
      </c>
      <c r="J108" s="34">
        <f t="shared" si="25"/>
        <v>0</v>
      </c>
      <c r="K108" s="34">
        <f t="shared" ca="1" si="17"/>
        <v>6.9547545829475284E-3</v>
      </c>
      <c r="L108" s="34">
        <f t="shared" ca="1" si="26"/>
        <v>4.836861130902965E-5</v>
      </c>
      <c r="M108" s="34">
        <f t="shared" ca="1" si="18"/>
        <v>80489948114.054779</v>
      </c>
      <c r="N108" s="34">
        <f t="shared" ca="1" si="19"/>
        <v>61741023148.962883</v>
      </c>
      <c r="O108" s="34">
        <f t="shared" ca="1" si="20"/>
        <v>1715733220.981061</v>
      </c>
      <c r="P108" s="8">
        <f t="shared" ca="1" si="27"/>
        <v>-6.9547545829475284E-3</v>
      </c>
      <c r="Q108" s="8"/>
      <c r="R108" s="8"/>
      <c r="S108" s="8"/>
    </row>
    <row r="109" spans="1:19">
      <c r="A109" s="41"/>
      <c r="B109" s="41"/>
      <c r="C109" s="8"/>
      <c r="D109" s="42">
        <f t="shared" si="16"/>
        <v>0</v>
      </c>
      <c r="E109" s="42">
        <f t="shared" si="16"/>
        <v>0</v>
      </c>
      <c r="F109" s="34">
        <f t="shared" si="21"/>
        <v>0</v>
      </c>
      <c r="G109" s="34">
        <f t="shared" si="22"/>
        <v>0</v>
      </c>
      <c r="H109" s="34">
        <f t="shared" si="23"/>
        <v>0</v>
      </c>
      <c r="I109" s="34">
        <f t="shared" si="24"/>
        <v>0</v>
      </c>
      <c r="J109" s="34">
        <f t="shared" si="25"/>
        <v>0</v>
      </c>
      <c r="K109" s="34">
        <f t="shared" ca="1" si="17"/>
        <v>6.9547545829475284E-3</v>
      </c>
      <c r="L109" s="34">
        <f t="shared" ca="1" si="26"/>
        <v>4.836861130902965E-5</v>
      </c>
      <c r="M109" s="34">
        <f t="shared" ca="1" si="18"/>
        <v>80489948114.054779</v>
      </c>
      <c r="N109" s="34">
        <f t="shared" ca="1" si="19"/>
        <v>61741023148.962883</v>
      </c>
      <c r="O109" s="34">
        <f t="shared" ca="1" si="20"/>
        <v>1715733220.981061</v>
      </c>
      <c r="P109" s="8">
        <f t="shared" ca="1" si="27"/>
        <v>-6.9547545829475284E-3</v>
      </c>
      <c r="Q109" s="8"/>
      <c r="R109" s="8"/>
      <c r="S109" s="8"/>
    </row>
    <row r="110" spans="1:19">
      <c r="A110" s="41"/>
      <c r="B110" s="41"/>
      <c r="C110" s="8"/>
      <c r="D110" s="42">
        <f t="shared" si="16"/>
        <v>0</v>
      </c>
      <c r="E110" s="42">
        <f t="shared" si="16"/>
        <v>0</v>
      </c>
      <c r="F110" s="34">
        <f t="shared" si="21"/>
        <v>0</v>
      </c>
      <c r="G110" s="34">
        <f t="shared" si="22"/>
        <v>0</v>
      </c>
      <c r="H110" s="34">
        <f t="shared" si="23"/>
        <v>0</v>
      </c>
      <c r="I110" s="34">
        <f t="shared" si="24"/>
        <v>0</v>
      </c>
      <c r="J110" s="34">
        <f t="shared" si="25"/>
        <v>0</v>
      </c>
      <c r="K110" s="34">
        <f t="shared" ca="1" si="17"/>
        <v>6.9547545829475284E-3</v>
      </c>
      <c r="L110" s="34">
        <f t="shared" ca="1" si="26"/>
        <v>4.836861130902965E-5</v>
      </c>
      <c r="M110" s="34">
        <f t="shared" ca="1" si="18"/>
        <v>80489948114.054779</v>
      </c>
      <c r="N110" s="34">
        <f t="shared" ca="1" si="19"/>
        <v>61741023148.962883</v>
      </c>
      <c r="O110" s="34">
        <f t="shared" ca="1" si="20"/>
        <v>1715733220.981061</v>
      </c>
      <c r="P110" s="8">
        <f t="shared" ca="1" si="27"/>
        <v>-6.9547545829475284E-3</v>
      </c>
      <c r="Q110" s="8"/>
      <c r="R110" s="8"/>
      <c r="S110" s="8"/>
    </row>
    <row r="111" spans="1:19">
      <c r="A111" s="41"/>
      <c r="B111" s="41"/>
      <c r="C111" s="8"/>
      <c r="D111" s="42">
        <f t="shared" si="16"/>
        <v>0</v>
      </c>
      <c r="E111" s="42">
        <f t="shared" si="16"/>
        <v>0</v>
      </c>
      <c r="F111" s="34">
        <f t="shared" si="21"/>
        <v>0</v>
      </c>
      <c r="G111" s="34">
        <f t="shared" si="22"/>
        <v>0</v>
      </c>
      <c r="H111" s="34">
        <f t="shared" si="23"/>
        <v>0</v>
      </c>
      <c r="I111" s="34">
        <f t="shared" si="24"/>
        <v>0</v>
      </c>
      <c r="J111" s="34">
        <f t="shared" si="25"/>
        <v>0</v>
      </c>
      <c r="K111" s="34">
        <f t="shared" ca="1" si="17"/>
        <v>6.9547545829475284E-3</v>
      </c>
      <c r="L111" s="34">
        <f t="shared" ca="1" si="26"/>
        <v>4.836861130902965E-5</v>
      </c>
      <c r="M111" s="34">
        <f t="shared" ca="1" si="18"/>
        <v>80489948114.054779</v>
      </c>
      <c r="N111" s="34">
        <f t="shared" ca="1" si="19"/>
        <v>61741023148.962883</v>
      </c>
      <c r="O111" s="34">
        <f t="shared" ca="1" si="20"/>
        <v>1715733220.981061</v>
      </c>
      <c r="P111" s="8">
        <f t="shared" ca="1" si="27"/>
        <v>-6.9547545829475284E-3</v>
      </c>
      <c r="Q111" s="8"/>
      <c r="R111" s="8"/>
      <c r="S111" s="8"/>
    </row>
    <row r="112" spans="1:19">
      <c r="A112" s="41"/>
      <c r="B112" s="41"/>
      <c r="C112" s="8"/>
      <c r="D112" s="42">
        <f t="shared" si="16"/>
        <v>0</v>
      </c>
      <c r="E112" s="42">
        <f t="shared" si="16"/>
        <v>0</v>
      </c>
      <c r="F112" s="34">
        <f t="shared" si="21"/>
        <v>0</v>
      </c>
      <c r="G112" s="34">
        <f t="shared" si="22"/>
        <v>0</v>
      </c>
      <c r="H112" s="34">
        <f t="shared" si="23"/>
        <v>0</v>
      </c>
      <c r="I112" s="34">
        <f t="shared" si="24"/>
        <v>0</v>
      </c>
      <c r="J112" s="34">
        <f t="shared" si="25"/>
        <v>0</v>
      </c>
      <c r="K112" s="34">
        <f t="shared" ca="1" si="17"/>
        <v>6.9547545829475284E-3</v>
      </c>
      <c r="L112" s="34">
        <f t="shared" ca="1" si="26"/>
        <v>4.836861130902965E-5</v>
      </c>
      <c r="M112" s="34">
        <f t="shared" ca="1" si="18"/>
        <v>80489948114.054779</v>
      </c>
      <c r="N112" s="34">
        <f t="shared" ca="1" si="19"/>
        <v>61741023148.962883</v>
      </c>
      <c r="O112" s="34">
        <f t="shared" ca="1" si="20"/>
        <v>1715733220.981061</v>
      </c>
      <c r="P112" s="8">
        <f t="shared" ca="1" si="27"/>
        <v>-6.9547545829475284E-3</v>
      </c>
      <c r="Q112" s="8"/>
      <c r="R112" s="8"/>
      <c r="S112" s="8"/>
    </row>
    <row r="113" spans="1:19">
      <c r="A113" s="41"/>
      <c r="B113" s="41"/>
      <c r="C113" s="8"/>
      <c r="D113" s="42">
        <f t="shared" si="16"/>
        <v>0</v>
      </c>
      <c r="E113" s="42">
        <f t="shared" si="16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si="24"/>
        <v>0</v>
      </c>
      <c r="J113" s="34">
        <f t="shared" si="25"/>
        <v>0</v>
      </c>
      <c r="K113" s="34">
        <f t="shared" ca="1" si="17"/>
        <v>6.9547545829475284E-3</v>
      </c>
      <c r="L113" s="34">
        <f t="shared" ca="1" si="26"/>
        <v>4.836861130902965E-5</v>
      </c>
      <c r="M113" s="34">
        <f t="shared" ca="1" si="18"/>
        <v>80489948114.054779</v>
      </c>
      <c r="N113" s="34">
        <f t="shared" ca="1" si="19"/>
        <v>61741023148.962883</v>
      </c>
      <c r="O113" s="34">
        <f t="shared" ca="1" si="20"/>
        <v>1715733220.981061</v>
      </c>
      <c r="P113" s="8">
        <f t="shared" ca="1" si="27"/>
        <v>-6.9547545829475284E-3</v>
      </c>
      <c r="Q113" s="8"/>
      <c r="R113" s="8"/>
      <c r="S113" s="8"/>
    </row>
    <row r="114" spans="1:19">
      <c r="A114" s="41"/>
      <c r="B114" s="41"/>
      <c r="C114" s="8"/>
      <c r="D114" s="42">
        <f t="shared" si="16"/>
        <v>0</v>
      </c>
      <c r="E114" s="42">
        <f t="shared" si="16"/>
        <v>0</v>
      </c>
      <c r="F114" s="34">
        <f t="shared" si="21"/>
        <v>0</v>
      </c>
      <c r="G114" s="34">
        <f t="shared" si="22"/>
        <v>0</v>
      </c>
      <c r="H114" s="34">
        <f t="shared" si="23"/>
        <v>0</v>
      </c>
      <c r="I114" s="34">
        <f t="shared" si="24"/>
        <v>0</v>
      </c>
      <c r="J114" s="34">
        <f t="shared" si="25"/>
        <v>0</v>
      </c>
      <c r="K114" s="34">
        <f t="shared" ca="1" si="17"/>
        <v>6.9547545829475284E-3</v>
      </c>
      <c r="L114" s="34">
        <f t="shared" ca="1" si="26"/>
        <v>4.836861130902965E-5</v>
      </c>
      <c r="M114" s="34">
        <f t="shared" ca="1" si="18"/>
        <v>80489948114.054779</v>
      </c>
      <c r="N114" s="34">
        <f t="shared" ca="1" si="19"/>
        <v>61741023148.962883</v>
      </c>
      <c r="O114" s="34">
        <f t="shared" ca="1" si="20"/>
        <v>1715733220.981061</v>
      </c>
      <c r="P114" s="8">
        <f t="shared" ca="1" si="27"/>
        <v>-6.9547545829475284E-3</v>
      </c>
      <c r="Q114" s="8"/>
      <c r="R114" s="8"/>
      <c r="S114" s="8"/>
    </row>
    <row r="115" spans="1:19">
      <c r="A115" s="41"/>
      <c r="B115" s="41"/>
      <c r="C115" s="8"/>
      <c r="D115" s="42">
        <f t="shared" si="16"/>
        <v>0</v>
      </c>
      <c r="E115" s="42">
        <f t="shared" si="16"/>
        <v>0</v>
      </c>
      <c r="F115" s="34">
        <f t="shared" si="21"/>
        <v>0</v>
      </c>
      <c r="G115" s="34">
        <f t="shared" si="22"/>
        <v>0</v>
      </c>
      <c r="H115" s="34">
        <f t="shared" si="23"/>
        <v>0</v>
      </c>
      <c r="I115" s="34">
        <f t="shared" si="24"/>
        <v>0</v>
      </c>
      <c r="J115" s="34">
        <f t="shared" si="25"/>
        <v>0</v>
      </c>
      <c r="K115" s="34">
        <f t="shared" ca="1" si="17"/>
        <v>6.9547545829475284E-3</v>
      </c>
      <c r="L115" s="34">
        <f t="shared" ca="1" si="26"/>
        <v>4.836861130902965E-5</v>
      </c>
      <c r="M115" s="34">
        <f t="shared" ca="1" si="18"/>
        <v>80489948114.054779</v>
      </c>
      <c r="N115" s="34">
        <f t="shared" ca="1" si="19"/>
        <v>61741023148.962883</v>
      </c>
      <c r="O115" s="34">
        <f t="shared" ca="1" si="20"/>
        <v>1715733220.981061</v>
      </c>
      <c r="P115" s="8">
        <f t="shared" ca="1" si="27"/>
        <v>-6.9547545829475284E-3</v>
      </c>
      <c r="Q115" s="8"/>
      <c r="R115" s="8"/>
      <c r="S115" s="8"/>
    </row>
    <row r="116" spans="1:19">
      <c r="A116" s="41"/>
      <c r="B116" s="41"/>
      <c r="C116" s="8"/>
      <c r="D116" s="42">
        <f t="shared" ref="D116:E130" si="28">A116/A$18</f>
        <v>0</v>
      </c>
      <c r="E116" s="42">
        <f t="shared" si="28"/>
        <v>0</v>
      </c>
      <c r="F116" s="34">
        <f t="shared" si="21"/>
        <v>0</v>
      </c>
      <c r="G116" s="34">
        <f t="shared" si="22"/>
        <v>0</v>
      </c>
      <c r="H116" s="34">
        <f t="shared" si="23"/>
        <v>0</v>
      </c>
      <c r="I116" s="34">
        <f t="shared" si="24"/>
        <v>0</v>
      </c>
      <c r="J116" s="34">
        <f t="shared" si="25"/>
        <v>0</v>
      </c>
      <c r="K116" s="34">
        <f t="shared" ca="1" si="17"/>
        <v>6.9547545829475284E-3</v>
      </c>
      <c r="L116" s="34">
        <f t="shared" ca="1" si="26"/>
        <v>4.836861130902965E-5</v>
      </c>
      <c r="M116" s="34">
        <f t="shared" ca="1" si="18"/>
        <v>80489948114.054779</v>
      </c>
      <c r="N116" s="34">
        <f t="shared" ca="1" si="19"/>
        <v>61741023148.962883</v>
      </c>
      <c r="O116" s="34">
        <f t="shared" ca="1" si="20"/>
        <v>1715733220.981061</v>
      </c>
      <c r="P116" s="8">
        <f t="shared" ca="1" si="27"/>
        <v>-6.9547545829475284E-3</v>
      </c>
      <c r="Q116" s="8"/>
      <c r="R116" s="8"/>
      <c r="S116" s="8"/>
    </row>
    <row r="117" spans="1:19">
      <c r="A117" s="41"/>
      <c r="B117" s="41"/>
      <c r="C117" s="8"/>
      <c r="D117" s="42">
        <f t="shared" si="28"/>
        <v>0</v>
      </c>
      <c r="E117" s="42">
        <f t="shared" si="28"/>
        <v>0</v>
      </c>
      <c r="F117" s="34">
        <f t="shared" si="21"/>
        <v>0</v>
      </c>
      <c r="G117" s="34">
        <f t="shared" si="22"/>
        <v>0</v>
      </c>
      <c r="H117" s="34">
        <f t="shared" si="23"/>
        <v>0</v>
      </c>
      <c r="I117" s="34">
        <f t="shared" si="24"/>
        <v>0</v>
      </c>
      <c r="J117" s="34">
        <f t="shared" si="25"/>
        <v>0</v>
      </c>
      <c r="K117" s="34">
        <f t="shared" ca="1" si="17"/>
        <v>6.9547545829475284E-3</v>
      </c>
      <c r="L117" s="34">
        <f t="shared" ca="1" si="26"/>
        <v>4.836861130902965E-5</v>
      </c>
      <c r="M117" s="34">
        <f t="shared" ca="1" si="18"/>
        <v>80489948114.054779</v>
      </c>
      <c r="N117" s="34">
        <f t="shared" ca="1" si="19"/>
        <v>61741023148.962883</v>
      </c>
      <c r="O117" s="34">
        <f t="shared" ca="1" si="20"/>
        <v>1715733220.981061</v>
      </c>
      <c r="P117" s="8">
        <f t="shared" ca="1" si="27"/>
        <v>-6.9547545829475284E-3</v>
      </c>
      <c r="Q117" s="8"/>
      <c r="R117" s="8"/>
      <c r="S117" s="8"/>
    </row>
    <row r="118" spans="1:19">
      <c r="A118" s="41"/>
      <c r="B118" s="41"/>
      <c r="C118" s="8"/>
      <c r="D118" s="42">
        <f t="shared" si="28"/>
        <v>0</v>
      </c>
      <c r="E118" s="42">
        <f t="shared" si="28"/>
        <v>0</v>
      </c>
      <c r="F118" s="34">
        <f t="shared" si="21"/>
        <v>0</v>
      </c>
      <c r="G118" s="34">
        <f t="shared" si="22"/>
        <v>0</v>
      </c>
      <c r="H118" s="34">
        <f t="shared" si="23"/>
        <v>0</v>
      </c>
      <c r="I118" s="34">
        <f t="shared" si="24"/>
        <v>0</v>
      </c>
      <c r="J118" s="34">
        <f t="shared" si="25"/>
        <v>0</v>
      </c>
      <c r="K118" s="34">
        <f t="shared" ca="1" si="17"/>
        <v>6.9547545829475284E-3</v>
      </c>
      <c r="L118" s="34">
        <f t="shared" ca="1" si="26"/>
        <v>4.836861130902965E-5</v>
      </c>
      <c r="M118" s="34">
        <f t="shared" ca="1" si="18"/>
        <v>80489948114.054779</v>
      </c>
      <c r="N118" s="34">
        <f t="shared" ca="1" si="19"/>
        <v>61741023148.962883</v>
      </c>
      <c r="O118" s="34">
        <f t="shared" ca="1" si="20"/>
        <v>1715733220.981061</v>
      </c>
      <c r="P118" s="8">
        <f t="shared" ca="1" si="27"/>
        <v>-6.9547545829475284E-3</v>
      </c>
      <c r="Q118" s="8"/>
      <c r="R118" s="8"/>
      <c r="S118" s="8"/>
    </row>
    <row r="119" spans="1:19">
      <c r="A119" s="43"/>
      <c r="B119" s="43"/>
      <c r="C119" s="8"/>
      <c r="D119" s="42">
        <f t="shared" si="28"/>
        <v>0</v>
      </c>
      <c r="E119" s="42">
        <f t="shared" si="28"/>
        <v>0</v>
      </c>
      <c r="F119" s="34">
        <f t="shared" si="21"/>
        <v>0</v>
      </c>
      <c r="G119" s="34">
        <f t="shared" si="22"/>
        <v>0</v>
      </c>
      <c r="H119" s="34">
        <f t="shared" si="23"/>
        <v>0</v>
      </c>
      <c r="I119" s="34">
        <f t="shared" si="24"/>
        <v>0</v>
      </c>
      <c r="J119" s="34">
        <f t="shared" si="25"/>
        <v>0</v>
      </c>
      <c r="K119" s="34">
        <f t="shared" ca="1" si="17"/>
        <v>6.9547545829475284E-3</v>
      </c>
      <c r="L119" s="34">
        <f t="shared" ca="1" si="26"/>
        <v>4.836861130902965E-5</v>
      </c>
      <c r="M119" s="34">
        <f t="shared" ca="1" si="18"/>
        <v>80489948114.054779</v>
      </c>
      <c r="N119" s="34">
        <f t="shared" ca="1" si="19"/>
        <v>61741023148.962883</v>
      </c>
      <c r="O119" s="34">
        <f t="shared" ca="1" si="20"/>
        <v>1715733220.981061</v>
      </c>
      <c r="P119" s="8">
        <f t="shared" ca="1" si="27"/>
        <v>-6.9547545829475284E-3</v>
      </c>
      <c r="Q119" s="8"/>
      <c r="R119" s="8"/>
      <c r="S119" s="8"/>
    </row>
    <row r="120" spans="1:19">
      <c r="A120" s="43"/>
      <c r="B120" s="43"/>
      <c r="C120" s="8"/>
      <c r="D120" s="42">
        <f t="shared" si="28"/>
        <v>0</v>
      </c>
      <c r="E120" s="42">
        <f t="shared" si="28"/>
        <v>0</v>
      </c>
      <c r="F120" s="34">
        <f t="shared" si="21"/>
        <v>0</v>
      </c>
      <c r="G120" s="34">
        <f t="shared" si="22"/>
        <v>0</v>
      </c>
      <c r="H120" s="34">
        <f t="shared" si="23"/>
        <v>0</v>
      </c>
      <c r="I120" s="34">
        <f t="shared" si="24"/>
        <v>0</v>
      </c>
      <c r="J120" s="34">
        <f t="shared" si="25"/>
        <v>0</v>
      </c>
      <c r="K120" s="34">
        <f t="shared" ca="1" si="17"/>
        <v>6.9547545829475284E-3</v>
      </c>
      <c r="L120" s="34">
        <f t="shared" ca="1" si="26"/>
        <v>4.836861130902965E-5</v>
      </c>
      <c r="M120" s="34">
        <f t="shared" ca="1" si="18"/>
        <v>80489948114.054779</v>
      </c>
      <c r="N120" s="34">
        <f t="shared" ca="1" si="19"/>
        <v>61741023148.962883</v>
      </c>
      <c r="O120" s="34">
        <f t="shared" ca="1" si="20"/>
        <v>1715733220.981061</v>
      </c>
      <c r="P120" s="8">
        <f t="shared" ca="1" si="27"/>
        <v>-6.9547545829475284E-3</v>
      </c>
      <c r="Q120" s="8"/>
      <c r="R120" s="8"/>
      <c r="S120" s="8"/>
    </row>
    <row r="121" spans="1:19">
      <c r="A121" s="43"/>
      <c r="B121" s="43"/>
      <c r="C121" s="8"/>
      <c r="D121" s="42">
        <f t="shared" si="28"/>
        <v>0</v>
      </c>
      <c r="E121" s="42">
        <f t="shared" si="28"/>
        <v>0</v>
      </c>
      <c r="F121" s="34">
        <f t="shared" si="21"/>
        <v>0</v>
      </c>
      <c r="G121" s="34">
        <f t="shared" si="22"/>
        <v>0</v>
      </c>
      <c r="H121" s="34">
        <f t="shared" si="23"/>
        <v>0</v>
      </c>
      <c r="I121" s="34">
        <f t="shared" si="24"/>
        <v>0</v>
      </c>
      <c r="J121" s="34">
        <f t="shared" si="25"/>
        <v>0</v>
      </c>
      <c r="K121" s="34">
        <f t="shared" ca="1" si="17"/>
        <v>6.9547545829475284E-3</v>
      </c>
      <c r="L121" s="34">
        <f t="shared" ca="1" si="26"/>
        <v>4.836861130902965E-5</v>
      </c>
      <c r="M121" s="34">
        <f t="shared" ca="1" si="18"/>
        <v>80489948114.054779</v>
      </c>
      <c r="N121" s="34">
        <f t="shared" ca="1" si="19"/>
        <v>61741023148.962883</v>
      </c>
      <c r="O121" s="34">
        <f t="shared" ca="1" si="20"/>
        <v>1715733220.981061</v>
      </c>
      <c r="P121" s="8">
        <f t="shared" ca="1" si="27"/>
        <v>-6.9547545829475284E-3</v>
      </c>
      <c r="Q121" s="8"/>
      <c r="R121" s="8"/>
      <c r="S121" s="8"/>
    </row>
    <row r="122" spans="1:19">
      <c r="A122" s="43"/>
      <c r="B122" s="43"/>
      <c r="C122" s="8"/>
      <c r="D122" s="42">
        <f t="shared" si="28"/>
        <v>0</v>
      </c>
      <c r="E122" s="42">
        <f t="shared" si="28"/>
        <v>0</v>
      </c>
      <c r="F122" s="34">
        <f t="shared" si="21"/>
        <v>0</v>
      </c>
      <c r="G122" s="34">
        <f t="shared" si="22"/>
        <v>0</v>
      </c>
      <c r="H122" s="34">
        <f t="shared" si="23"/>
        <v>0</v>
      </c>
      <c r="I122" s="34">
        <f t="shared" si="24"/>
        <v>0</v>
      </c>
      <c r="J122" s="34">
        <f t="shared" si="25"/>
        <v>0</v>
      </c>
      <c r="K122" s="34">
        <f t="shared" ca="1" si="17"/>
        <v>6.9547545829475284E-3</v>
      </c>
      <c r="L122" s="34">
        <f t="shared" ca="1" si="26"/>
        <v>4.836861130902965E-5</v>
      </c>
      <c r="M122" s="34">
        <f t="shared" ca="1" si="18"/>
        <v>80489948114.054779</v>
      </c>
      <c r="N122" s="34">
        <f t="shared" ca="1" si="19"/>
        <v>61741023148.962883</v>
      </c>
      <c r="O122" s="34">
        <f t="shared" ca="1" si="20"/>
        <v>1715733220.981061</v>
      </c>
      <c r="P122" s="8">
        <f t="shared" ca="1" si="27"/>
        <v>-6.9547545829475284E-3</v>
      </c>
      <c r="Q122" s="8"/>
      <c r="R122" s="8"/>
      <c r="S122" s="8"/>
    </row>
    <row r="123" spans="1:19">
      <c r="A123" s="43"/>
      <c r="B123" s="43"/>
      <c r="C123" s="8"/>
      <c r="D123" s="42">
        <f t="shared" si="28"/>
        <v>0</v>
      </c>
      <c r="E123" s="42">
        <f t="shared" si="28"/>
        <v>0</v>
      </c>
      <c r="F123" s="34">
        <f t="shared" si="21"/>
        <v>0</v>
      </c>
      <c r="G123" s="34">
        <f t="shared" si="22"/>
        <v>0</v>
      </c>
      <c r="H123" s="34">
        <f t="shared" si="23"/>
        <v>0</v>
      </c>
      <c r="I123" s="34">
        <f t="shared" si="24"/>
        <v>0</v>
      </c>
      <c r="J123" s="34">
        <f t="shared" si="25"/>
        <v>0</v>
      </c>
      <c r="K123" s="34">
        <f t="shared" ca="1" si="17"/>
        <v>6.9547545829475284E-3</v>
      </c>
      <c r="L123" s="34">
        <f t="shared" ca="1" si="26"/>
        <v>4.836861130902965E-5</v>
      </c>
      <c r="M123" s="34">
        <f t="shared" ca="1" si="18"/>
        <v>80489948114.054779</v>
      </c>
      <c r="N123" s="34">
        <f t="shared" ca="1" si="19"/>
        <v>61741023148.962883</v>
      </c>
      <c r="O123" s="34">
        <f t="shared" ca="1" si="20"/>
        <v>1715733220.981061</v>
      </c>
      <c r="P123" s="8">
        <f t="shared" ca="1" si="27"/>
        <v>-6.9547545829475284E-3</v>
      </c>
      <c r="Q123" s="8"/>
      <c r="R123" s="8"/>
      <c r="S123" s="8"/>
    </row>
    <row r="124" spans="1:19">
      <c r="A124" s="43"/>
      <c r="B124" s="43"/>
      <c r="C124" s="8"/>
      <c r="D124" s="42">
        <f t="shared" si="28"/>
        <v>0</v>
      </c>
      <c r="E124" s="42">
        <f t="shared" si="28"/>
        <v>0</v>
      </c>
      <c r="F124" s="34">
        <f t="shared" si="21"/>
        <v>0</v>
      </c>
      <c r="G124" s="34">
        <f t="shared" si="22"/>
        <v>0</v>
      </c>
      <c r="H124" s="34">
        <f t="shared" si="23"/>
        <v>0</v>
      </c>
      <c r="I124" s="34">
        <f t="shared" si="24"/>
        <v>0</v>
      </c>
      <c r="J124" s="34">
        <f t="shared" si="25"/>
        <v>0</v>
      </c>
      <c r="K124" s="34">
        <f t="shared" ca="1" si="17"/>
        <v>6.9547545829475284E-3</v>
      </c>
      <c r="L124" s="34">
        <f t="shared" ca="1" si="26"/>
        <v>4.836861130902965E-5</v>
      </c>
      <c r="M124" s="34">
        <f t="shared" ca="1" si="18"/>
        <v>80489948114.054779</v>
      </c>
      <c r="N124" s="34">
        <f t="shared" ca="1" si="19"/>
        <v>61741023148.962883</v>
      </c>
      <c r="O124" s="34">
        <f t="shared" ca="1" si="20"/>
        <v>1715733220.981061</v>
      </c>
      <c r="P124" s="8">
        <f t="shared" ca="1" si="27"/>
        <v>-6.9547545829475284E-3</v>
      </c>
      <c r="Q124" s="8"/>
      <c r="R124" s="8"/>
      <c r="S124" s="8"/>
    </row>
    <row r="125" spans="1:19">
      <c r="A125" s="43"/>
      <c r="B125" s="43"/>
      <c r="C125" s="8"/>
      <c r="D125" s="42">
        <f t="shared" si="28"/>
        <v>0</v>
      </c>
      <c r="E125" s="42">
        <f t="shared" si="28"/>
        <v>0</v>
      </c>
      <c r="F125" s="34">
        <f t="shared" si="21"/>
        <v>0</v>
      </c>
      <c r="G125" s="34">
        <f t="shared" si="22"/>
        <v>0</v>
      </c>
      <c r="H125" s="34">
        <f t="shared" si="23"/>
        <v>0</v>
      </c>
      <c r="I125" s="34">
        <f t="shared" si="24"/>
        <v>0</v>
      </c>
      <c r="J125" s="34">
        <f t="shared" si="25"/>
        <v>0</v>
      </c>
      <c r="K125" s="34">
        <f t="shared" ca="1" si="17"/>
        <v>6.9547545829475284E-3</v>
      </c>
      <c r="L125" s="34">
        <f t="shared" ca="1" si="26"/>
        <v>4.836861130902965E-5</v>
      </c>
      <c r="M125" s="34">
        <f t="shared" ca="1" si="18"/>
        <v>80489948114.054779</v>
      </c>
      <c r="N125" s="34">
        <f t="shared" ca="1" si="19"/>
        <v>61741023148.962883</v>
      </c>
      <c r="O125" s="34">
        <f t="shared" ca="1" si="20"/>
        <v>1715733220.981061</v>
      </c>
      <c r="P125" s="8">
        <f t="shared" ca="1" si="27"/>
        <v>-6.9547545829475284E-3</v>
      </c>
      <c r="Q125" s="8"/>
      <c r="R125" s="8"/>
      <c r="S125" s="8"/>
    </row>
    <row r="126" spans="1:19">
      <c r="A126" s="43"/>
      <c r="B126" s="43"/>
      <c r="C126" s="8"/>
      <c r="D126" s="42">
        <f t="shared" si="28"/>
        <v>0</v>
      </c>
      <c r="E126" s="42">
        <f t="shared" si="28"/>
        <v>0</v>
      </c>
      <c r="F126" s="34">
        <f t="shared" si="21"/>
        <v>0</v>
      </c>
      <c r="G126" s="34">
        <f t="shared" si="22"/>
        <v>0</v>
      </c>
      <c r="H126" s="34">
        <f t="shared" si="23"/>
        <v>0</v>
      </c>
      <c r="I126" s="34">
        <f t="shared" si="24"/>
        <v>0</v>
      </c>
      <c r="J126" s="34">
        <f t="shared" si="25"/>
        <v>0</v>
      </c>
      <c r="K126" s="34">
        <f t="shared" ca="1" si="17"/>
        <v>6.9547545829475284E-3</v>
      </c>
      <c r="L126" s="34">
        <f t="shared" ca="1" si="26"/>
        <v>4.836861130902965E-5</v>
      </c>
      <c r="M126" s="34">
        <f t="shared" ca="1" si="18"/>
        <v>80489948114.054779</v>
      </c>
      <c r="N126" s="34">
        <f t="shared" ca="1" si="19"/>
        <v>61741023148.962883</v>
      </c>
      <c r="O126" s="34">
        <f t="shared" ca="1" si="20"/>
        <v>1715733220.981061</v>
      </c>
      <c r="P126" s="8">
        <f t="shared" ca="1" si="27"/>
        <v>-6.9547545829475284E-3</v>
      </c>
      <c r="Q126" s="8"/>
      <c r="R126" s="8"/>
      <c r="S126" s="8"/>
    </row>
    <row r="127" spans="1:19">
      <c r="A127" s="43"/>
      <c r="B127" s="43"/>
      <c r="C127" s="8"/>
      <c r="D127" s="42">
        <f t="shared" si="28"/>
        <v>0</v>
      </c>
      <c r="E127" s="42">
        <f t="shared" si="28"/>
        <v>0</v>
      </c>
      <c r="F127" s="34">
        <f t="shared" si="21"/>
        <v>0</v>
      </c>
      <c r="G127" s="34">
        <f t="shared" si="22"/>
        <v>0</v>
      </c>
      <c r="H127" s="34">
        <f t="shared" si="23"/>
        <v>0</v>
      </c>
      <c r="I127" s="34">
        <f t="shared" si="24"/>
        <v>0</v>
      </c>
      <c r="J127" s="34">
        <f t="shared" si="25"/>
        <v>0</v>
      </c>
      <c r="K127" s="34">
        <f t="shared" ca="1" si="17"/>
        <v>6.9547545829475284E-3</v>
      </c>
      <c r="L127" s="34">
        <f t="shared" ca="1" si="26"/>
        <v>4.836861130902965E-5</v>
      </c>
      <c r="M127" s="34">
        <f t="shared" ca="1" si="18"/>
        <v>80489948114.054779</v>
      </c>
      <c r="N127" s="34">
        <f t="shared" ca="1" si="19"/>
        <v>61741023148.962883</v>
      </c>
      <c r="O127" s="34">
        <f t="shared" ca="1" si="20"/>
        <v>1715733220.981061</v>
      </c>
      <c r="P127" s="8">
        <f t="shared" ca="1" si="27"/>
        <v>-6.9547545829475284E-3</v>
      </c>
      <c r="Q127" s="8"/>
      <c r="R127" s="8"/>
      <c r="S127" s="8"/>
    </row>
    <row r="128" spans="1:19">
      <c r="A128" s="43"/>
      <c r="B128" s="43"/>
      <c r="C128" s="8"/>
      <c r="D128" s="42">
        <f t="shared" si="28"/>
        <v>0</v>
      </c>
      <c r="E128" s="42">
        <f t="shared" si="28"/>
        <v>0</v>
      </c>
      <c r="F128" s="34">
        <f t="shared" si="21"/>
        <v>0</v>
      </c>
      <c r="G128" s="34">
        <f t="shared" si="22"/>
        <v>0</v>
      </c>
      <c r="H128" s="34">
        <f t="shared" si="23"/>
        <v>0</v>
      </c>
      <c r="I128" s="34">
        <f t="shared" si="24"/>
        <v>0</v>
      </c>
      <c r="J128" s="34">
        <f t="shared" si="25"/>
        <v>0</v>
      </c>
      <c r="K128" s="34">
        <f t="shared" ca="1" si="17"/>
        <v>6.9547545829475284E-3</v>
      </c>
      <c r="L128" s="34">
        <f t="shared" ca="1" si="26"/>
        <v>4.836861130902965E-5</v>
      </c>
      <c r="M128" s="34">
        <f t="shared" ca="1" si="18"/>
        <v>80489948114.054779</v>
      </c>
      <c r="N128" s="34">
        <f t="shared" ca="1" si="19"/>
        <v>61741023148.962883</v>
      </c>
      <c r="O128" s="34">
        <f t="shared" ca="1" si="20"/>
        <v>1715733220.981061</v>
      </c>
      <c r="P128" s="8">
        <f t="shared" ca="1" si="27"/>
        <v>-6.9547545829475284E-3</v>
      </c>
      <c r="Q128" s="8"/>
      <c r="R128" s="8"/>
      <c r="S128" s="8"/>
    </row>
    <row r="129" spans="1:19">
      <c r="A129" s="43"/>
      <c r="B129" s="43"/>
      <c r="C129" s="8"/>
      <c r="D129" s="42">
        <f t="shared" si="28"/>
        <v>0</v>
      </c>
      <c r="E129" s="42">
        <f t="shared" si="28"/>
        <v>0</v>
      </c>
      <c r="F129" s="34">
        <f t="shared" si="21"/>
        <v>0</v>
      </c>
      <c r="G129" s="34">
        <f t="shared" si="22"/>
        <v>0</v>
      </c>
      <c r="H129" s="34">
        <f t="shared" si="23"/>
        <v>0</v>
      </c>
      <c r="I129" s="34">
        <f t="shared" si="24"/>
        <v>0</v>
      </c>
      <c r="J129" s="34">
        <f t="shared" si="25"/>
        <v>0</v>
      </c>
      <c r="K129" s="34">
        <f t="shared" ca="1" si="17"/>
        <v>6.9547545829475284E-3</v>
      </c>
      <c r="L129" s="34">
        <f t="shared" ca="1" si="26"/>
        <v>4.836861130902965E-5</v>
      </c>
      <c r="M129" s="34">
        <f t="shared" ca="1" si="18"/>
        <v>80489948114.054779</v>
      </c>
      <c r="N129" s="34">
        <f t="shared" ca="1" si="19"/>
        <v>61741023148.962883</v>
      </c>
      <c r="O129" s="34">
        <f t="shared" ca="1" si="20"/>
        <v>1715733220.981061</v>
      </c>
      <c r="P129" s="8">
        <f t="shared" ca="1" si="27"/>
        <v>-6.9547545829475284E-3</v>
      </c>
      <c r="Q129" s="8"/>
      <c r="R129" s="8"/>
      <c r="S129" s="8"/>
    </row>
    <row r="130" spans="1:19">
      <c r="A130" s="43"/>
      <c r="B130" s="43"/>
      <c r="C130" s="8"/>
      <c r="D130" s="42">
        <f t="shared" si="28"/>
        <v>0</v>
      </c>
      <c r="E130" s="42">
        <f t="shared" si="28"/>
        <v>0</v>
      </c>
      <c r="F130" s="34">
        <f t="shared" si="21"/>
        <v>0</v>
      </c>
      <c r="G130" s="34">
        <f t="shared" si="22"/>
        <v>0</v>
      </c>
      <c r="H130" s="34">
        <f t="shared" si="23"/>
        <v>0</v>
      </c>
      <c r="I130" s="34">
        <f t="shared" si="24"/>
        <v>0</v>
      </c>
      <c r="J130" s="34">
        <f t="shared" si="25"/>
        <v>0</v>
      </c>
      <c r="K130" s="34">
        <f t="shared" ca="1" si="17"/>
        <v>6.9547545829475284E-3</v>
      </c>
      <c r="L130" s="34">
        <f t="shared" ca="1" si="26"/>
        <v>4.836861130902965E-5</v>
      </c>
      <c r="M130" s="34">
        <f t="shared" ca="1" si="18"/>
        <v>80489948114.054779</v>
      </c>
      <c r="N130" s="34">
        <f t="shared" ca="1" si="19"/>
        <v>61741023148.962883</v>
      </c>
      <c r="O130" s="34">
        <f t="shared" ca="1" si="20"/>
        <v>1715733220.981061</v>
      </c>
      <c r="P130" s="8">
        <f t="shared" ca="1" si="27"/>
        <v>-6.9547545829475284E-3</v>
      </c>
      <c r="Q130" s="8"/>
      <c r="R130" s="8"/>
      <c r="S130" s="8"/>
    </row>
    <row r="131" spans="1:19">
      <c r="A131" s="43"/>
      <c r="B131" s="43"/>
      <c r="C131" s="8"/>
      <c r="D131" s="42">
        <f t="shared" ref="D131:E194" si="29">A131/A$18</f>
        <v>0</v>
      </c>
      <c r="E131" s="42">
        <f t="shared" si="29"/>
        <v>0</v>
      </c>
      <c r="F131" s="34">
        <f t="shared" si="21"/>
        <v>0</v>
      </c>
      <c r="G131" s="34">
        <f t="shared" si="22"/>
        <v>0</v>
      </c>
      <c r="H131" s="34">
        <f t="shared" si="23"/>
        <v>0</v>
      </c>
      <c r="I131" s="34">
        <f t="shared" si="24"/>
        <v>0</v>
      </c>
      <c r="J131" s="34">
        <f t="shared" si="25"/>
        <v>0</v>
      </c>
      <c r="K131" s="34">
        <f t="shared" ca="1" si="17"/>
        <v>6.9547545829475284E-3</v>
      </c>
      <c r="L131" s="34">
        <f t="shared" ca="1" si="26"/>
        <v>4.836861130902965E-5</v>
      </c>
      <c r="M131" s="34">
        <f t="shared" ca="1" si="18"/>
        <v>80489948114.054779</v>
      </c>
      <c r="N131" s="34">
        <f t="shared" ca="1" si="19"/>
        <v>61741023148.962883</v>
      </c>
      <c r="O131" s="34">
        <f t="shared" ca="1" si="20"/>
        <v>1715733220.981061</v>
      </c>
      <c r="P131" s="8">
        <f t="shared" ca="1" si="27"/>
        <v>-6.9547545829475284E-3</v>
      </c>
      <c r="Q131" s="8"/>
      <c r="R131" s="8"/>
      <c r="S131" s="8"/>
    </row>
    <row r="132" spans="1:19">
      <c r="A132" s="43"/>
      <c r="B132" s="43"/>
      <c r="C132" s="8"/>
      <c r="D132" s="42">
        <f t="shared" si="29"/>
        <v>0</v>
      </c>
      <c r="E132" s="42">
        <f t="shared" si="29"/>
        <v>0</v>
      </c>
      <c r="F132" s="34">
        <f t="shared" si="21"/>
        <v>0</v>
      </c>
      <c r="G132" s="34">
        <f t="shared" si="22"/>
        <v>0</v>
      </c>
      <c r="H132" s="34">
        <f t="shared" si="23"/>
        <v>0</v>
      </c>
      <c r="I132" s="34">
        <f t="shared" si="24"/>
        <v>0</v>
      </c>
      <c r="J132" s="34">
        <f t="shared" si="25"/>
        <v>0</v>
      </c>
      <c r="K132" s="34">
        <f t="shared" ca="1" si="17"/>
        <v>6.9547545829475284E-3</v>
      </c>
      <c r="L132" s="34">
        <f t="shared" ca="1" si="26"/>
        <v>4.836861130902965E-5</v>
      </c>
      <c r="M132" s="34">
        <f t="shared" ca="1" si="18"/>
        <v>80489948114.054779</v>
      </c>
      <c r="N132" s="34">
        <f t="shared" ca="1" si="19"/>
        <v>61741023148.962883</v>
      </c>
      <c r="O132" s="34">
        <f t="shared" ca="1" si="20"/>
        <v>1715733220.981061</v>
      </c>
      <c r="P132" s="8">
        <f t="shared" ca="1" si="27"/>
        <v>-6.9547545829475284E-3</v>
      </c>
      <c r="Q132" s="8"/>
      <c r="R132" s="8"/>
      <c r="S132" s="8"/>
    </row>
    <row r="133" spans="1:19">
      <c r="A133" s="43"/>
      <c r="B133" s="43"/>
      <c r="C133" s="8"/>
      <c r="D133" s="42">
        <f t="shared" si="29"/>
        <v>0</v>
      </c>
      <c r="E133" s="42">
        <f t="shared" si="29"/>
        <v>0</v>
      </c>
      <c r="F133" s="34">
        <f t="shared" si="21"/>
        <v>0</v>
      </c>
      <c r="G133" s="34">
        <f t="shared" si="22"/>
        <v>0</v>
      </c>
      <c r="H133" s="34">
        <f t="shared" si="23"/>
        <v>0</v>
      </c>
      <c r="I133" s="34">
        <f t="shared" si="24"/>
        <v>0</v>
      </c>
      <c r="J133" s="34">
        <f t="shared" si="25"/>
        <v>0</v>
      </c>
      <c r="K133" s="34">
        <f t="shared" ca="1" si="17"/>
        <v>6.9547545829475284E-3</v>
      </c>
      <c r="L133" s="34">
        <f t="shared" ca="1" si="26"/>
        <v>4.836861130902965E-5</v>
      </c>
      <c r="M133" s="34">
        <f t="shared" ca="1" si="18"/>
        <v>80489948114.054779</v>
      </c>
      <c r="N133" s="34">
        <f t="shared" ca="1" si="19"/>
        <v>61741023148.962883</v>
      </c>
      <c r="O133" s="34">
        <f t="shared" ca="1" si="20"/>
        <v>1715733220.981061</v>
      </c>
      <c r="P133" s="8">
        <f t="shared" ca="1" si="27"/>
        <v>-6.9547545829475284E-3</v>
      </c>
      <c r="Q133" s="8"/>
      <c r="R133" s="8"/>
      <c r="S133" s="8"/>
    </row>
    <row r="134" spans="1:19">
      <c r="A134" s="43"/>
      <c r="B134" s="43"/>
      <c r="C134" s="8"/>
      <c r="D134" s="42">
        <f t="shared" si="29"/>
        <v>0</v>
      </c>
      <c r="E134" s="42">
        <f t="shared" si="29"/>
        <v>0</v>
      </c>
      <c r="F134" s="34">
        <f t="shared" si="21"/>
        <v>0</v>
      </c>
      <c r="G134" s="34">
        <f t="shared" si="22"/>
        <v>0</v>
      </c>
      <c r="H134" s="34">
        <f t="shared" si="23"/>
        <v>0</v>
      </c>
      <c r="I134" s="34">
        <f t="shared" si="24"/>
        <v>0</v>
      </c>
      <c r="J134" s="34">
        <f t="shared" si="25"/>
        <v>0</v>
      </c>
      <c r="K134" s="34">
        <f t="shared" ca="1" si="17"/>
        <v>6.9547545829475284E-3</v>
      </c>
      <c r="L134" s="34">
        <f t="shared" ca="1" si="26"/>
        <v>4.836861130902965E-5</v>
      </c>
      <c r="M134" s="34">
        <f t="shared" ca="1" si="18"/>
        <v>80489948114.054779</v>
      </c>
      <c r="N134" s="34">
        <f t="shared" ca="1" si="19"/>
        <v>61741023148.962883</v>
      </c>
      <c r="O134" s="34">
        <f t="shared" ca="1" si="20"/>
        <v>1715733220.981061</v>
      </c>
      <c r="P134" s="8">
        <f t="shared" ca="1" si="27"/>
        <v>-6.9547545829475284E-3</v>
      </c>
      <c r="Q134" s="8"/>
      <c r="R134" s="8"/>
      <c r="S134" s="8"/>
    </row>
    <row r="135" spans="1:19">
      <c r="A135" s="43"/>
      <c r="B135" s="43"/>
      <c r="C135" s="8"/>
      <c r="D135" s="42">
        <f t="shared" si="29"/>
        <v>0</v>
      </c>
      <c r="E135" s="42">
        <f t="shared" si="29"/>
        <v>0</v>
      </c>
      <c r="F135" s="34">
        <f t="shared" si="21"/>
        <v>0</v>
      </c>
      <c r="G135" s="34">
        <f t="shared" si="22"/>
        <v>0</v>
      </c>
      <c r="H135" s="34">
        <f t="shared" si="23"/>
        <v>0</v>
      </c>
      <c r="I135" s="34">
        <f t="shared" si="24"/>
        <v>0</v>
      </c>
      <c r="J135" s="34">
        <f t="shared" si="25"/>
        <v>0</v>
      </c>
      <c r="K135" s="34">
        <f t="shared" ca="1" si="17"/>
        <v>6.9547545829475284E-3</v>
      </c>
      <c r="L135" s="34">
        <f t="shared" ca="1" si="26"/>
        <v>4.836861130902965E-5</v>
      </c>
      <c r="M135" s="34">
        <f t="shared" ca="1" si="18"/>
        <v>80489948114.054779</v>
      </c>
      <c r="N135" s="34">
        <f t="shared" ca="1" si="19"/>
        <v>61741023148.962883</v>
      </c>
      <c r="O135" s="34">
        <f t="shared" ca="1" si="20"/>
        <v>1715733220.981061</v>
      </c>
      <c r="P135" s="8">
        <f t="shared" ca="1" si="27"/>
        <v>-6.9547545829475284E-3</v>
      </c>
      <c r="Q135" s="8"/>
      <c r="R135" s="8"/>
      <c r="S135" s="8"/>
    </row>
    <row r="136" spans="1:19">
      <c r="A136" s="43"/>
      <c r="B136" s="43"/>
      <c r="C136" s="8"/>
      <c r="D136" s="42">
        <f t="shared" si="29"/>
        <v>0</v>
      </c>
      <c r="E136" s="42">
        <f t="shared" si="29"/>
        <v>0</v>
      </c>
      <c r="F136" s="34">
        <f t="shared" si="21"/>
        <v>0</v>
      </c>
      <c r="G136" s="34">
        <f t="shared" si="22"/>
        <v>0</v>
      </c>
      <c r="H136" s="34">
        <f t="shared" si="23"/>
        <v>0</v>
      </c>
      <c r="I136" s="34">
        <f t="shared" si="24"/>
        <v>0</v>
      </c>
      <c r="J136" s="34">
        <f t="shared" si="25"/>
        <v>0</v>
      </c>
      <c r="K136" s="34">
        <f t="shared" ca="1" si="17"/>
        <v>6.9547545829475284E-3</v>
      </c>
      <c r="L136" s="34">
        <f t="shared" ca="1" si="26"/>
        <v>4.836861130902965E-5</v>
      </c>
      <c r="M136" s="34">
        <f t="shared" ca="1" si="18"/>
        <v>80489948114.054779</v>
      </c>
      <c r="N136" s="34">
        <f t="shared" ca="1" si="19"/>
        <v>61741023148.962883</v>
      </c>
      <c r="O136" s="34">
        <f t="shared" ca="1" si="20"/>
        <v>1715733220.981061</v>
      </c>
      <c r="P136" s="8">
        <f t="shared" ca="1" si="27"/>
        <v>-6.9547545829475284E-3</v>
      </c>
      <c r="Q136" s="8"/>
      <c r="R136" s="8"/>
      <c r="S136" s="8"/>
    </row>
    <row r="137" spans="1:19">
      <c r="A137" s="43"/>
      <c r="B137" s="43"/>
      <c r="C137" s="8"/>
      <c r="D137" s="42">
        <f t="shared" si="29"/>
        <v>0</v>
      </c>
      <c r="E137" s="42">
        <f t="shared" si="29"/>
        <v>0</v>
      </c>
      <c r="F137" s="34">
        <f t="shared" si="21"/>
        <v>0</v>
      </c>
      <c r="G137" s="34">
        <f t="shared" si="22"/>
        <v>0</v>
      </c>
      <c r="H137" s="34">
        <f t="shared" si="23"/>
        <v>0</v>
      </c>
      <c r="I137" s="34">
        <f t="shared" si="24"/>
        <v>0</v>
      </c>
      <c r="J137" s="34">
        <f t="shared" si="25"/>
        <v>0</v>
      </c>
      <c r="K137" s="34">
        <f t="shared" ca="1" si="17"/>
        <v>6.9547545829475284E-3</v>
      </c>
      <c r="L137" s="34">
        <f t="shared" ca="1" si="26"/>
        <v>4.836861130902965E-5</v>
      </c>
      <c r="M137" s="34">
        <f t="shared" ca="1" si="18"/>
        <v>80489948114.054779</v>
      </c>
      <c r="N137" s="34">
        <f t="shared" ca="1" si="19"/>
        <v>61741023148.962883</v>
      </c>
      <c r="O137" s="34">
        <f t="shared" ca="1" si="20"/>
        <v>1715733220.981061</v>
      </c>
      <c r="P137" s="8">
        <f t="shared" ca="1" si="27"/>
        <v>-6.9547545829475284E-3</v>
      </c>
      <c r="Q137" s="8"/>
      <c r="R137" s="8"/>
      <c r="S137" s="8"/>
    </row>
    <row r="138" spans="1:19">
      <c r="A138" s="43"/>
      <c r="B138" s="43"/>
      <c r="C138" s="8"/>
      <c r="D138" s="42">
        <f t="shared" si="29"/>
        <v>0</v>
      </c>
      <c r="E138" s="42">
        <f t="shared" si="29"/>
        <v>0</v>
      </c>
      <c r="F138" s="34">
        <f t="shared" si="21"/>
        <v>0</v>
      </c>
      <c r="G138" s="34">
        <f t="shared" si="22"/>
        <v>0</v>
      </c>
      <c r="H138" s="34">
        <f t="shared" si="23"/>
        <v>0</v>
      </c>
      <c r="I138" s="34">
        <f t="shared" si="24"/>
        <v>0</v>
      </c>
      <c r="J138" s="34">
        <f t="shared" si="25"/>
        <v>0</v>
      </c>
      <c r="K138" s="34">
        <f t="shared" ca="1" si="17"/>
        <v>6.9547545829475284E-3</v>
      </c>
      <c r="L138" s="34">
        <f t="shared" ca="1" si="26"/>
        <v>4.836861130902965E-5</v>
      </c>
      <c r="M138" s="34">
        <f t="shared" ca="1" si="18"/>
        <v>80489948114.054779</v>
      </c>
      <c r="N138" s="34">
        <f t="shared" ca="1" si="19"/>
        <v>61741023148.962883</v>
      </c>
      <c r="O138" s="34">
        <f t="shared" ca="1" si="20"/>
        <v>1715733220.981061</v>
      </c>
      <c r="P138" s="8">
        <f t="shared" ca="1" si="27"/>
        <v>-6.9547545829475284E-3</v>
      </c>
      <c r="Q138" s="8"/>
      <c r="R138" s="8"/>
      <c r="S138" s="8"/>
    </row>
    <row r="139" spans="1:19">
      <c r="A139" s="43"/>
      <c r="B139" s="43"/>
      <c r="C139" s="8"/>
      <c r="D139" s="42">
        <f t="shared" si="29"/>
        <v>0</v>
      </c>
      <c r="E139" s="42">
        <f t="shared" si="29"/>
        <v>0</v>
      </c>
      <c r="F139" s="34">
        <f t="shared" si="21"/>
        <v>0</v>
      </c>
      <c r="G139" s="34">
        <f t="shared" si="22"/>
        <v>0</v>
      </c>
      <c r="H139" s="34">
        <f t="shared" si="23"/>
        <v>0</v>
      </c>
      <c r="I139" s="34">
        <f t="shared" si="24"/>
        <v>0</v>
      </c>
      <c r="J139" s="34">
        <f t="shared" si="25"/>
        <v>0</v>
      </c>
      <c r="K139" s="34">
        <f t="shared" ca="1" si="17"/>
        <v>6.9547545829475284E-3</v>
      </c>
      <c r="L139" s="34">
        <f t="shared" ca="1" si="26"/>
        <v>4.836861130902965E-5</v>
      </c>
      <c r="M139" s="34">
        <f t="shared" ca="1" si="18"/>
        <v>80489948114.054779</v>
      </c>
      <c r="N139" s="34">
        <f t="shared" ca="1" si="19"/>
        <v>61741023148.962883</v>
      </c>
      <c r="O139" s="34">
        <f t="shared" ca="1" si="20"/>
        <v>1715733220.981061</v>
      </c>
      <c r="P139" s="8">
        <f t="shared" ca="1" si="27"/>
        <v>-6.9547545829475284E-3</v>
      </c>
      <c r="Q139" s="8"/>
      <c r="R139" s="8"/>
      <c r="S139" s="8"/>
    </row>
    <row r="140" spans="1:19">
      <c r="A140" s="43"/>
      <c r="B140" s="43"/>
      <c r="C140" s="8"/>
      <c r="D140" s="42">
        <f t="shared" si="29"/>
        <v>0</v>
      </c>
      <c r="E140" s="42">
        <f t="shared" si="29"/>
        <v>0</v>
      </c>
      <c r="F140" s="34">
        <f t="shared" si="21"/>
        <v>0</v>
      </c>
      <c r="G140" s="34">
        <f t="shared" si="22"/>
        <v>0</v>
      </c>
      <c r="H140" s="34">
        <f t="shared" si="23"/>
        <v>0</v>
      </c>
      <c r="I140" s="34">
        <f t="shared" si="24"/>
        <v>0</v>
      </c>
      <c r="J140" s="34">
        <f t="shared" si="25"/>
        <v>0</v>
      </c>
      <c r="K140" s="34">
        <f t="shared" ca="1" si="17"/>
        <v>6.9547545829475284E-3</v>
      </c>
      <c r="L140" s="34">
        <f t="shared" ca="1" si="26"/>
        <v>4.836861130902965E-5</v>
      </c>
      <c r="M140" s="34">
        <f t="shared" ca="1" si="18"/>
        <v>80489948114.054779</v>
      </c>
      <c r="N140" s="34">
        <f t="shared" ca="1" si="19"/>
        <v>61741023148.962883</v>
      </c>
      <c r="O140" s="34">
        <f t="shared" ca="1" si="20"/>
        <v>1715733220.981061</v>
      </c>
      <c r="P140" s="8">
        <f t="shared" ca="1" si="27"/>
        <v>-6.9547545829475284E-3</v>
      </c>
      <c r="Q140" s="8"/>
      <c r="R140" s="8"/>
      <c r="S140" s="8"/>
    </row>
    <row r="141" spans="1:19">
      <c r="A141" s="43"/>
      <c r="B141" s="43"/>
      <c r="C141" s="8"/>
      <c r="D141" s="42">
        <f t="shared" si="29"/>
        <v>0</v>
      </c>
      <c r="E141" s="42">
        <f t="shared" si="29"/>
        <v>0</v>
      </c>
      <c r="F141" s="34">
        <f t="shared" si="21"/>
        <v>0</v>
      </c>
      <c r="G141" s="34">
        <f t="shared" si="22"/>
        <v>0</v>
      </c>
      <c r="H141" s="34">
        <f t="shared" si="23"/>
        <v>0</v>
      </c>
      <c r="I141" s="34">
        <f t="shared" si="24"/>
        <v>0</v>
      </c>
      <c r="J141" s="34">
        <f t="shared" si="25"/>
        <v>0</v>
      </c>
      <c r="K141" s="34">
        <f t="shared" ca="1" si="17"/>
        <v>6.9547545829475284E-3</v>
      </c>
      <c r="L141" s="34">
        <f t="shared" ca="1" si="26"/>
        <v>4.836861130902965E-5</v>
      </c>
      <c r="M141" s="34">
        <f t="shared" ca="1" si="18"/>
        <v>80489948114.054779</v>
      </c>
      <c r="N141" s="34">
        <f t="shared" ca="1" si="19"/>
        <v>61741023148.962883</v>
      </c>
      <c r="O141" s="34">
        <f t="shared" ca="1" si="20"/>
        <v>1715733220.981061</v>
      </c>
      <c r="P141" s="8">
        <f t="shared" ca="1" si="27"/>
        <v>-6.9547545829475284E-3</v>
      </c>
      <c r="Q141" s="8"/>
      <c r="R141" s="8"/>
      <c r="S141" s="8"/>
    </row>
    <row r="142" spans="1:19">
      <c r="A142" s="43"/>
      <c r="B142" s="43"/>
      <c r="C142" s="8"/>
      <c r="D142" s="42">
        <f t="shared" si="29"/>
        <v>0</v>
      </c>
      <c r="E142" s="42">
        <f t="shared" si="29"/>
        <v>0</v>
      </c>
      <c r="F142" s="34">
        <f t="shared" si="21"/>
        <v>0</v>
      </c>
      <c r="G142" s="34">
        <f t="shared" si="22"/>
        <v>0</v>
      </c>
      <c r="H142" s="34">
        <f t="shared" si="23"/>
        <v>0</v>
      </c>
      <c r="I142" s="34">
        <f t="shared" si="24"/>
        <v>0</v>
      </c>
      <c r="J142" s="34">
        <f t="shared" si="25"/>
        <v>0</v>
      </c>
      <c r="K142" s="34">
        <f t="shared" ca="1" si="17"/>
        <v>6.9547545829475284E-3</v>
      </c>
      <c r="L142" s="34">
        <f t="shared" ca="1" si="26"/>
        <v>4.836861130902965E-5</v>
      </c>
      <c r="M142" s="34">
        <f t="shared" ca="1" si="18"/>
        <v>80489948114.054779</v>
      </c>
      <c r="N142" s="34">
        <f t="shared" ca="1" si="19"/>
        <v>61741023148.962883</v>
      </c>
      <c r="O142" s="34">
        <f t="shared" ca="1" si="20"/>
        <v>1715733220.981061</v>
      </c>
      <c r="P142" s="8">
        <f t="shared" ca="1" si="27"/>
        <v>-6.9547545829475284E-3</v>
      </c>
      <c r="Q142" s="8"/>
      <c r="R142" s="8"/>
      <c r="S142" s="8"/>
    </row>
    <row r="143" spans="1:19">
      <c r="A143" s="43"/>
      <c r="B143" s="43"/>
      <c r="C143" s="8"/>
      <c r="D143" s="42">
        <f t="shared" si="29"/>
        <v>0</v>
      </c>
      <c r="E143" s="42">
        <f t="shared" si="29"/>
        <v>0</v>
      </c>
      <c r="F143" s="34">
        <f t="shared" si="21"/>
        <v>0</v>
      </c>
      <c r="G143" s="34">
        <f t="shared" si="22"/>
        <v>0</v>
      </c>
      <c r="H143" s="34">
        <f t="shared" si="23"/>
        <v>0</v>
      </c>
      <c r="I143" s="34">
        <f t="shared" si="24"/>
        <v>0</v>
      </c>
      <c r="J143" s="34">
        <f t="shared" si="25"/>
        <v>0</v>
      </c>
      <c r="K143" s="34">
        <f t="shared" ca="1" si="17"/>
        <v>6.9547545829475284E-3</v>
      </c>
      <c r="L143" s="34">
        <f t="shared" ca="1" si="26"/>
        <v>4.836861130902965E-5</v>
      </c>
      <c r="M143" s="34">
        <f t="shared" ca="1" si="18"/>
        <v>80489948114.054779</v>
      </c>
      <c r="N143" s="34">
        <f t="shared" ca="1" si="19"/>
        <v>61741023148.962883</v>
      </c>
      <c r="O143" s="34">
        <f t="shared" ca="1" si="20"/>
        <v>1715733220.981061</v>
      </c>
      <c r="P143" s="8">
        <f t="shared" ca="1" si="27"/>
        <v>-6.9547545829475284E-3</v>
      </c>
      <c r="Q143" s="8"/>
      <c r="R143" s="8"/>
      <c r="S143" s="8"/>
    </row>
    <row r="144" spans="1:19">
      <c r="A144" s="43"/>
      <c r="B144" s="43"/>
      <c r="C144" s="8"/>
      <c r="D144" s="42">
        <f t="shared" si="29"/>
        <v>0</v>
      </c>
      <c r="E144" s="42">
        <f t="shared" si="29"/>
        <v>0</v>
      </c>
      <c r="F144" s="34">
        <f t="shared" si="21"/>
        <v>0</v>
      </c>
      <c r="G144" s="34">
        <f t="shared" si="22"/>
        <v>0</v>
      </c>
      <c r="H144" s="34">
        <f t="shared" si="23"/>
        <v>0</v>
      </c>
      <c r="I144" s="34">
        <f t="shared" si="24"/>
        <v>0</v>
      </c>
      <c r="J144" s="34">
        <f t="shared" si="25"/>
        <v>0</v>
      </c>
      <c r="K144" s="34">
        <f t="shared" ca="1" si="17"/>
        <v>6.9547545829475284E-3</v>
      </c>
      <c r="L144" s="34">
        <f t="shared" ca="1" si="26"/>
        <v>4.836861130902965E-5</v>
      </c>
      <c r="M144" s="34">
        <f t="shared" ca="1" si="18"/>
        <v>80489948114.054779</v>
      </c>
      <c r="N144" s="34">
        <f t="shared" ca="1" si="19"/>
        <v>61741023148.962883</v>
      </c>
      <c r="O144" s="34">
        <f t="shared" ca="1" si="20"/>
        <v>1715733220.981061</v>
      </c>
      <c r="P144" s="8">
        <f t="shared" ca="1" si="27"/>
        <v>-6.9547545829475284E-3</v>
      </c>
      <c r="Q144" s="8"/>
      <c r="R144" s="8"/>
      <c r="S144" s="8"/>
    </row>
    <row r="145" spans="1:19">
      <c r="A145" s="43"/>
      <c r="B145" s="43"/>
      <c r="C145" s="8"/>
      <c r="D145" s="42">
        <f t="shared" si="29"/>
        <v>0</v>
      </c>
      <c r="E145" s="42">
        <f t="shared" si="29"/>
        <v>0</v>
      </c>
      <c r="F145" s="34">
        <f t="shared" si="21"/>
        <v>0</v>
      </c>
      <c r="G145" s="34">
        <f t="shared" si="22"/>
        <v>0</v>
      </c>
      <c r="H145" s="34">
        <f t="shared" si="23"/>
        <v>0</v>
      </c>
      <c r="I145" s="34">
        <f t="shared" si="24"/>
        <v>0</v>
      </c>
      <c r="J145" s="34">
        <f t="shared" si="25"/>
        <v>0</v>
      </c>
      <c r="K145" s="34">
        <f t="shared" ca="1" si="17"/>
        <v>6.9547545829475284E-3</v>
      </c>
      <c r="L145" s="34">
        <f t="shared" ca="1" si="26"/>
        <v>4.836861130902965E-5</v>
      </c>
      <c r="M145" s="34">
        <f t="shared" ca="1" si="18"/>
        <v>80489948114.054779</v>
      </c>
      <c r="N145" s="34">
        <f t="shared" ca="1" si="19"/>
        <v>61741023148.962883</v>
      </c>
      <c r="O145" s="34">
        <f t="shared" ca="1" si="20"/>
        <v>1715733220.981061</v>
      </c>
      <c r="P145" s="8">
        <f t="shared" ca="1" si="27"/>
        <v>-6.9547545829475284E-3</v>
      </c>
      <c r="Q145" s="8"/>
      <c r="R145" s="8"/>
      <c r="S145" s="8"/>
    </row>
    <row r="146" spans="1:19">
      <c r="A146" s="43"/>
      <c r="B146" s="43"/>
      <c r="C146" s="8"/>
      <c r="D146" s="42">
        <f t="shared" si="29"/>
        <v>0</v>
      </c>
      <c r="E146" s="42">
        <f t="shared" si="29"/>
        <v>0</v>
      </c>
      <c r="F146" s="34">
        <f t="shared" si="21"/>
        <v>0</v>
      </c>
      <c r="G146" s="34">
        <f t="shared" si="22"/>
        <v>0</v>
      </c>
      <c r="H146" s="34">
        <f t="shared" si="23"/>
        <v>0</v>
      </c>
      <c r="I146" s="34">
        <f t="shared" si="24"/>
        <v>0</v>
      </c>
      <c r="J146" s="34">
        <f t="shared" si="25"/>
        <v>0</v>
      </c>
      <c r="K146" s="34">
        <f t="shared" ca="1" si="17"/>
        <v>6.9547545829475284E-3</v>
      </c>
      <c r="L146" s="34">
        <f t="shared" ca="1" si="26"/>
        <v>4.836861130902965E-5</v>
      </c>
      <c r="M146" s="34">
        <f t="shared" ca="1" si="18"/>
        <v>80489948114.054779</v>
      </c>
      <c r="N146" s="34">
        <f t="shared" ca="1" si="19"/>
        <v>61741023148.962883</v>
      </c>
      <c r="O146" s="34">
        <f t="shared" ca="1" si="20"/>
        <v>1715733220.981061</v>
      </c>
      <c r="P146" s="8">
        <f t="shared" ca="1" si="27"/>
        <v>-6.9547545829475284E-3</v>
      </c>
      <c r="Q146" s="8"/>
      <c r="R146" s="8"/>
      <c r="S146" s="8"/>
    </row>
    <row r="147" spans="1:19">
      <c r="A147" s="43"/>
      <c r="B147" s="43"/>
      <c r="C147" s="8"/>
      <c r="D147" s="42">
        <f t="shared" si="29"/>
        <v>0</v>
      </c>
      <c r="E147" s="42">
        <f t="shared" si="29"/>
        <v>0</v>
      </c>
      <c r="F147" s="34">
        <f t="shared" si="21"/>
        <v>0</v>
      </c>
      <c r="G147" s="34">
        <f t="shared" si="22"/>
        <v>0</v>
      </c>
      <c r="H147" s="34">
        <f t="shared" si="23"/>
        <v>0</v>
      </c>
      <c r="I147" s="34">
        <f t="shared" si="24"/>
        <v>0</v>
      </c>
      <c r="J147" s="34">
        <f t="shared" si="25"/>
        <v>0</v>
      </c>
      <c r="K147" s="34">
        <f t="shared" ref="K147:K210" ca="1" si="30">+E$4+E$5*D147+E$6*D147^2</f>
        <v>6.9547545829475284E-3</v>
      </c>
      <c r="L147" s="34">
        <f t="shared" ca="1" si="26"/>
        <v>4.836861130902965E-5</v>
      </c>
      <c r="M147" s="34">
        <f t="shared" ref="M147:M210" ca="1" si="31">(M$1-M$2*D147+M$3*F147)^2</f>
        <v>80489948114.054779</v>
      </c>
      <c r="N147" s="34">
        <f t="shared" ref="N147:N210" ca="1" si="32">(-M$2+M$4*D147-M$5*F147)^2</f>
        <v>61741023148.962883</v>
      </c>
      <c r="O147" s="34">
        <f t="shared" ref="O147:O210" ca="1" si="33">+(M$3-D147*M$5+F147*M$6)^2</f>
        <v>1715733220.981061</v>
      </c>
      <c r="P147" s="8">
        <f t="shared" ca="1" si="27"/>
        <v>-6.9547545829475284E-3</v>
      </c>
      <c r="Q147" s="8"/>
      <c r="R147" s="8"/>
      <c r="S147" s="8"/>
    </row>
    <row r="148" spans="1:19">
      <c r="A148" s="43"/>
      <c r="B148" s="43"/>
      <c r="C148" s="8"/>
      <c r="D148" s="42">
        <f t="shared" si="29"/>
        <v>0</v>
      </c>
      <c r="E148" s="42">
        <f t="shared" si="29"/>
        <v>0</v>
      </c>
      <c r="F148" s="34">
        <f t="shared" ref="F148:F211" si="34">D148*D148</f>
        <v>0</v>
      </c>
      <c r="G148" s="34">
        <f t="shared" ref="G148:G211" si="35">D148*F148</f>
        <v>0</v>
      </c>
      <c r="H148" s="34">
        <f t="shared" ref="H148:H211" si="36">F148*F148</f>
        <v>0</v>
      </c>
      <c r="I148" s="34">
        <f t="shared" ref="I148:I211" si="37">E148*D148</f>
        <v>0</v>
      </c>
      <c r="J148" s="34">
        <f t="shared" ref="J148:J211" si="38">I148*D148</f>
        <v>0</v>
      </c>
      <c r="K148" s="34">
        <f t="shared" ca="1" si="30"/>
        <v>6.9547545829475284E-3</v>
      </c>
      <c r="L148" s="34">
        <f t="shared" ref="L148:L211" ca="1" si="39">+(K148-E148)^2</f>
        <v>4.836861130902965E-5</v>
      </c>
      <c r="M148" s="34">
        <f t="shared" ca="1" si="31"/>
        <v>80489948114.054779</v>
      </c>
      <c r="N148" s="34">
        <f t="shared" ca="1" si="32"/>
        <v>61741023148.962883</v>
      </c>
      <c r="O148" s="34">
        <f t="shared" ca="1" si="33"/>
        <v>1715733220.981061</v>
      </c>
      <c r="P148" s="8">
        <f t="shared" ref="P148:P211" ca="1" si="40">+E148-K148</f>
        <v>-6.9547545829475284E-3</v>
      </c>
      <c r="Q148" s="8"/>
      <c r="R148" s="8"/>
      <c r="S148" s="8"/>
    </row>
    <row r="149" spans="1:19">
      <c r="A149" s="43"/>
      <c r="B149" s="43"/>
      <c r="C149" s="8"/>
      <c r="D149" s="42">
        <f t="shared" si="29"/>
        <v>0</v>
      </c>
      <c r="E149" s="42">
        <f t="shared" si="29"/>
        <v>0</v>
      </c>
      <c r="F149" s="34">
        <f t="shared" si="34"/>
        <v>0</v>
      </c>
      <c r="G149" s="34">
        <f t="shared" si="35"/>
        <v>0</v>
      </c>
      <c r="H149" s="34">
        <f t="shared" si="36"/>
        <v>0</v>
      </c>
      <c r="I149" s="34">
        <f t="shared" si="37"/>
        <v>0</v>
      </c>
      <c r="J149" s="34">
        <f t="shared" si="38"/>
        <v>0</v>
      </c>
      <c r="K149" s="34">
        <f t="shared" ca="1" si="30"/>
        <v>6.9547545829475284E-3</v>
      </c>
      <c r="L149" s="34">
        <f t="shared" ca="1" si="39"/>
        <v>4.836861130902965E-5</v>
      </c>
      <c r="M149" s="34">
        <f t="shared" ca="1" si="31"/>
        <v>80489948114.054779</v>
      </c>
      <c r="N149" s="34">
        <f t="shared" ca="1" si="32"/>
        <v>61741023148.962883</v>
      </c>
      <c r="O149" s="34">
        <f t="shared" ca="1" si="33"/>
        <v>1715733220.981061</v>
      </c>
      <c r="P149" s="8">
        <f t="shared" ca="1" si="40"/>
        <v>-6.9547545829475284E-3</v>
      </c>
      <c r="Q149" s="8"/>
      <c r="R149" s="8"/>
      <c r="S149" s="8"/>
    </row>
    <row r="150" spans="1:19">
      <c r="A150" s="43"/>
      <c r="B150" s="43"/>
      <c r="C150" s="8"/>
      <c r="D150" s="42">
        <f t="shared" si="29"/>
        <v>0</v>
      </c>
      <c r="E150" s="42">
        <f t="shared" si="29"/>
        <v>0</v>
      </c>
      <c r="F150" s="34">
        <f t="shared" si="34"/>
        <v>0</v>
      </c>
      <c r="G150" s="34">
        <f t="shared" si="35"/>
        <v>0</v>
      </c>
      <c r="H150" s="34">
        <f t="shared" si="36"/>
        <v>0</v>
      </c>
      <c r="I150" s="34">
        <f t="shared" si="37"/>
        <v>0</v>
      </c>
      <c r="J150" s="34">
        <f t="shared" si="38"/>
        <v>0</v>
      </c>
      <c r="K150" s="34">
        <f t="shared" ca="1" si="30"/>
        <v>6.9547545829475284E-3</v>
      </c>
      <c r="L150" s="34">
        <f t="shared" ca="1" si="39"/>
        <v>4.836861130902965E-5</v>
      </c>
      <c r="M150" s="34">
        <f t="shared" ca="1" si="31"/>
        <v>80489948114.054779</v>
      </c>
      <c r="N150" s="34">
        <f t="shared" ca="1" si="32"/>
        <v>61741023148.962883</v>
      </c>
      <c r="O150" s="34">
        <f t="shared" ca="1" si="33"/>
        <v>1715733220.981061</v>
      </c>
      <c r="P150" s="8">
        <f t="shared" ca="1" si="40"/>
        <v>-6.9547545829475284E-3</v>
      </c>
      <c r="Q150" s="8"/>
      <c r="R150" s="8"/>
      <c r="S150" s="8"/>
    </row>
    <row r="151" spans="1:19">
      <c r="A151" s="43"/>
      <c r="B151" s="43"/>
      <c r="C151" s="8"/>
      <c r="D151" s="42">
        <f t="shared" si="29"/>
        <v>0</v>
      </c>
      <c r="E151" s="42">
        <f t="shared" si="29"/>
        <v>0</v>
      </c>
      <c r="F151" s="34">
        <f t="shared" si="34"/>
        <v>0</v>
      </c>
      <c r="G151" s="34">
        <f t="shared" si="35"/>
        <v>0</v>
      </c>
      <c r="H151" s="34">
        <f t="shared" si="36"/>
        <v>0</v>
      </c>
      <c r="I151" s="34">
        <f t="shared" si="37"/>
        <v>0</v>
      </c>
      <c r="J151" s="34">
        <f t="shared" si="38"/>
        <v>0</v>
      </c>
      <c r="K151" s="34">
        <f t="shared" ca="1" si="30"/>
        <v>6.9547545829475284E-3</v>
      </c>
      <c r="L151" s="34">
        <f t="shared" ca="1" si="39"/>
        <v>4.836861130902965E-5</v>
      </c>
      <c r="M151" s="34">
        <f t="shared" ca="1" si="31"/>
        <v>80489948114.054779</v>
      </c>
      <c r="N151" s="34">
        <f t="shared" ca="1" si="32"/>
        <v>61741023148.962883</v>
      </c>
      <c r="O151" s="34">
        <f t="shared" ca="1" si="33"/>
        <v>1715733220.981061</v>
      </c>
      <c r="P151" s="8">
        <f t="shared" ca="1" si="40"/>
        <v>-6.9547545829475284E-3</v>
      </c>
      <c r="Q151" s="8"/>
      <c r="R151" s="8"/>
      <c r="S151" s="8"/>
    </row>
    <row r="152" spans="1:19">
      <c r="A152" s="43"/>
      <c r="B152" s="43"/>
      <c r="C152" s="8"/>
      <c r="D152" s="42">
        <f t="shared" si="29"/>
        <v>0</v>
      </c>
      <c r="E152" s="42">
        <f t="shared" si="29"/>
        <v>0</v>
      </c>
      <c r="F152" s="34">
        <f t="shared" si="34"/>
        <v>0</v>
      </c>
      <c r="G152" s="34">
        <f t="shared" si="35"/>
        <v>0</v>
      </c>
      <c r="H152" s="34">
        <f t="shared" si="36"/>
        <v>0</v>
      </c>
      <c r="I152" s="34">
        <f t="shared" si="37"/>
        <v>0</v>
      </c>
      <c r="J152" s="34">
        <f t="shared" si="38"/>
        <v>0</v>
      </c>
      <c r="K152" s="34">
        <f t="shared" ca="1" si="30"/>
        <v>6.9547545829475284E-3</v>
      </c>
      <c r="L152" s="34">
        <f t="shared" ca="1" si="39"/>
        <v>4.836861130902965E-5</v>
      </c>
      <c r="M152" s="34">
        <f t="shared" ca="1" si="31"/>
        <v>80489948114.054779</v>
      </c>
      <c r="N152" s="34">
        <f t="shared" ca="1" si="32"/>
        <v>61741023148.962883</v>
      </c>
      <c r="O152" s="34">
        <f t="shared" ca="1" si="33"/>
        <v>1715733220.981061</v>
      </c>
      <c r="P152" s="8">
        <f t="shared" ca="1" si="40"/>
        <v>-6.9547545829475284E-3</v>
      </c>
      <c r="Q152" s="8"/>
      <c r="R152" s="8"/>
      <c r="S152" s="8"/>
    </row>
    <row r="153" spans="1:19">
      <c r="A153" s="43"/>
      <c r="B153" s="43"/>
      <c r="C153" s="8"/>
      <c r="D153" s="42">
        <f t="shared" si="29"/>
        <v>0</v>
      </c>
      <c r="E153" s="42">
        <f t="shared" si="29"/>
        <v>0</v>
      </c>
      <c r="F153" s="34">
        <f t="shared" si="34"/>
        <v>0</v>
      </c>
      <c r="G153" s="34">
        <f t="shared" si="35"/>
        <v>0</v>
      </c>
      <c r="H153" s="34">
        <f t="shared" si="36"/>
        <v>0</v>
      </c>
      <c r="I153" s="34">
        <f t="shared" si="37"/>
        <v>0</v>
      </c>
      <c r="J153" s="34">
        <f t="shared" si="38"/>
        <v>0</v>
      </c>
      <c r="K153" s="34">
        <f t="shared" ca="1" si="30"/>
        <v>6.9547545829475284E-3</v>
      </c>
      <c r="L153" s="34">
        <f t="shared" ca="1" si="39"/>
        <v>4.836861130902965E-5</v>
      </c>
      <c r="M153" s="34">
        <f t="shared" ca="1" si="31"/>
        <v>80489948114.054779</v>
      </c>
      <c r="N153" s="34">
        <f t="shared" ca="1" si="32"/>
        <v>61741023148.962883</v>
      </c>
      <c r="O153" s="34">
        <f t="shared" ca="1" si="33"/>
        <v>1715733220.981061</v>
      </c>
      <c r="P153" s="8">
        <f t="shared" ca="1" si="40"/>
        <v>-6.9547545829475284E-3</v>
      </c>
      <c r="Q153" s="8"/>
      <c r="R153" s="8"/>
      <c r="S153" s="8"/>
    </row>
    <row r="154" spans="1:19">
      <c r="A154" s="43"/>
      <c r="B154" s="43"/>
      <c r="C154" s="8"/>
      <c r="D154" s="42">
        <f t="shared" si="29"/>
        <v>0</v>
      </c>
      <c r="E154" s="42">
        <f t="shared" si="29"/>
        <v>0</v>
      </c>
      <c r="F154" s="34">
        <f t="shared" si="34"/>
        <v>0</v>
      </c>
      <c r="G154" s="34">
        <f t="shared" si="35"/>
        <v>0</v>
      </c>
      <c r="H154" s="34">
        <f t="shared" si="36"/>
        <v>0</v>
      </c>
      <c r="I154" s="34">
        <f t="shared" si="37"/>
        <v>0</v>
      </c>
      <c r="J154" s="34">
        <f t="shared" si="38"/>
        <v>0</v>
      </c>
      <c r="K154" s="34">
        <f t="shared" ca="1" si="30"/>
        <v>6.9547545829475284E-3</v>
      </c>
      <c r="L154" s="34">
        <f t="shared" ca="1" si="39"/>
        <v>4.836861130902965E-5</v>
      </c>
      <c r="M154" s="34">
        <f t="shared" ca="1" si="31"/>
        <v>80489948114.054779</v>
      </c>
      <c r="N154" s="34">
        <f t="shared" ca="1" si="32"/>
        <v>61741023148.962883</v>
      </c>
      <c r="O154" s="34">
        <f t="shared" ca="1" si="33"/>
        <v>1715733220.981061</v>
      </c>
      <c r="P154" s="8">
        <f t="shared" ca="1" si="40"/>
        <v>-6.9547545829475284E-3</v>
      </c>
      <c r="Q154" s="8"/>
      <c r="R154" s="8"/>
      <c r="S154" s="8"/>
    </row>
    <row r="155" spans="1:19">
      <c r="A155" s="43"/>
      <c r="B155" s="43"/>
      <c r="C155" s="8"/>
      <c r="D155" s="42">
        <f t="shared" si="29"/>
        <v>0</v>
      </c>
      <c r="E155" s="42">
        <f t="shared" si="29"/>
        <v>0</v>
      </c>
      <c r="F155" s="34">
        <f t="shared" si="34"/>
        <v>0</v>
      </c>
      <c r="G155" s="34">
        <f t="shared" si="35"/>
        <v>0</v>
      </c>
      <c r="H155" s="34">
        <f t="shared" si="36"/>
        <v>0</v>
      </c>
      <c r="I155" s="34">
        <f t="shared" si="37"/>
        <v>0</v>
      </c>
      <c r="J155" s="34">
        <f t="shared" si="38"/>
        <v>0</v>
      </c>
      <c r="K155" s="34">
        <f t="shared" ca="1" si="30"/>
        <v>6.9547545829475284E-3</v>
      </c>
      <c r="L155" s="34">
        <f t="shared" ca="1" si="39"/>
        <v>4.836861130902965E-5</v>
      </c>
      <c r="M155" s="34">
        <f t="shared" ca="1" si="31"/>
        <v>80489948114.054779</v>
      </c>
      <c r="N155" s="34">
        <f t="shared" ca="1" si="32"/>
        <v>61741023148.962883</v>
      </c>
      <c r="O155" s="34">
        <f t="shared" ca="1" si="33"/>
        <v>1715733220.981061</v>
      </c>
      <c r="P155" s="8">
        <f t="shared" ca="1" si="40"/>
        <v>-6.9547545829475284E-3</v>
      </c>
      <c r="Q155" s="8"/>
      <c r="R155" s="8"/>
      <c r="S155" s="8"/>
    </row>
    <row r="156" spans="1:19">
      <c r="A156" s="43"/>
      <c r="B156" s="43"/>
      <c r="C156" s="8"/>
      <c r="D156" s="42">
        <f t="shared" si="29"/>
        <v>0</v>
      </c>
      <c r="E156" s="42">
        <f t="shared" si="29"/>
        <v>0</v>
      </c>
      <c r="F156" s="34">
        <f t="shared" si="34"/>
        <v>0</v>
      </c>
      <c r="G156" s="34">
        <f t="shared" si="35"/>
        <v>0</v>
      </c>
      <c r="H156" s="34">
        <f t="shared" si="36"/>
        <v>0</v>
      </c>
      <c r="I156" s="34">
        <f t="shared" si="37"/>
        <v>0</v>
      </c>
      <c r="J156" s="34">
        <f t="shared" si="38"/>
        <v>0</v>
      </c>
      <c r="K156" s="34">
        <f t="shared" ca="1" si="30"/>
        <v>6.9547545829475284E-3</v>
      </c>
      <c r="L156" s="34">
        <f t="shared" ca="1" si="39"/>
        <v>4.836861130902965E-5</v>
      </c>
      <c r="M156" s="34">
        <f t="shared" ca="1" si="31"/>
        <v>80489948114.054779</v>
      </c>
      <c r="N156" s="34">
        <f t="shared" ca="1" si="32"/>
        <v>61741023148.962883</v>
      </c>
      <c r="O156" s="34">
        <f t="shared" ca="1" si="33"/>
        <v>1715733220.981061</v>
      </c>
      <c r="P156" s="8">
        <f t="shared" ca="1" si="40"/>
        <v>-6.9547545829475284E-3</v>
      </c>
      <c r="Q156" s="8"/>
      <c r="R156" s="8"/>
      <c r="S156" s="8"/>
    </row>
    <row r="157" spans="1:19">
      <c r="A157" s="43"/>
      <c r="B157" s="43"/>
      <c r="C157" s="8"/>
      <c r="D157" s="42">
        <f t="shared" si="29"/>
        <v>0</v>
      </c>
      <c r="E157" s="42">
        <f t="shared" si="29"/>
        <v>0</v>
      </c>
      <c r="F157" s="34">
        <f t="shared" si="34"/>
        <v>0</v>
      </c>
      <c r="G157" s="34">
        <f t="shared" si="35"/>
        <v>0</v>
      </c>
      <c r="H157" s="34">
        <f t="shared" si="36"/>
        <v>0</v>
      </c>
      <c r="I157" s="34">
        <f t="shared" si="37"/>
        <v>0</v>
      </c>
      <c r="J157" s="34">
        <f t="shared" si="38"/>
        <v>0</v>
      </c>
      <c r="K157" s="34">
        <f t="shared" ca="1" si="30"/>
        <v>6.9547545829475284E-3</v>
      </c>
      <c r="L157" s="34">
        <f t="shared" ca="1" si="39"/>
        <v>4.836861130902965E-5</v>
      </c>
      <c r="M157" s="34">
        <f t="shared" ca="1" si="31"/>
        <v>80489948114.054779</v>
      </c>
      <c r="N157" s="34">
        <f t="shared" ca="1" si="32"/>
        <v>61741023148.962883</v>
      </c>
      <c r="O157" s="34">
        <f t="shared" ca="1" si="33"/>
        <v>1715733220.981061</v>
      </c>
      <c r="P157" s="8">
        <f t="shared" ca="1" si="40"/>
        <v>-6.9547545829475284E-3</v>
      </c>
      <c r="Q157" s="8"/>
      <c r="R157" s="8"/>
      <c r="S157" s="8"/>
    </row>
    <row r="158" spans="1:19">
      <c r="A158" s="43"/>
      <c r="B158" s="43"/>
      <c r="C158" s="8"/>
      <c r="D158" s="42">
        <f t="shared" si="29"/>
        <v>0</v>
      </c>
      <c r="E158" s="42">
        <f t="shared" si="29"/>
        <v>0</v>
      </c>
      <c r="F158" s="34">
        <f t="shared" si="34"/>
        <v>0</v>
      </c>
      <c r="G158" s="34">
        <f t="shared" si="35"/>
        <v>0</v>
      </c>
      <c r="H158" s="34">
        <f t="shared" si="36"/>
        <v>0</v>
      </c>
      <c r="I158" s="34">
        <f t="shared" si="37"/>
        <v>0</v>
      </c>
      <c r="J158" s="34">
        <f t="shared" si="38"/>
        <v>0</v>
      </c>
      <c r="K158" s="34">
        <f t="shared" ca="1" si="30"/>
        <v>6.9547545829475284E-3</v>
      </c>
      <c r="L158" s="34">
        <f t="shared" ca="1" si="39"/>
        <v>4.836861130902965E-5</v>
      </c>
      <c r="M158" s="34">
        <f t="shared" ca="1" si="31"/>
        <v>80489948114.054779</v>
      </c>
      <c r="N158" s="34">
        <f t="shared" ca="1" si="32"/>
        <v>61741023148.962883</v>
      </c>
      <c r="O158" s="34">
        <f t="shared" ca="1" si="33"/>
        <v>1715733220.981061</v>
      </c>
      <c r="P158" s="8">
        <f t="shared" ca="1" si="40"/>
        <v>-6.9547545829475284E-3</v>
      </c>
      <c r="Q158" s="8"/>
      <c r="R158" s="8"/>
      <c r="S158" s="8"/>
    </row>
    <row r="159" spans="1:19">
      <c r="C159" s="8"/>
      <c r="D159" s="42">
        <f t="shared" si="29"/>
        <v>0</v>
      </c>
      <c r="E159" s="42">
        <f t="shared" si="29"/>
        <v>0</v>
      </c>
      <c r="F159" s="34">
        <f t="shared" si="34"/>
        <v>0</v>
      </c>
      <c r="G159" s="34">
        <f t="shared" si="35"/>
        <v>0</v>
      </c>
      <c r="H159" s="34">
        <f t="shared" si="36"/>
        <v>0</v>
      </c>
      <c r="I159" s="34">
        <f t="shared" si="37"/>
        <v>0</v>
      </c>
      <c r="J159" s="34">
        <f t="shared" si="38"/>
        <v>0</v>
      </c>
      <c r="K159" s="34">
        <f t="shared" ca="1" si="30"/>
        <v>6.9547545829475284E-3</v>
      </c>
      <c r="L159" s="34">
        <f t="shared" ca="1" si="39"/>
        <v>4.836861130902965E-5</v>
      </c>
      <c r="M159" s="34">
        <f t="shared" ca="1" si="31"/>
        <v>80489948114.054779</v>
      </c>
      <c r="N159" s="34">
        <f t="shared" ca="1" si="32"/>
        <v>61741023148.962883</v>
      </c>
      <c r="O159" s="34">
        <f t="shared" ca="1" si="33"/>
        <v>1715733220.981061</v>
      </c>
      <c r="P159" s="8">
        <f t="shared" ca="1" si="40"/>
        <v>-6.9547545829475284E-3</v>
      </c>
      <c r="Q159" s="8"/>
      <c r="R159" s="8"/>
      <c r="S159" s="8"/>
    </row>
    <row r="160" spans="1:19">
      <c r="C160" s="8"/>
      <c r="D160" s="42">
        <f t="shared" si="29"/>
        <v>0</v>
      </c>
      <c r="E160" s="42">
        <f t="shared" si="29"/>
        <v>0</v>
      </c>
      <c r="F160" s="34">
        <f t="shared" si="34"/>
        <v>0</v>
      </c>
      <c r="G160" s="34">
        <f t="shared" si="35"/>
        <v>0</v>
      </c>
      <c r="H160" s="34">
        <f t="shared" si="36"/>
        <v>0</v>
      </c>
      <c r="I160" s="34">
        <f t="shared" si="37"/>
        <v>0</v>
      </c>
      <c r="J160" s="34">
        <f t="shared" si="38"/>
        <v>0</v>
      </c>
      <c r="K160" s="34">
        <f t="shared" ca="1" si="30"/>
        <v>6.9547545829475284E-3</v>
      </c>
      <c r="L160" s="34">
        <f t="shared" ca="1" si="39"/>
        <v>4.836861130902965E-5</v>
      </c>
      <c r="M160" s="34">
        <f t="shared" ca="1" si="31"/>
        <v>80489948114.054779</v>
      </c>
      <c r="N160" s="34">
        <f t="shared" ca="1" si="32"/>
        <v>61741023148.962883</v>
      </c>
      <c r="O160" s="34">
        <f t="shared" ca="1" si="33"/>
        <v>1715733220.981061</v>
      </c>
      <c r="P160" s="8">
        <f t="shared" ca="1" si="40"/>
        <v>-6.9547545829475284E-3</v>
      </c>
      <c r="Q160" s="8"/>
      <c r="R160" s="8"/>
      <c r="S160" s="8"/>
    </row>
    <row r="161" spans="3:19">
      <c r="C161" s="8"/>
      <c r="D161" s="42">
        <f t="shared" si="29"/>
        <v>0</v>
      </c>
      <c r="E161" s="42">
        <f t="shared" si="29"/>
        <v>0</v>
      </c>
      <c r="F161" s="34">
        <f t="shared" si="34"/>
        <v>0</v>
      </c>
      <c r="G161" s="34">
        <f t="shared" si="35"/>
        <v>0</v>
      </c>
      <c r="H161" s="34">
        <f t="shared" si="36"/>
        <v>0</v>
      </c>
      <c r="I161" s="34">
        <f t="shared" si="37"/>
        <v>0</v>
      </c>
      <c r="J161" s="34">
        <f t="shared" si="38"/>
        <v>0</v>
      </c>
      <c r="K161" s="34">
        <f t="shared" ca="1" si="30"/>
        <v>6.9547545829475284E-3</v>
      </c>
      <c r="L161" s="34">
        <f t="shared" ca="1" si="39"/>
        <v>4.836861130902965E-5</v>
      </c>
      <c r="M161" s="34">
        <f t="shared" ca="1" si="31"/>
        <v>80489948114.054779</v>
      </c>
      <c r="N161" s="34">
        <f t="shared" ca="1" si="32"/>
        <v>61741023148.962883</v>
      </c>
      <c r="O161" s="34">
        <f t="shared" ca="1" si="33"/>
        <v>1715733220.981061</v>
      </c>
      <c r="P161" s="8">
        <f t="shared" ca="1" si="40"/>
        <v>-6.9547545829475284E-3</v>
      </c>
      <c r="Q161" s="8"/>
      <c r="R161" s="8"/>
      <c r="S161" s="8"/>
    </row>
    <row r="162" spans="3:19">
      <c r="D162" s="42">
        <f t="shared" si="29"/>
        <v>0</v>
      </c>
      <c r="E162" s="42">
        <f t="shared" si="29"/>
        <v>0</v>
      </c>
      <c r="F162" s="34">
        <f t="shared" si="34"/>
        <v>0</v>
      </c>
      <c r="G162" s="34">
        <f t="shared" si="35"/>
        <v>0</v>
      </c>
      <c r="H162" s="34">
        <f t="shared" si="36"/>
        <v>0</v>
      </c>
      <c r="I162" s="34">
        <f t="shared" si="37"/>
        <v>0</v>
      </c>
      <c r="J162" s="34">
        <f t="shared" si="38"/>
        <v>0</v>
      </c>
      <c r="K162" s="34">
        <f t="shared" ca="1" si="30"/>
        <v>6.9547545829475284E-3</v>
      </c>
      <c r="L162" s="34">
        <f t="shared" ca="1" si="39"/>
        <v>4.836861130902965E-5</v>
      </c>
      <c r="M162" s="34">
        <f t="shared" ca="1" si="31"/>
        <v>80489948114.054779</v>
      </c>
      <c r="N162" s="34">
        <f t="shared" ca="1" si="32"/>
        <v>61741023148.962883</v>
      </c>
      <c r="O162" s="34">
        <f t="shared" ca="1" si="33"/>
        <v>1715733220.981061</v>
      </c>
      <c r="P162" s="8">
        <f t="shared" ca="1" si="40"/>
        <v>-6.9547545829475284E-3</v>
      </c>
    </row>
    <row r="163" spans="3:19">
      <c r="D163" s="42">
        <f t="shared" si="29"/>
        <v>0</v>
      </c>
      <c r="E163" s="42">
        <f t="shared" si="29"/>
        <v>0</v>
      </c>
      <c r="F163" s="34">
        <f t="shared" si="34"/>
        <v>0</v>
      </c>
      <c r="G163" s="34">
        <f t="shared" si="35"/>
        <v>0</v>
      </c>
      <c r="H163" s="34">
        <f t="shared" si="36"/>
        <v>0</v>
      </c>
      <c r="I163" s="34">
        <f t="shared" si="37"/>
        <v>0</v>
      </c>
      <c r="J163" s="34">
        <f t="shared" si="38"/>
        <v>0</v>
      </c>
      <c r="K163" s="34">
        <f t="shared" ca="1" si="30"/>
        <v>6.9547545829475284E-3</v>
      </c>
      <c r="L163" s="34">
        <f t="shared" ca="1" si="39"/>
        <v>4.836861130902965E-5</v>
      </c>
      <c r="M163" s="34">
        <f t="shared" ca="1" si="31"/>
        <v>80489948114.054779</v>
      </c>
      <c r="N163" s="34">
        <f t="shared" ca="1" si="32"/>
        <v>61741023148.962883</v>
      </c>
      <c r="O163" s="34">
        <f t="shared" ca="1" si="33"/>
        <v>1715733220.981061</v>
      </c>
      <c r="P163" s="8">
        <f t="shared" ca="1" si="40"/>
        <v>-6.9547545829475284E-3</v>
      </c>
    </row>
    <row r="164" spans="3:19">
      <c r="D164" s="42">
        <f t="shared" si="29"/>
        <v>0</v>
      </c>
      <c r="E164" s="42">
        <f t="shared" si="29"/>
        <v>0</v>
      </c>
      <c r="F164" s="34">
        <f t="shared" si="34"/>
        <v>0</v>
      </c>
      <c r="G164" s="34">
        <f t="shared" si="35"/>
        <v>0</v>
      </c>
      <c r="H164" s="34">
        <f t="shared" si="36"/>
        <v>0</v>
      </c>
      <c r="I164" s="34">
        <f t="shared" si="37"/>
        <v>0</v>
      </c>
      <c r="J164" s="34">
        <f t="shared" si="38"/>
        <v>0</v>
      </c>
      <c r="K164" s="34">
        <f t="shared" ca="1" si="30"/>
        <v>6.9547545829475284E-3</v>
      </c>
      <c r="L164" s="34">
        <f t="shared" ca="1" si="39"/>
        <v>4.836861130902965E-5</v>
      </c>
      <c r="M164" s="34">
        <f t="shared" ca="1" si="31"/>
        <v>80489948114.054779</v>
      </c>
      <c r="N164" s="34">
        <f t="shared" ca="1" si="32"/>
        <v>61741023148.962883</v>
      </c>
      <c r="O164" s="34">
        <f t="shared" ca="1" si="33"/>
        <v>1715733220.981061</v>
      </c>
      <c r="P164" s="8">
        <f t="shared" ca="1" si="40"/>
        <v>-6.9547545829475284E-3</v>
      </c>
    </row>
    <row r="165" spans="3:19">
      <c r="D165" s="42">
        <f t="shared" si="29"/>
        <v>0</v>
      </c>
      <c r="E165" s="42">
        <f t="shared" si="29"/>
        <v>0</v>
      </c>
      <c r="F165" s="34">
        <f t="shared" si="34"/>
        <v>0</v>
      </c>
      <c r="G165" s="34">
        <f t="shared" si="35"/>
        <v>0</v>
      </c>
      <c r="H165" s="34">
        <f t="shared" si="36"/>
        <v>0</v>
      </c>
      <c r="I165" s="34">
        <f t="shared" si="37"/>
        <v>0</v>
      </c>
      <c r="J165" s="34">
        <f t="shared" si="38"/>
        <v>0</v>
      </c>
      <c r="K165" s="34">
        <f t="shared" ca="1" si="30"/>
        <v>6.9547545829475284E-3</v>
      </c>
      <c r="L165" s="34">
        <f t="shared" ca="1" si="39"/>
        <v>4.836861130902965E-5</v>
      </c>
      <c r="M165" s="34">
        <f t="shared" ca="1" si="31"/>
        <v>80489948114.054779</v>
      </c>
      <c r="N165" s="34">
        <f t="shared" ca="1" si="32"/>
        <v>61741023148.962883</v>
      </c>
      <c r="O165" s="34">
        <f t="shared" ca="1" si="33"/>
        <v>1715733220.981061</v>
      </c>
      <c r="P165" s="8">
        <f t="shared" ca="1" si="40"/>
        <v>-6.9547545829475284E-3</v>
      </c>
    </row>
    <row r="166" spans="3:19">
      <c r="D166" s="42">
        <f t="shared" si="29"/>
        <v>0</v>
      </c>
      <c r="E166" s="42">
        <f t="shared" si="29"/>
        <v>0</v>
      </c>
      <c r="F166" s="34">
        <f t="shared" si="34"/>
        <v>0</v>
      </c>
      <c r="G166" s="34">
        <f t="shared" si="35"/>
        <v>0</v>
      </c>
      <c r="H166" s="34">
        <f t="shared" si="36"/>
        <v>0</v>
      </c>
      <c r="I166" s="34">
        <f t="shared" si="37"/>
        <v>0</v>
      </c>
      <c r="J166" s="34">
        <f t="shared" si="38"/>
        <v>0</v>
      </c>
      <c r="K166" s="34">
        <f t="shared" ca="1" si="30"/>
        <v>6.9547545829475284E-3</v>
      </c>
      <c r="L166" s="34">
        <f t="shared" ca="1" si="39"/>
        <v>4.836861130902965E-5</v>
      </c>
      <c r="M166" s="34">
        <f t="shared" ca="1" si="31"/>
        <v>80489948114.054779</v>
      </c>
      <c r="N166" s="34">
        <f t="shared" ca="1" si="32"/>
        <v>61741023148.962883</v>
      </c>
      <c r="O166" s="34">
        <f t="shared" ca="1" si="33"/>
        <v>1715733220.981061</v>
      </c>
      <c r="P166" s="8">
        <f t="shared" ca="1" si="40"/>
        <v>-6.9547545829475284E-3</v>
      </c>
    </row>
    <row r="167" spans="3:19">
      <c r="D167" s="42">
        <f t="shared" si="29"/>
        <v>0</v>
      </c>
      <c r="E167" s="42">
        <f t="shared" si="29"/>
        <v>0</v>
      </c>
      <c r="F167" s="34">
        <f t="shared" si="34"/>
        <v>0</v>
      </c>
      <c r="G167" s="34">
        <f t="shared" si="35"/>
        <v>0</v>
      </c>
      <c r="H167" s="34">
        <f t="shared" si="36"/>
        <v>0</v>
      </c>
      <c r="I167" s="34">
        <f t="shared" si="37"/>
        <v>0</v>
      </c>
      <c r="J167" s="34">
        <f t="shared" si="38"/>
        <v>0</v>
      </c>
      <c r="K167" s="34">
        <f t="shared" ca="1" si="30"/>
        <v>6.9547545829475284E-3</v>
      </c>
      <c r="L167" s="34">
        <f t="shared" ca="1" si="39"/>
        <v>4.836861130902965E-5</v>
      </c>
      <c r="M167" s="34">
        <f t="shared" ca="1" si="31"/>
        <v>80489948114.054779</v>
      </c>
      <c r="N167" s="34">
        <f t="shared" ca="1" si="32"/>
        <v>61741023148.962883</v>
      </c>
      <c r="O167" s="34">
        <f t="shared" ca="1" si="33"/>
        <v>1715733220.981061</v>
      </c>
      <c r="P167" s="8">
        <f t="shared" ca="1" si="40"/>
        <v>-6.9547545829475284E-3</v>
      </c>
    </row>
    <row r="168" spans="3:19">
      <c r="D168" s="42">
        <f t="shared" si="29"/>
        <v>0</v>
      </c>
      <c r="E168" s="42">
        <f t="shared" si="29"/>
        <v>0</v>
      </c>
      <c r="F168" s="34">
        <f t="shared" si="34"/>
        <v>0</v>
      </c>
      <c r="G168" s="34">
        <f t="shared" si="35"/>
        <v>0</v>
      </c>
      <c r="H168" s="34">
        <f t="shared" si="36"/>
        <v>0</v>
      </c>
      <c r="I168" s="34">
        <f t="shared" si="37"/>
        <v>0</v>
      </c>
      <c r="J168" s="34">
        <f t="shared" si="38"/>
        <v>0</v>
      </c>
      <c r="K168" s="34">
        <f t="shared" ca="1" si="30"/>
        <v>6.9547545829475284E-3</v>
      </c>
      <c r="L168" s="34">
        <f t="shared" ca="1" si="39"/>
        <v>4.836861130902965E-5</v>
      </c>
      <c r="M168" s="34">
        <f t="shared" ca="1" si="31"/>
        <v>80489948114.054779</v>
      </c>
      <c r="N168" s="34">
        <f t="shared" ca="1" si="32"/>
        <v>61741023148.962883</v>
      </c>
      <c r="O168" s="34">
        <f t="shared" ca="1" si="33"/>
        <v>1715733220.981061</v>
      </c>
      <c r="P168" s="8">
        <f t="shared" ca="1" si="40"/>
        <v>-6.9547545829475284E-3</v>
      </c>
    </row>
    <row r="169" spans="3:19">
      <c r="D169" s="42">
        <f t="shared" si="29"/>
        <v>0</v>
      </c>
      <c r="E169" s="42">
        <f t="shared" si="29"/>
        <v>0</v>
      </c>
      <c r="F169" s="34">
        <f t="shared" si="34"/>
        <v>0</v>
      </c>
      <c r="G169" s="34">
        <f t="shared" si="35"/>
        <v>0</v>
      </c>
      <c r="H169" s="34">
        <f t="shared" si="36"/>
        <v>0</v>
      </c>
      <c r="I169" s="34">
        <f t="shared" si="37"/>
        <v>0</v>
      </c>
      <c r="J169" s="34">
        <f t="shared" si="38"/>
        <v>0</v>
      </c>
      <c r="K169" s="34">
        <f t="shared" ca="1" si="30"/>
        <v>6.9547545829475284E-3</v>
      </c>
      <c r="L169" s="34">
        <f t="shared" ca="1" si="39"/>
        <v>4.836861130902965E-5</v>
      </c>
      <c r="M169" s="34">
        <f t="shared" ca="1" si="31"/>
        <v>80489948114.054779</v>
      </c>
      <c r="N169" s="34">
        <f t="shared" ca="1" si="32"/>
        <v>61741023148.962883</v>
      </c>
      <c r="O169" s="34">
        <f t="shared" ca="1" si="33"/>
        <v>1715733220.981061</v>
      </c>
      <c r="P169" s="8">
        <f t="shared" ca="1" si="40"/>
        <v>-6.9547545829475284E-3</v>
      </c>
    </row>
    <row r="170" spans="3:19">
      <c r="D170" s="42">
        <f t="shared" si="29"/>
        <v>0</v>
      </c>
      <c r="E170" s="42">
        <f t="shared" si="29"/>
        <v>0</v>
      </c>
      <c r="F170" s="34">
        <f t="shared" si="34"/>
        <v>0</v>
      </c>
      <c r="G170" s="34">
        <f t="shared" si="35"/>
        <v>0</v>
      </c>
      <c r="H170" s="34">
        <f t="shared" si="36"/>
        <v>0</v>
      </c>
      <c r="I170" s="34">
        <f t="shared" si="37"/>
        <v>0</v>
      </c>
      <c r="J170" s="34">
        <f t="shared" si="38"/>
        <v>0</v>
      </c>
      <c r="K170" s="34">
        <f t="shared" ca="1" si="30"/>
        <v>6.9547545829475284E-3</v>
      </c>
      <c r="L170" s="34">
        <f t="shared" ca="1" si="39"/>
        <v>4.836861130902965E-5</v>
      </c>
      <c r="M170" s="34">
        <f t="shared" ca="1" si="31"/>
        <v>80489948114.054779</v>
      </c>
      <c r="N170" s="34">
        <f t="shared" ca="1" si="32"/>
        <v>61741023148.962883</v>
      </c>
      <c r="O170" s="34">
        <f t="shared" ca="1" si="33"/>
        <v>1715733220.981061</v>
      </c>
      <c r="P170" s="8">
        <f t="shared" ca="1" si="40"/>
        <v>-6.9547545829475284E-3</v>
      </c>
    </row>
    <row r="171" spans="3:19">
      <c r="D171" s="42">
        <f t="shared" si="29"/>
        <v>0</v>
      </c>
      <c r="E171" s="42">
        <f t="shared" si="29"/>
        <v>0</v>
      </c>
      <c r="F171" s="34">
        <f t="shared" si="34"/>
        <v>0</v>
      </c>
      <c r="G171" s="34">
        <f t="shared" si="35"/>
        <v>0</v>
      </c>
      <c r="H171" s="34">
        <f t="shared" si="36"/>
        <v>0</v>
      </c>
      <c r="I171" s="34">
        <f t="shared" si="37"/>
        <v>0</v>
      </c>
      <c r="J171" s="34">
        <f t="shared" si="38"/>
        <v>0</v>
      </c>
      <c r="K171" s="34">
        <f t="shared" ca="1" si="30"/>
        <v>6.9547545829475284E-3</v>
      </c>
      <c r="L171" s="34">
        <f t="shared" ca="1" si="39"/>
        <v>4.836861130902965E-5</v>
      </c>
      <c r="M171" s="34">
        <f t="shared" ca="1" si="31"/>
        <v>80489948114.054779</v>
      </c>
      <c r="N171" s="34">
        <f t="shared" ca="1" si="32"/>
        <v>61741023148.962883</v>
      </c>
      <c r="O171" s="34">
        <f t="shared" ca="1" si="33"/>
        <v>1715733220.981061</v>
      </c>
      <c r="P171" s="8">
        <f t="shared" ca="1" si="40"/>
        <v>-6.9547545829475284E-3</v>
      </c>
    </row>
    <row r="172" spans="3:19">
      <c r="D172" s="42">
        <f t="shared" si="29"/>
        <v>0</v>
      </c>
      <c r="E172" s="42">
        <f t="shared" si="29"/>
        <v>0</v>
      </c>
      <c r="F172" s="34">
        <f t="shared" si="34"/>
        <v>0</v>
      </c>
      <c r="G172" s="34">
        <f t="shared" si="35"/>
        <v>0</v>
      </c>
      <c r="H172" s="34">
        <f t="shared" si="36"/>
        <v>0</v>
      </c>
      <c r="I172" s="34">
        <f t="shared" si="37"/>
        <v>0</v>
      </c>
      <c r="J172" s="34">
        <f t="shared" si="38"/>
        <v>0</v>
      </c>
      <c r="K172" s="34">
        <f t="shared" ca="1" si="30"/>
        <v>6.9547545829475284E-3</v>
      </c>
      <c r="L172" s="34">
        <f t="shared" ca="1" si="39"/>
        <v>4.836861130902965E-5</v>
      </c>
      <c r="M172" s="34">
        <f t="shared" ca="1" si="31"/>
        <v>80489948114.054779</v>
      </c>
      <c r="N172" s="34">
        <f t="shared" ca="1" si="32"/>
        <v>61741023148.962883</v>
      </c>
      <c r="O172" s="34">
        <f t="shared" ca="1" si="33"/>
        <v>1715733220.981061</v>
      </c>
      <c r="P172" s="8">
        <f t="shared" ca="1" si="40"/>
        <v>-6.9547545829475284E-3</v>
      </c>
    </row>
    <row r="173" spans="3:19">
      <c r="D173" s="42">
        <f t="shared" si="29"/>
        <v>0</v>
      </c>
      <c r="E173" s="42">
        <f t="shared" si="29"/>
        <v>0</v>
      </c>
      <c r="F173" s="34">
        <f t="shared" si="34"/>
        <v>0</v>
      </c>
      <c r="G173" s="34">
        <f t="shared" si="35"/>
        <v>0</v>
      </c>
      <c r="H173" s="34">
        <f t="shared" si="36"/>
        <v>0</v>
      </c>
      <c r="I173" s="34">
        <f t="shared" si="37"/>
        <v>0</v>
      </c>
      <c r="J173" s="34">
        <f t="shared" si="38"/>
        <v>0</v>
      </c>
      <c r="K173" s="34">
        <f t="shared" ca="1" si="30"/>
        <v>6.9547545829475284E-3</v>
      </c>
      <c r="L173" s="34">
        <f t="shared" ca="1" si="39"/>
        <v>4.836861130902965E-5</v>
      </c>
      <c r="M173" s="34">
        <f t="shared" ca="1" si="31"/>
        <v>80489948114.054779</v>
      </c>
      <c r="N173" s="34">
        <f t="shared" ca="1" si="32"/>
        <v>61741023148.962883</v>
      </c>
      <c r="O173" s="34">
        <f t="shared" ca="1" si="33"/>
        <v>1715733220.981061</v>
      </c>
      <c r="P173" s="8">
        <f t="shared" ca="1" si="40"/>
        <v>-6.9547545829475284E-3</v>
      </c>
    </row>
    <row r="174" spans="3:19">
      <c r="D174" s="42">
        <f t="shared" si="29"/>
        <v>0</v>
      </c>
      <c r="E174" s="42">
        <f t="shared" si="29"/>
        <v>0</v>
      </c>
      <c r="F174" s="34">
        <f t="shared" si="34"/>
        <v>0</v>
      </c>
      <c r="G174" s="34">
        <f t="shared" si="35"/>
        <v>0</v>
      </c>
      <c r="H174" s="34">
        <f t="shared" si="36"/>
        <v>0</v>
      </c>
      <c r="I174" s="34">
        <f t="shared" si="37"/>
        <v>0</v>
      </c>
      <c r="J174" s="34">
        <f t="shared" si="38"/>
        <v>0</v>
      </c>
      <c r="K174" s="34">
        <f t="shared" ca="1" si="30"/>
        <v>6.9547545829475284E-3</v>
      </c>
      <c r="L174" s="34">
        <f t="shared" ca="1" si="39"/>
        <v>4.836861130902965E-5</v>
      </c>
      <c r="M174" s="34">
        <f t="shared" ca="1" si="31"/>
        <v>80489948114.054779</v>
      </c>
      <c r="N174" s="34">
        <f t="shared" ca="1" si="32"/>
        <v>61741023148.962883</v>
      </c>
      <c r="O174" s="34">
        <f t="shared" ca="1" si="33"/>
        <v>1715733220.981061</v>
      </c>
      <c r="P174" s="8">
        <f t="shared" ca="1" si="40"/>
        <v>-6.9547545829475284E-3</v>
      </c>
    </row>
    <row r="175" spans="3:19">
      <c r="D175" s="42">
        <f t="shared" si="29"/>
        <v>0</v>
      </c>
      <c r="E175" s="42">
        <f t="shared" si="29"/>
        <v>0</v>
      </c>
      <c r="F175" s="34">
        <f t="shared" si="34"/>
        <v>0</v>
      </c>
      <c r="G175" s="34">
        <f t="shared" si="35"/>
        <v>0</v>
      </c>
      <c r="H175" s="34">
        <f t="shared" si="36"/>
        <v>0</v>
      </c>
      <c r="I175" s="34">
        <f t="shared" si="37"/>
        <v>0</v>
      </c>
      <c r="J175" s="34">
        <f t="shared" si="38"/>
        <v>0</v>
      </c>
      <c r="K175" s="34">
        <f t="shared" ca="1" si="30"/>
        <v>6.9547545829475284E-3</v>
      </c>
      <c r="L175" s="34">
        <f t="shared" ca="1" si="39"/>
        <v>4.836861130902965E-5</v>
      </c>
      <c r="M175" s="34">
        <f t="shared" ca="1" si="31"/>
        <v>80489948114.054779</v>
      </c>
      <c r="N175" s="34">
        <f t="shared" ca="1" si="32"/>
        <v>61741023148.962883</v>
      </c>
      <c r="O175" s="34">
        <f t="shared" ca="1" si="33"/>
        <v>1715733220.981061</v>
      </c>
      <c r="P175" s="8">
        <f t="shared" ca="1" si="40"/>
        <v>-6.9547545829475284E-3</v>
      </c>
    </row>
    <row r="176" spans="3:19">
      <c r="D176" s="42">
        <f t="shared" si="29"/>
        <v>0</v>
      </c>
      <c r="E176" s="42">
        <f t="shared" si="29"/>
        <v>0</v>
      </c>
      <c r="F176" s="34">
        <f t="shared" si="34"/>
        <v>0</v>
      </c>
      <c r="G176" s="34">
        <f t="shared" si="35"/>
        <v>0</v>
      </c>
      <c r="H176" s="34">
        <f t="shared" si="36"/>
        <v>0</v>
      </c>
      <c r="I176" s="34">
        <f t="shared" si="37"/>
        <v>0</v>
      </c>
      <c r="J176" s="34">
        <f t="shared" si="38"/>
        <v>0</v>
      </c>
      <c r="K176" s="34">
        <f t="shared" ca="1" si="30"/>
        <v>6.9547545829475284E-3</v>
      </c>
      <c r="L176" s="34">
        <f t="shared" ca="1" si="39"/>
        <v>4.836861130902965E-5</v>
      </c>
      <c r="M176" s="34">
        <f t="shared" ca="1" si="31"/>
        <v>80489948114.054779</v>
      </c>
      <c r="N176" s="34">
        <f t="shared" ca="1" si="32"/>
        <v>61741023148.962883</v>
      </c>
      <c r="O176" s="34">
        <f t="shared" ca="1" si="33"/>
        <v>1715733220.981061</v>
      </c>
      <c r="P176" s="8">
        <f t="shared" ca="1" si="40"/>
        <v>-6.9547545829475284E-3</v>
      </c>
    </row>
    <row r="177" spans="4:16">
      <c r="D177" s="42">
        <f t="shared" si="29"/>
        <v>0</v>
      </c>
      <c r="E177" s="42">
        <f t="shared" si="29"/>
        <v>0</v>
      </c>
      <c r="F177" s="34">
        <f t="shared" si="34"/>
        <v>0</v>
      </c>
      <c r="G177" s="34">
        <f t="shared" si="35"/>
        <v>0</v>
      </c>
      <c r="H177" s="34">
        <f t="shared" si="36"/>
        <v>0</v>
      </c>
      <c r="I177" s="34">
        <f t="shared" si="37"/>
        <v>0</v>
      </c>
      <c r="J177" s="34">
        <f t="shared" si="38"/>
        <v>0</v>
      </c>
      <c r="K177" s="34">
        <f t="shared" ca="1" si="30"/>
        <v>6.9547545829475284E-3</v>
      </c>
      <c r="L177" s="34">
        <f t="shared" ca="1" si="39"/>
        <v>4.836861130902965E-5</v>
      </c>
      <c r="M177" s="34">
        <f t="shared" ca="1" si="31"/>
        <v>80489948114.054779</v>
      </c>
      <c r="N177" s="34">
        <f t="shared" ca="1" si="32"/>
        <v>61741023148.962883</v>
      </c>
      <c r="O177" s="34">
        <f t="shared" ca="1" si="33"/>
        <v>1715733220.981061</v>
      </c>
      <c r="P177" s="8">
        <f t="shared" ca="1" si="40"/>
        <v>-6.9547545829475284E-3</v>
      </c>
    </row>
    <row r="178" spans="4:16">
      <c r="D178" s="42">
        <f t="shared" si="29"/>
        <v>0</v>
      </c>
      <c r="E178" s="42">
        <f t="shared" si="29"/>
        <v>0</v>
      </c>
      <c r="F178" s="34">
        <f t="shared" si="34"/>
        <v>0</v>
      </c>
      <c r="G178" s="34">
        <f t="shared" si="35"/>
        <v>0</v>
      </c>
      <c r="H178" s="34">
        <f t="shared" si="36"/>
        <v>0</v>
      </c>
      <c r="I178" s="34">
        <f t="shared" si="37"/>
        <v>0</v>
      </c>
      <c r="J178" s="34">
        <f t="shared" si="38"/>
        <v>0</v>
      </c>
      <c r="K178" s="34">
        <f t="shared" ca="1" si="30"/>
        <v>6.9547545829475284E-3</v>
      </c>
      <c r="L178" s="34">
        <f t="shared" ca="1" si="39"/>
        <v>4.836861130902965E-5</v>
      </c>
      <c r="M178" s="34">
        <f t="shared" ca="1" si="31"/>
        <v>80489948114.054779</v>
      </c>
      <c r="N178" s="34">
        <f t="shared" ca="1" si="32"/>
        <v>61741023148.962883</v>
      </c>
      <c r="O178" s="34">
        <f t="shared" ca="1" si="33"/>
        <v>1715733220.981061</v>
      </c>
      <c r="P178" s="8">
        <f t="shared" ca="1" si="40"/>
        <v>-6.9547545829475284E-3</v>
      </c>
    </row>
    <row r="179" spans="4:16">
      <c r="D179" s="42">
        <f t="shared" si="29"/>
        <v>0</v>
      </c>
      <c r="E179" s="42">
        <f t="shared" si="29"/>
        <v>0</v>
      </c>
      <c r="F179" s="34">
        <f t="shared" si="34"/>
        <v>0</v>
      </c>
      <c r="G179" s="34">
        <f t="shared" si="35"/>
        <v>0</v>
      </c>
      <c r="H179" s="34">
        <f t="shared" si="36"/>
        <v>0</v>
      </c>
      <c r="I179" s="34">
        <f t="shared" si="37"/>
        <v>0</v>
      </c>
      <c r="J179" s="34">
        <f t="shared" si="38"/>
        <v>0</v>
      </c>
      <c r="K179" s="34">
        <f t="shared" ca="1" si="30"/>
        <v>6.9547545829475284E-3</v>
      </c>
      <c r="L179" s="34">
        <f t="shared" ca="1" si="39"/>
        <v>4.836861130902965E-5</v>
      </c>
      <c r="M179" s="34">
        <f t="shared" ca="1" si="31"/>
        <v>80489948114.054779</v>
      </c>
      <c r="N179" s="34">
        <f t="shared" ca="1" si="32"/>
        <v>61741023148.962883</v>
      </c>
      <c r="O179" s="34">
        <f t="shared" ca="1" si="33"/>
        <v>1715733220.981061</v>
      </c>
      <c r="P179" s="8">
        <f t="shared" ca="1" si="40"/>
        <v>-6.9547545829475284E-3</v>
      </c>
    </row>
    <row r="180" spans="4:16">
      <c r="D180" s="42">
        <f t="shared" si="29"/>
        <v>0</v>
      </c>
      <c r="E180" s="42">
        <f t="shared" si="29"/>
        <v>0</v>
      </c>
      <c r="F180" s="34">
        <f t="shared" si="34"/>
        <v>0</v>
      </c>
      <c r="G180" s="34">
        <f t="shared" si="35"/>
        <v>0</v>
      </c>
      <c r="H180" s="34">
        <f t="shared" si="36"/>
        <v>0</v>
      </c>
      <c r="I180" s="34">
        <f t="shared" si="37"/>
        <v>0</v>
      </c>
      <c r="J180" s="34">
        <f t="shared" si="38"/>
        <v>0</v>
      </c>
      <c r="K180" s="34">
        <f t="shared" ca="1" si="30"/>
        <v>6.9547545829475284E-3</v>
      </c>
      <c r="L180" s="34">
        <f t="shared" ca="1" si="39"/>
        <v>4.836861130902965E-5</v>
      </c>
      <c r="M180" s="34">
        <f t="shared" ca="1" si="31"/>
        <v>80489948114.054779</v>
      </c>
      <c r="N180" s="34">
        <f t="shared" ca="1" si="32"/>
        <v>61741023148.962883</v>
      </c>
      <c r="O180" s="34">
        <f t="shared" ca="1" si="33"/>
        <v>1715733220.981061</v>
      </c>
      <c r="P180" s="8">
        <f t="shared" ca="1" si="40"/>
        <v>-6.9547545829475284E-3</v>
      </c>
    </row>
    <row r="181" spans="4:16">
      <c r="D181" s="42">
        <f t="shared" si="29"/>
        <v>0</v>
      </c>
      <c r="E181" s="42">
        <f t="shared" si="29"/>
        <v>0</v>
      </c>
      <c r="F181" s="34">
        <f t="shared" si="34"/>
        <v>0</v>
      </c>
      <c r="G181" s="34">
        <f t="shared" si="35"/>
        <v>0</v>
      </c>
      <c r="H181" s="34">
        <f t="shared" si="36"/>
        <v>0</v>
      </c>
      <c r="I181" s="34">
        <f t="shared" si="37"/>
        <v>0</v>
      </c>
      <c r="J181" s="34">
        <f t="shared" si="38"/>
        <v>0</v>
      </c>
      <c r="K181" s="34">
        <f t="shared" ca="1" si="30"/>
        <v>6.9547545829475284E-3</v>
      </c>
      <c r="L181" s="34">
        <f t="shared" ca="1" si="39"/>
        <v>4.836861130902965E-5</v>
      </c>
      <c r="M181" s="34">
        <f t="shared" ca="1" si="31"/>
        <v>80489948114.054779</v>
      </c>
      <c r="N181" s="34">
        <f t="shared" ca="1" si="32"/>
        <v>61741023148.962883</v>
      </c>
      <c r="O181" s="34">
        <f t="shared" ca="1" si="33"/>
        <v>1715733220.981061</v>
      </c>
      <c r="P181" s="8">
        <f t="shared" ca="1" si="40"/>
        <v>-6.9547545829475284E-3</v>
      </c>
    </row>
    <row r="182" spans="4:16">
      <c r="D182" s="42">
        <f t="shared" si="29"/>
        <v>0</v>
      </c>
      <c r="E182" s="42">
        <f t="shared" si="29"/>
        <v>0</v>
      </c>
      <c r="F182" s="34">
        <f t="shared" si="34"/>
        <v>0</v>
      </c>
      <c r="G182" s="34">
        <f t="shared" si="35"/>
        <v>0</v>
      </c>
      <c r="H182" s="34">
        <f t="shared" si="36"/>
        <v>0</v>
      </c>
      <c r="I182" s="34">
        <f t="shared" si="37"/>
        <v>0</v>
      </c>
      <c r="J182" s="34">
        <f t="shared" si="38"/>
        <v>0</v>
      </c>
      <c r="K182" s="34">
        <f t="shared" ca="1" si="30"/>
        <v>6.9547545829475284E-3</v>
      </c>
      <c r="L182" s="34">
        <f t="shared" ca="1" si="39"/>
        <v>4.836861130902965E-5</v>
      </c>
      <c r="M182" s="34">
        <f t="shared" ca="1" si="31"/>
        <v>80489948114.054779</v>
      </c>
      <c r="N182" s="34">
        <f t="shared" ca="1" si="32"/>
        <v>61741023148.962883</v>
      </c>
      <c r="O182" s="34">
        <f t="shared" ca="1" si="33"/>
        <v>1715733220.981061</v>
      </c>
      <c r="P182" s="8">
        <f t="shared" ca="1" si="40"/>
        <v>-6.9547545829475284E-3</v>
      </c>
    </row>
    <row r="183" spans="4:16">
      <c r="D183" s="42">
        <f t="shared" si="29"/>
        <v>0</v>
      </c>
      <c r="E183" s="42">
        <f t="shared" si="29"/>
        <v>0</v>
      </c>
      <c r="F183" s="34">
        <f t="shared" si="34"/>
        <v>0</v>
      </c>
      <c r="G183" s="34">
        <f t="shared" si="35"/>
        <v>0</v>
      </c>
      <c r="H183" s="34">
        <f t="shared" si="36"/>
        <v>0</v>
      </c>
      <c r="I183" s="34">
        <f t="shared" si="37"/>
        <v>0</v>
      </c>
      <c r="J183" s="34">
        <f t="shared" si="38"/>
        <v>0</v>
      </c>
      <c r="K183" s="34">
        <f t="shared" ca="1" si="30"/>
        <v>6.9547545829475284E-3</v>
      </c>
      <c r="L183" s="34">
        <f t="shared" ca="1" si="39"/>
        <v>4.836861130902965E-5</v>
      </c>
      <c r="M183" s="34">
        <f t="shared" ca="1" si="31"/>
        <v>80489948114.054779</v>
      </c>
      <c r="N183" s="34">
        <f t="shared" ca="1" si="32"/>
        <v>61741023148.962883</v>
      </c>
      <c r="O183" s="34">
        <f t="shared" ca="1" si="33"/>
        <v>1715733220.981061</v>
      </c>
      <c r="P183" s="8">
        <f t="shared" ca="1" si="40"/>
        <v>-6.9547545829475284E-3</v>
      </c>
    </row>
    <row r="184" spans="4:16">
      <c r="D184" s="42">
        <f t="shared" si="29"/>
        <v>0</v>
      </c>
      <c r="E184" s="42">
        <f t="shared" si="29"/>
        <v>0</v>
      </c>
      <c r="F184" s="34">
        <f t="shared" si="34"/>
        <v>0</v>
      </c>
      <c r="G184" s="34">
        <f t="shared" si="35"/>
        <v>0</v>
      </c>
      <c r="H184" s="34">
        <f t="shared" si="36"/>
        <v>0</v>
      </c>
      <c r="I184" s="34">
        <f t="shared" si="37"/>
        <v>0</v>
      </c>
      <c r="J184" s="34">
        <f t="shared" si="38"/>
        <v>0</v>
      </c>
      <c r="K184" s="34">
        <f t="shared" ca="1" si="30"/>
        <v>6.9547545829475284E-3</v>
      </c>
      <c r="L184" s="34">
        <f t="shared" ca="1" si="39"/>
        <v>4.836861130902965E-5</v>
      </c>
      <c r="M184" s="34">
        <f t="shared" ca="1" si="31"/>
        <v>80489948114.054779</v>
      </c>
      <c r="N184" s="34">
        <f t="shared" ca="1" si="32"/>
        <v>61741023148.962883</v>
      </c>
      <c r="O184" s="34">
        <f t="shared" ca="1" si="33"/>
        <v>1715733220.981061</v>
      </c>
      <c r="P184" s="8">
        <f t="shared" ca="1" si="40"/>
        <v>-6.9547545829475284E-3</v>
      </c>
    </row>
    <row r="185" spans="4:16">
      <c r="D185" s="42">
        <f t="shared" si="29"/>
        <v>0</v>
      </c>
      <c r="E185" s="42">
        <f t="shared" si="29"/>
        <v>0</v>
      </c>
      <c r="F185" s="34">
        <f t="shared" si="34"/>
        <v>0</v>
      </c>
      <c r="G185" s="34">
        <f t="shared" si="35"/>
        <v>0</v>
      </c>
      <c r="H185" s="34">
        <f t="shared" si="36"/>
        <v>0</v>
      </c>
      <c r="I185" s="34">
        <f t="shared" si="37"/>
        <v>0</v>
      </c>
      <c r="J185" s="34">
        <f t="shared" si="38"/>
        <v>0</v>
      </c>
      <c r="K185" s="34">
        <f t="shared" ca="1" si="30"/>
        <v>6.9547545829475284E-3</v>
      </c>
      <c r="L185" s="34">
        <f t="shared" ca="1" si="39"/>
        <v>4.836861130902965E-5</v>
      </c>
      <c r="M185" s="34">
        <f t="shared" ca="1" si="31"/>
        <v>80489948114.054779</v>
      </c>
      <c r="N185" s="34">
        <f t="shared" ca="1" si="32"/>
        <v>61741023148.962883</v>
      </c>
      <c r="O185" s="34">
        <f t="shared" ca="1" si="33"/>
        <v>1715733220.981061</v>
      </c>
      <c r="P185" s="8">
        <f t="shared" ca="1" si="40"/>
        <v>-6.9547545829475284E-3</v>
      </c>
    </row>
    <row r="186" spans="4:16">
      <c r="D186" s="42">
        <f t="shared" si="29"/>
        <v>0</v>
      </c>
      <c r="E186" s="42">
        <f t="shared" si="29"/>
        <v>0</v>
      </c>
      <c r="F186" s="34">
        <f t="shared" si="34"/>
        <v>0</v>
      </c>
      <c r="G186" s="34">
        <f t="shared" si="35"/>
        <v>0</v>
      </c>
      <c r="H186" s="34">
        <f t="shared" si="36"/>
        <v>0</v>
      </c>
      <c r="I186" s="34">
        <f t="shared" si="37"/>
        <v>0</v>
      </c>
      <c r="J186" s="34">
        <f t="shared" si="38"/>
        <v>0</v>
      </c>
      <c r="K186" s="34">
        <f t="shared" ca="1" si="30"/>
        <v>6.9547545829475284E-3</v>
      </c>
      <c r="L186" s="34">
        <f t="shared" ca="1" si="39"/>
        <v>4.836861130902965E-5</v>
      </c>
      <c r="M186" s="34">
        <f t="shared" ca="1" si="31"/>
        <v>80489948114.054779</v>
      </c>
      <c r="N186" s="34">
        <f t="shared" ca="1" si="32"/>
        <v>61741023148.962883</v>
      </c>
      <c r="O186" s="34">
        <f t="shared" ca="1" si="33"/>
        <v>1715733220.981061</v>
      </c>
      <c r="P186" s="8">
        <f t="shared" ca="1" si="40"/>
        <v>-6.9547545829475284E-3</v>
      </c>
    </row>
    <row r="187" spans="4:16">
      <c r="D187" s="42">
        <f t="shared" si="29"/>
        <v>0</v>
      </c>
      <c r="E187" s="42">
        <f t="shared" si="29"/>
        <v>0</v>
      </c>
      <c r="F187" s="34">
        <f t="shared" si="34"/>
        <v>0</v>
      </c>
      <c r="G187" s="34">
        <f t="shared" si="35"/>
        <v>0</v>
      </c>
      <c r="H187" s="34">
        <f t="shared" si="36"/>
        <v>0</v>
      </c>
      <c r="I187" s="34">
        <f t="shared" si="37"/>
        <v>0</v>
      </c>
      <c r="J187" s="34">
        <f t="shared" si="38"/>
        <v>0</v>
      </c>
      <c r="K187" s="34">
        <f t="shared" ca="1" si="30"/>
        <v>6.9547545829475284E-3</v>
      </c>
      <c r="L187" s="34">
        <f t="shared" ca="1" si="39"/>
        <v>4.836861130902965E-5</v>
      </c>
      <c r="M187" s="34">
        <f t="shared" ca="1" si="31"/>
        <v>80489948114.054779</v>
      </c>
      <c r="N187" s="34">
        <f t="shared" ca="1" si="32"/>
        <v>61741023148.962883</v>
      </c>
      <c r="O187" s="34">
        <f t="shared" ca="1" si="33"/>
        <v>1715733220.981061</v>
      </c>
      <c r="P187" s="8">
        <f t="shared" ca="1" si="40"/>
        <v>-6.9547545829475284E-3</v>
      </c>
    </row>
    <row r="188" spans="4:16">
      <c r="D188" s="42">
        <f t="shared" si="29"/>
        <v>0</v>
      </c>
      <c r="E188" s="42">
        <f t="shared" si="29"/>
        <v>0</v>
      </c>
      <c r="F188" s="34">
        <f t="shared" si="34"/>
        <v>0</v>
      </c>
      <c r="G188" s="34">
        <f t="shared" si="35"/>
        <v>0</v>
      </c>
      <c r="H188" s="34">
        <f t="shared" si="36"/>
        <v>0</v>
      </c>
      <c r="I188" s="34">
        <f t="shared" si="37"/>
        <v>0</v>
      </c>
      <c r="J188" s="34">
        <f t="shared" si="38"/>
        <v>0</v>
      </c>
      <c r="K188" s="34">
        <f t="shared" ca="1" si="30"/>
        <v>6.9547545829475284E-3</v>
      </c>
      <c r="L188" s="34">
        <f t="shared" ca="1" si="39"/>
        <v>4.836861130902965E-5</v>
      </c>
      <c r="M188" s="34">
        <f t="shared" ca="1" si="31"/>
        <v>80489948114.054779</v>
      </c>
      <c r="N188" s="34">
        <f t="shared" ca="1" si="32"/>
        <v>61741023148.962883</v>
      </c>
      <c r="O188" s="34">
        <f t="shared" ca="1" si="33"/>
        <v>1715733220.981061</v>
      </c>
      <c r="P188" s="8">
        <f t="shared" ca="1" si="40"/>
        <v>-6.9547545829475284E-3</v>
      </c>
    </row>
    <row r="189" spans="4:16">
      <c r="D189" s="42">
        <f t="shared" si="29"/>
        <v>0</v>
      </c>
      <c r="E189" s="42">
        <f t="shared" si="29"/>
        <v>0</v>
      </c>
      <c r="F189" s="34">
        <f t="shared" si="34"/>
        <v>0</v>
      </c>
      <c r="G189" s="34">
        <f t="shared" si="35"/>
        <v>0</v>
      </c>
      <c r="H189" s="34">
        <f t="shared" si="36"/>
        <v>0</v>
      </c>
      <c r="I189" s="34">
        <f t="shared" si="37"/>
        <v>0</v>
      </c>
      <c r="J189" s="34">
        <f t="shared" si="38"/>
        <v>0</v>
      </c>
      <c r="K189" s="34">
        <f t="shared" ca="1" si="30"/>
        <v>6.9547545829475284E-3</v>
      </c>
      <c r="L189" s="34">
        <f t="shared" ca="1" si="39"/>
        <v>4.836861130902965E-5</v>
      </c>
      <c r="M189" s="34">
        <f t="shared" ca="1" si="31"/>
        <v>80489948114.054779</v>
      </c>
      <c r="N189" s="34">
        <f t="shared" ca="1" si="32"/>
        <v>61741023148.962883</v>
      </c>
      <c r="O189" s="34">
        <f t="shared" ca="1" si="33"/>
        <v>1715733220.981061</v>
      </c>
      <c r="P189" s="8">
        <f t="shared" ca="1" si="40"/>
        <v>-6.9547545829475284E-3</v>
      </c>
    </row>
    <row r="190" spans="4:16">
      <c r="D190" s="42">
        <f t="shared" si="29"/>
        <v>0</v>
      </c>
      <c r="E190" s="42">
        <f t="shared" si="29"/>
        <v>0</v>
      </c>
      <c r="F190" s="34">
        <f t="shared" si="34"/>
        <v>0</v>
      </c>
      <c r="G190" s="34">
        <f t="shared" si="35"/>
        <v>0</v>
      </c>
      <c r="H190" s="34">
        <f t="shared" si="36"/>
        <v>0</v>
      </c>
      <c r="I190" s="34">
        <f t="shared" si="37"/>
        <v>0</v>
      </c>
      <c r="J190" s="34">
        <f t="shared" si="38"/>
        <v>0</v>
      </c>
      <c r="K190" s="34">
        <f t="shared" ca="1" si="30"/>
        <v>6.9547545829475284E-3</v>
      </c>
      <c r="L190" s="34">
        <f t="shared" ca="1" si="39"/>
        <v>4.836861130902965E-5</v>
      </c>
      <c r="M190" s="34">
        <f t="shared" ca="1" si="31"/>
        <v>80489948114.054779</v>
      </c>
      <c r="N190" s="34">
        <f t="shared" ca="1" si="32"/>
        <v>61741023148.962883</v>
      </c>
      <c r="O190" s="34">
        <f t="shared" ca="1" si="33"/>
        <v>1715733220.981061</v>
      </c>
      <c r="P190" s="8">
        <f t="shared" ca="1" si="40"/>
        <v>-6.9547545829475284E-3</v>
      </c>
    </row>
    <row r="191" spans="4:16">
      <c r="D191" s="42">
        <f t="shared" si="29"/>
        <v>0</v>
      </c>
      <c r="E191" s="42">
        <f t="shared" si="29"/>
        <v>0</v>
      </c>
      <c r="F191" s="34">
        <f t="shared" si="34"/>
        <v>0</v>
      </c>
      <c r="G191" s="34">
        <f t="shared" si="35"/>
        <v>0</v>
      </c>
      <c r="H191" s="34">
        <f t="shared" si="36"/>
        <v>0</v>
      </c>
      <c r="I191" s="34">
        <f t="shared" si="37"/>
        <v>0</v>
      </c>
      <c r="J191" s="34">
        <f t="shared" si="38"/>
        <v>0</v>
      </c>
      <c r="K191" s="34">
        <f t="shared" ca="1" si="30"/>
        <v>6.9547545829475284E-3</v>
      </c>
      <c r="L191" s="34">
        <f t="shared" ca="1" si="39"/>
        <v>4.836861130902965E-5</v>
      </c>
      <c r="M191" s="34">
        <f t="shared" ca="1" si="31"/>
        <v>80489948114.054779</v>
      </c>
      <c r="N191" s="34">
        <f t="shared" ca="1" si="32"/>
        <v>61741023148.962883</v>
      </c>
      <c r="O191" s="34">
        <f t="shared" ca="1" si="33"/>
        <v>1715733220.981061</v>
      </c>
      <c r="P191" s="8">
        <f t="shared" ca="1" si="40"/>
        <v>-6.9547545829475284E-3</v>
      </c>
    </row>
    <row r="192" spans="4:16">
      <c r="D192" s="42">
        <f t="shared" si="29"/>
        <v>0</v>
      </c>
      <c r="E192" s="42">
        <f t="shared" si="29"/>
        <v>0</v>
      </c>
      <c r="F192" s="34">
        <f t="shared" si="34"/>
        <v>0</v>
      </c>
      <c r="G192" s="34">
        <f t="shared" si="35"/>
        <v>0</v>
      </c>
      <c r="H192" s="34">
        <f t="shared" si="36"/>
        <v>0</v>
      </c>
      <c r="I192" s="34">
        <f t="shared" si="37"/>
        <v>0</v>
      </c>
      <c r="J192" s="34">
        <f t="shared" si="38"/>
        <v>0</v>
      </c>
      <c r="K192" s="34">
        <f t="shared" ca="1" si="30"/>
        <v>6.9547545829475284E-3</v>
      </c>
      <c r="L192" s="34">
        <f t="shared" ca="1" si="39"/>
        <v>4.836861130902965E-5</v>
      </c>
      <c r="M192" s="34">
        <f t="shared" ca="1" si="31"/>
        <v>80489948114.054779</v>
      </c>
      <c r="N192" s="34">
        <f t="shared" ca="1" si="32"/>
        <v>61741023148.962883</v>
      </c>
      <c r="O192" s="34">
        <f t="shared" ca="1" si="33"/>
        <v>1715733220.981061</v>
      </c>
      <c r="P192" s="8">
        <f t="shared" ca="1" si="40"/>
        <v>-6.9547545829475284E-3</v>
      </c>
    </row>
    <row r="193" spans="4:16">
      <c r="D193" s="42">
        <f t="shared" si="29"/>
        <v>0</v>
      </c>
      <c r="E193" s="42">
        <f t="shared" si="29"/>
        <v>0</v>
      </c>
      <c r="F193" s="34">
        <f t="shared" si="34"/>
        <v>0</v>
      </c>
      <c r="G193" s="34">
        <f t="shared" si="35"/>
        <v>0</v>
      </c>
      <c r="H193" s="34">
        <f t="shared" si="36"/>
        <v>0</v>
      </c>
      <c r="I193" s="34">
        <f t="shared" si="37"/>
        <v>0</v>
      </c>
      <c r="J193" s="34">
        <f t="shared" si="38"/>
        <v>0</v>
      </c>
      <c r="K193" s="34">
        <f t="shared" ca="1" si="30"/>
        <v>6.9547545829475284E-3</v>
      </c>
      <c r="L193" s="34">
        <f t="shared" ca="1" si="39"/>
        <v>4.836861130902965E-5</v>
      </c>
      <c r="M193" s="34">
        <f t="shared" ca="1" si="31"/>
        <v>80489948114.054779</v>
      </c>
      <c r="N193" s="34">
        <f t="shared" ca="1" si="32"/>
        <v>61741023148.962883</v>
      </c>
      <c r="O193" s="34">
        <f t="shared" ca="1" si="33"/>
        <v>1715733220.981061</v>
      </c>
      <c r="P193" s="8">
        <f t="shared" ca="1" si="40"/>
        <v>-6.9547545829475284E-3</v>
      </c>
    </row>
    <row r="194" spans="4:16">
      <c r="D194" s="42">
        <f t="shared" si="29"/>
        <v>0</v>
      </c>
      <c r="E194" s="42">
        <f t="shared" si="29"/>
        <v>0</v>
      </c>
      <c r="F194" s="34">
        <f t="shared" si="34"/>
        <v>0</v>
      </c>
      <c r="G194" s="34">
        <f t="shared" si="35"/>
        <v>0</v>
      </c>
      <c r="H194" s="34">
        <f t="shared" si="36"/>
        <v>0</v>
      </c>
      <c r="I194" s="34">
        <f t="shared" si="37"/>
        <v>0</v>
      </c>
      <c r="J194" s="34">
        <f t="shared" si="38"/>
        <v>0</v>
      </c>
      <c r="K194" s="34">
        <f t="shared" ca="1" si="30"/>
        <v>6.9547545829475284E-3</v>
      </c>
      <c r="L194" s="34">
        <f t="shared" ca="1" si="39"/>
        <v>4.836861130902965E-5</v>
      </c>
      <c r="M194" s="34">
        <f t="shared" ca="1" si="31"/>
        <v>80489948114.054779</v>
      </c>
      <c r="N194" s="34">
        <f t="shared" ca="1" si="32"/>
        <v>61741023148.962883</v>
      </c>
      <c r="O194" s="34">
        <f t="shared" ca="1" si="33"/>
        <v>1715733220.981061</v>
      </c>
      <c r="P194" s="8">
        <f t="shared" ca="1" si="40"/>
        <v>-6.9547545829475284E-3</v>
      </c>
    </row>
    <row r="195" spans="4:16">
      <c r="D195" s="42">
        <f t="shared" ref="D195:E210" si="41">A195/A$18</f>
        <v>0</v>
      </c>
      <c r="E195" s="42">
        <f t="shared" si="41"/>
        <v>0</v>
      </c>
      <c r="F195" s="34">
        <f t="shared" si="34"/>
        <v>0</v>
      </c>
      <c r="G195" s="34">
        <f t="shared" si="35"/>
        <v>0</v>
      </c>
      <c r="H195" s="34">
        <f t="shared" si="36"/>
        <v>0</v>
      </c>
      <c r="I195" s="34">
        <f t="shared" si="37"/>
        <v>0</v>
      </c>
      <c r="J195" s="34">
        <f t="shared" si="38"/>
        <v>0</v>
      </c>
      <c r="K195" s="34">
        <f t="shared" ca="1" si="30"/>
        <v>6.9547545829475284E-3</v>
      </c>
      <c r="L195" s="34">
        <f t="shared" ca="1" si="39"/>
        <v>4.836861130902965E-5</v>
      </c>
      <c r="M195" s="34">
        <f t="shared" ca="1" si="31"/>
        <v>80489948114.054779</v>
      </c>
      <c r="N195" s="34">
        <f t="shared" ca="1" si="32"/>
        <v>61741023148.962883</v>
      </c>
      <c r="O195" s="34">
        <f t="shared" ca="1" si="33"/>
        <v>1715733220.981061</v>
      </c>
      <c r="P195" s="8">
        <f t="shared" ca="1" si="40"/>
        <v>-6.9547545829475284E-3</v>
      </c>
    </row>
    <row r="196" spans="4:16">
      <c r="D196" s="42">
        <f t="shared" si="41"/>
        <v>0</v>
      </c>
      <c r="E196" s="42">
        <f t="shared" si="41"/>
        <v>0</v>
      </c>
      <c r="F196" s="34">
        <f t="shared" si="34"/>
        <v>0</v>
      </c>
      <c r="G196" s="34">
        <f t="shared" si="35"/>
        <v>0</v>
      </c>
      <c r="H196" s="34">
        <f t="shared" si="36"/>
        <v>0</v>
      </c>
      <c r="I196" s="34">
        <f t="shared" si="37"/>
        <v>0</v>
      </c>
      <c r="J196" s="34">
        <f t="shared" si="38"/>
        <v>0</v>
      </c>
      <c r="K196" s="34">
        <f t="shared" ca="1" si="30"/>
        <v>6.9547545829475284E-3</v>
      </c>
      <c r="L196" s="34">
        <f t="shared" ca="1" si="39"/>
        <v>4.836861130902965E-5</v>
      </c>
      <c r="M196" s="34">
        <f t="shared" ca="1" si="31"/>
        <v>80489948114.054779</v>
      </c>
      <c r="N196" s="34">
        <f t="shared" ca="1" si="32"/>
        <v>61741023148.962883</v>
      </c>
      <c r="O196" s="34">
        <f t="shared" ca="1" si="33"/>
        <v>1715733220.981061</v>
      </c>
      <c r="P196" s="8">
        <f t="shared" ca="1" si="40"/>
        <v>-6.9547545829475284E-3</v>
      </c>
    </row>
    <row r="197" spans="4:16">
      <c r="D197" s="42">
        <f t="shared" si="41"/>
        <v>0</v>
      </c>
      <c r="E197" s="42">
        <f t="shared" si="41"/>
        <v>0</v>
      </c>
      <c r="F197" s="34">
        <f t="shared" si="34"/>
        <v>0</v>
      </c>
      <c r="G197" s="34">
        <f t="shared" si="35"/>
        <v>0</v>
      </c>
      <c r="H197" s="34">
        <f t="shared" si="36"/>
        <v>0</v>
      </c>
      <c r="I197" s="34">
        <f t="shared" si="37"/>
        <v>0</v>
      </c>
      <c r="J197" s="34">
        <f t="shared" si="38"/>
        <v>0</v>
      </c>
      <c r="K197" s="34">
        <f t="shared" ca="1" si="30"/>
        <v>6.9547545829475284E-3</v>
      </c>
      <c r="L197" s="34">
        <f t="shared" ca="1" si="39"/>
        <v>4.836861130902965E-5</v>
      </c>
      <c r="M197" s="34">
        <f t="shared" ca="1" si="31"/>
        <v>80489948114.054779</v>
      </c>
      <c r="N197" s="34">
        <f t="shared" ca="1" si="32"/>
        <v>61741023148.962883</v>
      </c>
      <c r="O197" s="34">
        <f t="shared" ca="1" si="33"/>
        <v>1715733220.981061</v>
      </c>
      <c r="P197" s="8">
        <f t="shared" ca="1" si="40"/>
        <v>-6.9547545829475284E-3</v>
      </c>
    </row>
    <row r="198" spans="4:16">
      <c r="D198" s="42">
        <f t="shared" si="41"/>
        <v>0</v>
      </c>
      <c r="E198" s="42">
        <f t="shared" si="41"/>
        <v>0</v>
      </c>
      <c r="F198" s="34">
        <f t="shared" si="34"/>
        <v>0</v>
      </c>
      <c r="G198" s="34">
        <f t="shared" si="35"/>
        <v>0</v>
      </c>
      <c r="H198" s="34">
        <f t="shared" si="36"/>
        <v>0</v>
      </c>
      <c r="I198" s="34">
        <f t="shared" si="37"/>
        <v>0</v>
      </c>
      <c r="J198" s="34">
        <f t="shared" si="38"/>
        <v>0</v>
      </c>
      <c r="K198" s="34">
        <f t="shared" ca="1" si="30"/>
        <v>6.9547545829475284E-3</v>
      </c>
      <c r="L198" s="34">
        <f t="shared" ca="1" si="39"/>
        <v>4.836861130902965E-5</v>
      </c>
      <c r="M198" s="34">
        <f t="shared" ca="1" si="31"/>
        <v>80489948114.054779</v>
      </c>
      <c r="N198" s="34">
        <f t="shared" ca="1" si="32"/>
        <v>61741023148.962883</v>
      </c>
      <c r="O198" s="34">
        <f t="shared" ca="1" si="33"/>
        <v>1715733220.981061</v>
      </c>
      <c r="P198" s="8">
        <f t="shared" ca="1" si="40"/>
        <v>-6.9547545829475284E-3</v>
      </c>
    </row>
    <row r="199" spans="4:16">
      <c r="D199" s="42">
        <f t="shared" si="41"/>
        <v>0</v>
      </c>
      <c r="E199" s="42">
        <f t="shared" si="41"/>
        <v>0</v>
      </c>
      <c r="F199" s="34">
        <f t="shared" si="34"/>
        <v>0</v>
      </c>
      <c r="G199" s="34">
        <f t="shared" si="35"/>
        <v>0</v>
      </c>
      <c r="H199" s="34">
        <f t="shared" si="36"/>
        <v>0</v>
      </c>
      <c r="I199" s="34">
        <f t="shared" si="37"/>
        <v>0</v>
      </c>
      <c r="J199" s="34">
        <f t="shared" si="38"/>
        <v>0</v>
      </c>
      <c r="K199" s="34">
        <f t="shared" ca="1" si="30"/>
        <v>6.9547545829475284E-3</v>
      </c>
      <c r="L199" s="34">
        <f t="shared" ca="1" si="39"/>
        <v>4.836861130902965E-5</v>
      </c>
      <c r="M199" s="34">
        <f t="shared" ca="1" si="31"/>
        <v>80489948114.054779</v>
      </c>
      <c r="N199" s="34">
        <f t="shared" ca="1" si="32"/>
        <v>61741023148.962883</v>
      </c>
      <c r="O199" s="34">
        <f t="shared" ca="1" si="33"/>
        <v>1715733220.981061</v>
      </c>
      <c r="P199" s="8">
        <f t="shared" ca="1" si="40"/>
        <v>-6.9547545829475284E-3</v>
      </c>
    </row>
    <row r="200" spans="4:16">
      <c r="D200" s="42">
        <f t="shared" si="41"/>
        <v>0</v>
      </c>
      <c r="E200" s="42">
        <f t="shared" si="41"/>
        <v>0</v>
      </c>
      <c r="F200" s="34">
        <f t="shared" si="34"/>
        <v>0</v>
      </c>
      <c r="G200" s="34">
        <f t="shared" si="35"/>
        <v>0</v>
      </c>
      <c r="H200" s="34">
        <f t="shared" si="36"/>
        <v>0</v>
      </c>
      <c r="I200" s="34">
        <f t="shared" si="37"/>
        <v>0</v>
      </c>
      <c r="J200" s="34">
        <f t="shared" si="38"/>
        <v>0</v>
      </c>
      <c r="K200" s="34">
        <f t="shared" ca="1" si="30"/>
        <v>6.9547545829475284E-3</v>
      </c>
      <c r="L200" s="34">
        <f t="shared" ca="1" si="39"/>
        <v>4.836861130902965E-5</v>
      </c>
      <c r="M200" s="34">
        <f t="shared" ca="1" si="31"/>
        <v>80489948114.054779</v>
      </c>
      <c r="N200" s="34">
        <f t="shared" ca="1" si="32"/>
        <v>61741023148.962883</v>
      </c>
      <c r="O200" s="34">
        <f t="shared" ca="1" si="33"/>
        <v>1715733220.981061</v>
      </c>
      <c r="P200" s="8">
        <f t="shared" ca="1" si="40"/>
        <v>-6.9547545829475284E-3</v>
      </c>
    </row>
    <row r="201" spans="4:16">
      <c r="D201" s="42">
        <f t="shared" si="41"/>
        <v>0</v>
      </c>
      <c r="E201" s="42">
        <f t="shared" si="41"/>
        <v>0</v>
      </c>
      <c r="F201" s="34">
        <f t="shared" si="34"/>
        <v>0</v>
      </c>
      <c r="G201" s="34">
        <f t="shared" si="35"/>
        <v>0</v>
      </c>
      <c r="H201" s="34">
        <f t="shared" si="36"/>
        <v>0</v>
      </c>
      <c r="I201" s="34">
        <f t="shared" si="37"/>
        <v>0</v>
      </c>
      <c r="J201" s="34">
        <f t="shared" si="38"/>
        <v>0</v>
      </c>
      <c r="K201" s="34">
        <f t="shared" ca="1" si="30"/>
        <v>6.9547545829475284E-3</v>
      </c>
      <c r="L201" s="34">
        <f t="shared" ca="1" si="39"/>
        <v>4.836861130902965E-5</v>
      </c>
      <c r="M201" s="34">
        <f t="shared" ca="1" si="31"/>
        <v>80489948114.054779</v>
      </c>
      <c r="N201" s="34">
        <f t="shared" ca="1" si="32"/>
        <v>61741023148.962883</v>
      </c>
      <c r="O201" s="34">
        <f t="shared" ca="1" si="33"/>
        <v>1715733220.981061</v>
      </c>
      <c r="P201" s="8">
        <f t="shared" ca="1" si="40"/>
        <v>-6.9547545829475284E-3</v>
      </c>
    </row>
    <row r="202" spans="4:16">
      <c r="D202" s="42">
        <f t="shared" si="41"/>
        <v>0</v>
      </c>
      <c r="E202" s="42">
        <f t="shared" si="41"/>
        <v>0</v>
      </c>
      <c r="F202" s="34">
        <f t="shared" si="34"/>
        <v>0</v>
      </c>
      <c r="G202" s="34">
        <f t="shared" si="35"/>
        <v>0</v>
      </c>
      <c r="H202" s="34">
        <f t="shared" si="36"/>
        <v>0</v>
      </c>
      <c r="I202" s="34">
        <f t="shared" si="37"/>
        <v>0</v>
      </c>
      <c r="J202" s="34">
        <f t="shared" si="38"/>
        <v>0</v>
      </c>
      <c r="K202" s="34">
        <f t="shared" ca="1" si="30"/>
        <v>6.9547545829475284E-3</v>
      </c>
      <c r="L202" s="34">
        <f t="shared" ca="1" si="39"/>
        <v>4.836861130902965E-5</v>
      </c>
      <c r="M202" s="34">
        <f t="shared" ca="1" si="31"/>
        <v>80489948114.054779</v>
      </c>
      <c r="N202" s="34">
        <f t="shared" ca="1" si="32"/>
        <v>61741023148.962883</v>
      </c>
      <c r="O202" s="34">
        <f t="shared" ca="1" si="33"/>
        <v>1715733220.981061</v>
      </c>
      <c r="P202" s="8">
        <f t="shared" ca="1" si="40"/>
        <v>-6.9547545829475284E-3</v>
      </c>
    </row>
    <row r="203" spans="4:16">
      <c r="D203" s="42">
        <f t="shared" si="41"/>
        <v>0</v>
      </c>
      <c r="E203" s="42">
        <f t="shared" si="41"/>
        <v>0</v>
      </c>
      <c r="F203" s="34">
        <f t="shared" si="34"/>
        <v>0</v>
      </c>
      <c r="G203" s="34">
        <f t="shared" si="35"/>
        <v>0</v>
      </c>
      <c r="H203" s="34">
        <f t="shared" si="36"/>
        <v>0</v>
      </c>
      <c r="I203" s="34">
        <f t="shared" si="37"/>
        <v>0</v>
      </c>
      <c r="J203" s="34">
        <f t="shared" si="38"/>
        <v>0</v>
      </c>
      <c r="K203" s="34">
        <f t="shared" ca="1" si="30"/>
        <v>6.9547545829475284E-3</v>
      </c>
      <c r="L203" s="34">
        <f t="shared" ca="1" si="39"/>
        <v>4.836861130902965E-5</v>
      </c>
      <c r="M203" s="34">
        <f t="shared" ca="1" si="31"/>
        <v>80489948114.054779</v>
      </c>
      <c r="N203" s="34">
        <f t="shared" ca="1" si="32"/>
        <v>61741023148.962883</v>
      </c>
      <c r="O203" s="34">
        <f t="shared" ca="1" si="33"/>
        <v>1715733220.981061</v>
      </c>
      <c r="P203" s="8">
        <f t="shared" ca="1" si="40"/>
        <v>-6.9547545829475284E-3</v>
      </c>
    </row>
    <row r="204" spans="4:16">
      <c r="D204" s="42">
        <f t="shared" si="41"/>
        <v>0</v>
      </c>
      <c r="E204" s="42">
        <f t="shared" si="41"/>
        <v>0</v>
      </c>
      <c r="F204" s="34">
        <f t="shared" si="34"/>
        <v>0</v>
      </c>
      <c r="G204" s="34">
        <f t="shared" si="35"/>
        <v>0</v>
      </c>
      <c r="H204" s="34">
        <f t="shared" si="36"/>
        <v>0</v>
      </c>
      <c r="I204" s="34">
        <f t="shared" si="37"/>
        <v>0</v>
      </c>
      <c r="J204" s="34">
        <f t="shared" si="38"/>
        <v>0</v>
      </c>
      <c r="K204" s="34">
        <f t="shared" ca="1" si="30"/>
        <v>6.9547545829475284E-3</v>
      </c>
      <c r="L204" s="34">
        <f t="shared" ca="1" si="39"/>
        <v>4.836861130902965E-5</v>
      </c>
      <c r="M204" s="34">
        <f t="shared" ca="1" si="31"/>
        <v>80489948114.054779</v>
      </c>
      <c r="N204" s="34">
        <f t="shared" ca="1" si="32"/>
        <v>61741023148.962883</v>
      </c>
      <c r="O204" s="34">
        <f t="shared" ca="1" si="33"/>
        <v>1715733220.981061</v>
      </c>
      <c r="P204" s="8">
        <f t="shared" ca="1" si="40"/>
        <v>-6.9547545829475284E-3</v>
      </c>
    </row>
    <row r="205" spans="4:16">
      <c r="D205" s="42">
        <f t="shared" si="41"/>
        <v>0</v>
      </c>
      <c r="E205" s="42">
        <f t="shared" si="41"/>
        <v>0</v>
      </c>
      <c r="F205" s="34">
        <f t="shared" si="34"/>
        <v>0</v>
      </c>
      <c r="G205" s="34">
        <f t="shared" si="35"/>
        <v>0</v>
      </c>
      <c r="H205" s="34">
        <f t="shared" si="36"/>
        <v>0</v>
      </c>
      <c r="I205" s="34">
        <f t="shared" si="37"/>
        <v>0</v>
      </c>
      <c r="J205" s="34">
        <f t="shared" si="38"/>
        <v>0</v>
      </c>
      <c r="K205" s="34">
        <f t="shared" ca="1" si="30"/>
        <v>6.9547545829475284E-3</v>
      </c>
      <c r="L205" s="34">
        <f t="shared" ca="1" si="39"/>
        <v>4.836861130902965E-5</v>
      </c>
      <c r="M205" s="34">
        <f t="shared" ca="1" si="31"/>
        <v>80489948114.054779</v>
      </c>
      <c r="N205" s="34">
        <f t="shared" ca="1" si="32"/>
        <v>61741023148.962883</v>
      </c>
      <c r="O205" s="34">
        <f t="shared" ca="1" si="33"/>
        <v>1715733220.981061</v>
      </c>
      <c r="P205" s="8">
        <f t="shared" ca="1" si="40"/>
        <v>-6.9547545829475284E-3</v>
      </c>
    </row>
    <row r="206" spans="4:16">
      <c r="D206" s="42">
        <f t="shared" si="41"/>
        <v>0</v>
      </c>
      <c r="E206" s="42">
        <f t="shared" si="41"/>
        <v>0</v>
      </c>
      <c r="F206" s="34">
        <f t="shared" si="34"/>
        <v>0</v>
      </c>
      <c r="G206" s="34">
        <f t="shared" si="35"/>
        <v>0</v>
      </c>
      <c r="H206" s="34">
        <f t="shared" si="36"/>
        <v>0</v>
      </c>
      <c r="I206" s="34">
        <f t="shared" si="37"/>
        <v>0</v>
      </c>
      <c r="J206" s="34">
        <f t="shared" si="38"/>
        <v>0</v>
      </c>
      <c r="K206" s="34">
        <f t="shared" ca="1" si="30"/>
        <v>6.9547545829475284E-3</v>
      </c>
      <c r="L206" s="34">
        <f t="shared" ca="1" si="39"/>
        <v>4.836861130902965E-5</v>
      </c>
      <c r="M206" s="34">
        <f t="shared" ca="1" si="31"/>
        <v>80489948114.054779</v>
      </c>
      <c r="N206" s="34">
        <f t="shared" ca="1" si="32"/>
        <v>61741023148.962883</v>
      </c>
      <c r="O206" s="34">
        <f t="shared" ca="1" si="33"/>
        <v>1715733220.981061</v>
      </c>
      <c r="P206" s="8">
        <f t="shared" ca="1" si="40"/>
        <v>-6.9547545829475284E-3</v>
      </c>
    </row>
    <row r="207" spans="4:16">
      <c r="D207" s="42">
        <f t="shared" si="41"/>
        <v>0</v>
      </c>
      <c r="E207" s="42">
        <f t="shared" si="41"/>
        <v>0</v>
      </c>
      <c r="F207" s="34">
        <f t="shared" si="34"/>
        <v>0</v>
      </c>
      <c r="G207" s="34">
        <f t="shared" si="35"/>
        <v>0</v>
      </c>
      <c r="H207" s="34">
        <f t="shared" si="36"/>
        <v>0</v>
      </c>
      <c r="I207" s="34">
        <f t="shared" si="37"/>
        <v>0</v>
      </c>
      <c r="J207" s="34">
        <f t="shared" si="38"/>
        <v>0</v>
      </c>
      <c r="K207" s="34">
        <f t="shared" ca="1" si="30"/>
        <v>6.9547545829475284E-3</v>
      </c>
      <c r="L207" s="34">
        <f t="shared" ca="1" si="39"/>
        <v>4.836861130902965E-5</v>
      </c>
      <c r="M207" s="34">
        <f t="shared" ca="1" si="31"/>
        <v>80489948114.054779</v>
      </c>
      <c r="N207" s="34">
        <f t="shared" ca="1" si="32"/>
        <v>61741023148.962883</v>
      </c>
      <c r="O207" s="34">
        <f t="shared" ca="1" si="33"/>
        <v>1715733220.981061</v>
      </c>
      <c r="P207" s="8">
        <f t="shared" ca="1" si="40"/>
        <v>-6.9547545829475284E-3</v>
      </c>
    </row>
    <row r="208" spans="4:16">
      <c r="D208" s="42">
        <f t="shared" si="41"/>
        <v>0</v>
      </c>
      <c r="E208" s="42">
        <f t="shared" si="41"/>
        <v>0</v>
      </c>
      <c r="F208" s="34">
        <f t="shared" si="34"/>
        <v>0</v>
      </c>
      <c r="G208" s="34">
        <f t="shared" si="35"/>
        <v>0</v>
      </c>
      <c r="H208" s="34">
        <f t="shared" si="36"/>
        <v>0</v>
      </c>
      <c r="I208" s="34">
        <f t="shared" si="37"/>
        <v>0</v>
      </c>
      <c r="J208" s="34">
        <f t="shared" si="38"/>
        <v>0</v>
      </c>
      <c r="K208" s="34">
        <f t="shared" ca="1" si="30"/>
        <v>6.9547545829475284E-3</v>
      </c>
      <c r="L208" s="34">
        <f t="shared" ca="1" si="39"/>
        <v>4.836861130902965E-5</v>
      </c>
      <c r="M208" s="34">
        <f t="shared" ca="1" si="31"/>
        <v>80489948114.054779</v>
      </c>
      <c r="N208" s="34">
        <f t="shared" ca="1" si="32"/>
        <v>61741023148.962883</v>
      </c>
      <c r="O208" s="34">
        <f t="shared" ca="1" si="33"/>
        <v>1715733220.981061</v>
      </c>
      <c r="P208" s="8">
        <f t="shared" ca="1" si="40"/>
        <v>-6.9547545829475284E-3</v>
      </c>
    </row>
    <row r="209" spans="4:16">
      <c r="D209" s="42">
        <f t="shared" si="41"/>
        <v>0</v>
      </c>
      <c r="E209" s="42">
        <f t="shared" si="41"/>
        <v>0</v>
      </c>
      <c r="F209" s="34">
        <f t="shared" si="34"/>
        <v>0</v>
      </c>
      <c r="G209" s="34">
        <f t="shared" si="35"/>
        <v>0</v>
      </c>
      <c r="H209" s="34">
        <f t="shared" si="36"/>
        <v>0</v>
      </c>
      <c r="I209" s="34">
        <f t="shared" si="37"/>
        <v>0</v>
      </c>
      <c r="J209" s="34">
        <f t="shared" si="38"/>
        <v>0</v>
      </c>
      <c r="K209" s="34">
        <f t="shared" ca="1" si="30"/>
        <v>6.9547545829475284E-3</v>
      </c>
      <c r="L209" s="34">
        <f t="shared" ca="1" si="39"/>
        <v>4.836861130902965E-5</v>
      </c>
      <c r="M209" s="34">
        <f t="shared" ca="1" si="31"/>
        <v>80489948114.054779</v>
      </c>
      <c r="N209" s="34">
        <f t="shared" ca="1" si="32"/>
        <v>61741023148.962883</v>
      </c>
      <c r="O209" s="34">
        <f t="shared" ca="1" si="33"/>
        <v>1715733220.981061</v>
      </c>
      <c r="P209" s="8">
        <f t="shared" ca="1" si="40"/>
        <v>-6.9547545829475284E-3</v>
      </c>
    </row>
    <row r="210" spans="4:16">
      <c r="D210" s="42">
        <f t="shared" si="41"/>
        <v>0</v>
      </c>
      <c r="E210" s="42">
        <f t="shared" si="41"/>
        <v>0</v>
      </c>
      <c r="F210" s="34">
        <f t="shared" si="34"/>
        <v>0</v>
      </c>
      <c r="G210" s="34">
        <f t="shared" si="35"/>
        <v>0</v>
      </c>
      <c r="H210" s="34">
        <f t="shared" si="36"/>
        <v>0</v>
      </c>
      <c r="I210" s="34">
        <f t="shared" si="37"/>
        <v>0</v>
      </c>
      <c r="J210" s="34">
        <f t="shared" si="38"/>
        <v>0</v>
      </c>
      <c r="K210" s="34">
        <f t="shared" ca="1" si="30"/>
        <v>6.9547545829475284E-3</v>
      </c>
      <c r="L210" s="34">
        <f t="shared" ca="1" si="39"/>
        <v>4.836861130902965E-5</v>
      </c>
      <c r="M210" s="34">
        <f t="shared" ca="1" si="31"/>
        <v>80489948114.054779</v>
      </c>
      <c r="N210" s="34">
        <f t="shared" ca="1" si="32"/>
        <v>61741023148.962883</v>
      </c>
      <c r="O210" s="34">
        <f t="shared" ca="1" si="33"/>
        <v>1715733220.981061</v>
      </c>
      <c r="P210" s="8">
        <f t="shared" ca="1" si="40"/>
        <v>-6.9547545829475284E-3</v>
      </c>
    </row>
    <row r="211" spans="4:16">
      <c r="D211" s="42">
        <f t="shared" ref="D211:E274" si="42">A211/A$18</f>
        <v>0</v>
      </c>
      <c r="E211" s="42">
        <f t="shared" si="42"/>
        <v>0</v>
      </c>
      <c r="F211" s="34">
        <f t="shared" si="34"/>
        <v>0</v>
      </c>
      <c r="G211" s="34">
        <f t="shared" si="35"/>
        <v>0</v>
      </c>
      <c r="H211" s="34">
        <f t="shared" si="36"/>
        <v>0</v>
      </c>
      <c r="I211" s="34">
        <f t="shared" si="37"/>
        <v>0</v>
      </c>
      <c r="J211" s="34">
        <f t="shared" si="38"/>
        <v>0</v>
      </c>
      <c r="K211" s="34">
        <f t="shared" ref="K211:K274" ca="1" si="43">+E$4+E$5*D211+E$6*D211^2</f>
        <v>6.9547545829475284E-3</v>
      </c>
      <c r="L211" s="34">
        <f t="shared" ca="1" si="39"/>
        <v>4.836861130902965E-5</v>
      </c>
      <c r="M211" s="34">
        <f t="shared" ref="M211:M274" ca="1" si="44">(M$1-M$2*D211+M$3*F211)^2</f>
        <v>80489948114.054779</v>
      </c>
      <c r="N211" s="34">
        <f t="shared" ref="N211:N274" ca="1" si="45">(-M$2+M$4*D211-M$5*F211)^2</f>
        <v>61741023148.962883</v>
      </c>
      <c r="O211" s="34">
        <f t="shared" ref="O211:O274" ca="1" si="46">+(M$3-D211*M$5+F211*M$6)^2</f>
        <v>1715733220.981061</v>
      </c>
      <c r="P211" s="8">
        <f t="shared" ca="1" si="40"/>
        <v>-6.9547545829475284E-3</v>
      </c>
    </row>
    <row r="212" spans="4:16">
      <c r="D212" s="42">
        <f t="shared" si="42"/>
        <v>0</v>
      </c>
      <c r="E212" s="42">
        <f t="shared" si="42"/>
        <v>0</v>
      </c>
      <c r="F212" s="34">
        <f t="shared" ref="F212:F275" si="47">D212*D212</f>
        <v>0</v>
      </c>
      <c r="G212" s="34">
        <f t="shared" ref="G212:G275" si="48">D212*F212</f>
        <v>0</v>
      </c>
      <c r="H212" s="34">
        <f t="shared" ref="H212:H275" si="49">F212*F212</f>
        <v>0</v>
      </c>
      <c r="I212" s="34">
        <f t="shared" ref="I212:I275" si="50">E212*D212</f>
        <v>0</v>
      </c>
      <c r="J212" s="34">
        <f t="shared" ref="J212:J275" si="51">I212*D212</f>
        <v>0</v>
      </c>
      <c r="K212" s="34">
        <f t="shared" ca="1" si="43"/>
        <v>6.9547545829475284E-3</v>
      </c>
      <c r="L212" s="34">
        <f t="shared" ref="L212:L275" ca="1" si="52">+(K212-E212)^2</f>
        <v>4.836861130902965E-5</v>
      </c>
      <c r="M212" s="34">
        <f t="shared" ca="1" si="44"/>
        <v>80489948114.054779</v>
      </c>
      <c r="N212" s="34">
        <f t="shared" ca="1" si="45"/>
        <v>61741023148.962883</v>
      </c>
      <c r="O212" s="34">
        <f t="shared" ca="1" si="46"/>
        <v>1715733220.981061</v>
      </c>
      <c r="P212" s="8">
        <f t="shared" ref="P212:P275" ca="1" si="53">+E212-K212</f>
        <v>-6.9547545829475284E-3</v>
      </c>
    </row>
    <row r="213" spans="4:16">
      <c r="D213" s="42">
        <f t="shared" si="42"/>
        <v>0</v>
      </c>
      <c r="E213" s="42">
        <f t="shared" si="42"/>
        <v>0</v>
      </c>
      <c r="F213" s="34">
        <f t="shared" si="47"/>
        <v>0</v>
      </c>
      <c r="G213" s="34">
        <f t="shared" si="48"/>
        <v>0</v>
      </c>
      <c r="H213" s="34">
        <f t="shared" si="49"/>
        <v>0</v>
      </c>
      <c r="I213" s="34">
        <f t="shared" si="50"/>
        <v>0</v>
      </c>
      <c r="J213" s="34">
        <f t="shared" si="51"/>
        <v>0</v>
      </c>
      <c r="K213" s="34">
        <f t="shared" ca="1" si="43"/>
        <v>6.9547545829475284E-3</v>
      </c>
      <c r="L213" s="34">
        <f t="shared" ca="1" si="52"/>
        <v>4.836861130902965E-5</v>
      </c>
      <c r="M213" s="34">
        <f t="shared" ca="1" si="44"/>
        <v>80489948114.054779</v>
      </c>
      <c r="N213" s="34">
        <f t="shared" ca="1" si="45"/>
        <v>61741023148.962883</v>
      </c>
      <c r="O213" s="34">
        <f t="shared" ca="1" si="46"/>
        <v>1715733220.981061</v>
      </c>
      <c r="P213" s="8">
        <f t="shared" ca="1" si="53"/>
        <v>-6.9547545829475284E-3</v>
      </c>
    </row>
    <row r="214" spans="4:16">
      <c r="D214" s="42">
        <f t="shared" si="42"/>
        <v>0</v>
      </c>
      <c r="E214" s="42">
        <f t="shared" si="42"/>
        <v>0</v>
      </c>
      <c r="F214" s="34">
        <f t="shared" si="47"/>
        <v>0</v>
      </c>
      <c r="G214" s="34">
        <f t="shared" si="48"/>
        <v>0</v>
      </c>
      <c r="H214" s="34">
        <f t="shared" si="49"/>
        <v>0</v>
      </c>
      <c r="I214" s="34">
        <f t="shared" si="50"/>
        <v>0</v>
      </c>
      <c r="J214" s="34">
        <f t="shared" si="51"/>
        <v>0</v>
      </c>
      <c r="K214" s="34">
        <f t="shared" ca="1" si="43"/>
        <v>6.9547545829475284E-3</v>
      </c>
      <c r="L214" s="34">
        <f t="shared" ca="1" si="52"/>
        <v>4.836861130902965E-5</v>
      </c>
      <c r="M214" s="34">
        <f t="shared" ca="1" si="44"/>
        <v>80489948114.054779</v>
      </c>
      <c r="N214" s="34">
        <f t="shared" ca="1" si="45"/>
        <v>61741023148.962883</v>
      </c>
      <c r="O214" s="34">
        <f t="shared" ca="1" si="46"/>
        <v>1715733220.981061</v>
      </c>
      <c r="P214" s="8">
        <f t="shared" ca="1" si="53"/>
        <v>-6.9547545829475284E-3</v>
      </c>
    </row>
    <row r="215" spans="4:16">
      <c r="D215" s="42">
        <f t="shared" si="42"/>
        <v>0</v>
      </c>
      <c r="E215" s="42">
        <f t="shared" si="42"/>
        <v>0</v>
      </c>
      <c r="F215" s="34">
        <f t="shared" si="47"/>
        <v>0</v>
      </c>
      <c r="G215" s="34">
        <f t="shared" si="48"/>
        <v>0</v>
      </c>
      <c r="H215" s="34">
        <f t="shared" si="49"/>
        <v>0</v>
      </c>
      <c r="I215" s="34">
        <f t="shared" si="50"/>
        <v>0</v>
      </c>
      <c r="J215" s="34">
        <f t="shared" si="51"/>
        <v>0</v>
      </c>
      <c r="K215" s="34">
        <f t="shared" ca="1" si="43"/>
        <v>6.9547545829475284E-3</v>
      </c>
      <c r="L215" s="34">
        <f t="shared" ca="1" si="52"/>
        <v>4.836861130902965E-5</v>
      </c>
      <c r="M215" s="34">
        <f t="shared" ca="1" si="44"/>
        <v>80489948114.054779</v>
      </c>
      <c r="N215" s="34">
        <f t="shared" ca="1" si="45"/>
        <v>61741023148.962883</v>
      </c>
      <c r="O215" s="34">
        <f t="shared" ca="1" si="46"/>
        <v>1715733220.981061</v>
      </c>
      <c r="P215" s="8">
        <f t="shared" ca="1" si="53"/>
        <v>-6.9547545829475284E-3</v>
      </c>
    </row>
    <row r="216" spans="4:16">
      <c r="D216" s="42">
        <f t="shared" si="42"/>
        <v>0</v>
      </c>
      <c r="E216" s="42">
        <f t="shared" si="42"/>
        <v>0</v>
      </c>
      <c r="F216" s="34">
        <f t="shared" si="47"/>
        <v>0</v>
      </c>
      <c r="G216" s="34">
        <f t="shared" si="48"/>
        <v>0</v>
      </c>
      <c r="H216" s="34">
        <f t="shared" si="49"/>
        <v>0</v>
      </c>
      <c r="I216" s="34">
        <f t="shared" si="50"/>
        <v>0</v>
      </c>
      <c r="J216" s="34">
        <f t="shared" si="51"/>
        <v>0</v>
      </c>
      <c r="K216" s="34">
        <f t="shared" ca="1" si="43"/>
        <v>6.9547545829475284E-3</v>
      </c>
      <c r="L216" s="34">
        <f t="shared" ca="1" si="52"/>
        <v>4.836861130902965E-5</v>
      </c>
      <c r="M216" s="34">
        <f t="shared" ca="1" si="44"/>
        <v>80489948114.054779</v>
      </c>
      <c r="N216" s="34">
        <f t="shared" ca="1" si="45"/>
        <v>61741023148.962883</v>
      </c>
      <c r="O216" s="34">
        <f t="shared" ca="1" si="46"/>
        <v>1715733220.981061</v>
      </c>
      <c r="P216" s="8">
        <f t="shared" ca="1" si="53"/>
        <v>-6.9547545829475284E-3</v>
      </c>
    </row>
    <row r="217" spans="4:16">
      <c r="D217" s="42">
        <f t="shared" si="42"/>
        <v>0</v>
      </c>
      <c r="E217" s="42">
        <f t="shared" si="42"/>
        <v>0</v>
      </c>
      <c r="F217" s="34">
        <f t="shared" si="47"/>
        <v>0</v>
      </c>
      <c r="G217" s="34">
        <f t="shared" si="48"/>
        <v>0</v>
      </c>
      <c r="H217" s="34">
        <f t="shared" si="49"/>
        <v>0</v>
      </c>
      <c r="I217" s="34">
        <f t="shared" si="50"/>
        <v>0</v>
      </c>
      <c r="J217" s="34">
        <f t="shared" si="51"/>
        <v>0</v>
      </c>
      <c r="K217" s="34">
        <f t="shared" ca="1" si="43"/>
        <v>6.9547545829475284E-3</v>
      </c>
      <c r="L217" s="34">
        <f t="shared" ca="1" si="52"/>
        <v>4.836861130902965E-5</v>
      </c>
      <c r="M217" s="34">
        <f t="shared" ca="1" si="44"/>
        <v>80489948114.054779</v>
      </c>
      <c r="N217" s="34">
        <f t="shared" ca="1" si="45"/>
        <v>61741023148.962883</v>
      </c>
      <c r="O217" s="34">
        <f t="shared" ca="1" si="46"/>
        <v>1715733220.981061</v>
      </c>
      <c r="P217" s="8">
        <f t="shared" ca="1" si="53"/>
        <v>-6.9547545829475284E-3</v>
      </c>
    </row>
    <row r="218" spans="4:16">
      <c r="D218" s="42">
        <f t="shared" si="42"/>
        <v>0</v>
      </c>
      <c r="E218" s="42">
        <f t="shared" si="42"/>
        <v>0</v>
      </c>
      <c r="F218" s="34">
        <f t="shared" si="47"/>
        <v>0</v>
      </c>
      <c r="G218" s="34">
        <f t="shared" si="48"/>
        <v>0</v>
      </c>
      <c r="H218" s="34">
        <f t="shared" si="49"/>
        <v>0</v>
      </c>
      <c r="I218" s="34">
        <f t="shared" si="50"/>
        <v>0</v>
      </c>
      <c r="J218" s="34">
        <f t="shared" si="51"/>
        <v>0</v>
      </c>
      <c r="K218" s="34">
        <f t="shared" ca="1" si="43"/>
        <v>6.9547545829475284E-3</v>
      </c>
      <c r="L218" s="34">
        <f t="shared" ca="1" si="52"/>
        <v>4.836861130902965E-5</v>
      </c>
      <c r="M218" s="34">
        <f t="shared" ca="1" si="44"/>
        <v>80489948114.054779</v>
      </c>
      <c r="N218" s="34">
        <f t="shared" ca="1" si="45"/>
        <v>61741023148.962883</v>
      </c>
      <c r="O218" s="34">
        <f t="shared" ca="1" si="46"/>
        <v>1715733220.981061</v>
      </c>
      <c r="P218" s="8">
        <f t="shared" ca="1" si="53"/>
        <v>-6.9547545829475284E-3</v>
      </c>
    </row>
    <row r="219" spans="4:16">
      <c r="D219" s="42">
        <f t="shared" si="42"/>
        <v>0</v>
      </c>
      <c r="E219" s="42">
        <f t="shared" si="42"/>
        <v>0</v>
      </c>
      <c r="F219" s="34">
        <f t="shared" si="47"/>
        <v>0</v>
      </c>
      <c r="G219" s="34">
        <f t="shared" si="48"/>
        <v>0</v>
      </c>
      <c r="H219" s="34">
        <f t="shared" si="49"/>
        <v>0</v>
      </c>
      <c r="I219" s="34">
        <f t="shared" si="50"/>
        <v>0</v>
      </c>
      <c r="J219" s="34">
        <f t="shared" si="51"/>
        <v>0</v>
      </c>
      <c r="K219" s="34">
        <f t="shared" ca="1" si="43"/>
        <v>6.9547545829475284E-3</v>
      </c>
      <c r="L219" s="34">
        <f t="shared" ca="1" si="52"/>
        <v>4.836861130902965E-5</v>
      </c>
      <c r="M219" s="34">
        <f t="shared" ca="1" si="44"/>
        <v>80489948114.054779</v>
      </c>
      <c r="N219" s="34">
        <f t="shared" ca="1" si="45"/>
        <v>61741023148.962883</v>
      </c>
      <c r="O219" s="34">
        <f t="shared" ca="1" si="46"/>
        <v>1715733220.981061</v>
      </c>
      <c r="P219" s="8">
        <f t="shared" ca="1" si="53"/>
        <v>-6.9547545829475284E-3</v>
      </c>
    </row>
    <row r="220" spans="4:16">
      <c r="D220" s="42">
        <f t="shared" si="42"/>
        <v>0</v>
      </c>
      <c r="E220" s="42">
        <f t="shared" si="42"/>
        <v>0</v>
      </c>
      <c r="F220" s="34">
        <f t="shared" si="47"/>
        <v>0</v>
      </c>
      <c r="G220" s="34">
        <f t="shared" si="48"/>
        <v>0</v>
      </c>
      <c r="H220" s="34">
        <f t="shared" si="49"/>
        <v>0</v>
      </c>
      <c r="I220" s="34">
        <f t="shared" si="50"/>
        <v>0</v>
      </c>
      <c r="J220" s="34">
        <f t="shared" si="51"/>
        <v>0</v>
      </c>
      <c r="K220" s="34">
        <f t="shared" ca="1" si="43"/>
        <v>6.9547545829475284E-3</v>
      </c>
      <c r="L220" s="34">
        <f t="shared" ca="1" si="52"/>
        <v>4.836861130902965E-5</v>
      </c>
      <c r="M220" s="34">
        <f t="shared" ca="1" si="44"/>
        <v>80489948114.054779</v>
      </c>
      <c r="N220" s="34">
        <f t="shared" ca="1" si="45"/>
        <v>61741023148.962883</v>
      </c>
      <c r="O220" s="34">
        <f t="shared" ca="1" si="46"/>
        <v>1715733220.981061</v>
      </c>
      <c r="P220" s="8">
        <f t="shared" ca="1" si="53"/>
        <v>-6.9547545829475284E-3</v>
      </c>
    </row>
    <row r="221" spans="4:16">
      <c r="D221" s="42">
        <f t="shared" si="42"/>
        <v>0</v>
      </c>
      <c r="E221" s="42">
        <f t="shared" si="42"/>
        <v>0</v>
      </c>
      <c r="F221" s="34">
        <f t="shared" si="47"/>
        <v>0</v>
      </c>
      <c r="G221" s="34">
        <f t="shared" si="48"/>
        <v>0</v>
      </c>
      <c r="H221" s="34">
        <f t="shared" si="49"/>
        <v>0</v>
      </c>
      <c r="I221" s="34">
        <f t="shared" si="50"/>
        <v>0</v>
      </c>
      <c r="J221" s="34">
        <f t="shared" si="51"/>
        <v>0</v>
      </c>
      <c r="K221" s="34">
        <f t="shared" ca="1" si="43"/>
        <v>6.9547545829475284E-3</v>
      </c>
      <c r="L221" s="34">
        <f t="shared" ca="1" si="52"/>
        <v>4.836861130902965E-5</v>
      </c>
      <c r="M221" s="34">
        <f t="shared" ca="1" si="44"/>
        <v>80489948114.054779</v>
      </c>
      <c r="N221" s="34">
        <f t="shared" ca="1" si="45"/>
        <v>61741023148.962883</v>
      </c>
      <c r="O221" s="34">
        <f t="shared" ca="1" si="46"/>
        <v>1715733220.981061</v>
      </c>
      <c r="P221" s="8">
        <f t="shared" ca="1" si="53"/>
        <v>-6.9547545829475284E-3</v>
      </c>
    </row>
    <row r="222" spans="4:16">
      <c r="D222" s="42">
        <f t="shared" si="42"/>
        <v>0</v>
      </c>
      <c r="E222" s="42">
        <f t="shared" si="42"/>
        <v>0</v>
      </c>
      <c r="F222" s="34">
        <f t="shared" si="47"/>
        <v>0</v>
      </c>
      <c r="G222" s="34">
        <f t="shared" si="48"/>
        <v>0</v>
      </c>
      <c r="H222" s="34">
        <f t="shared" si="49"/>
        <v>0</v>
      </c>
      <c r="I222" s="34">
        <f t="shared" si="50"/>
        <v>0</v>
      </c>
      <c r="J222" s="34">
        <f t="shared" si="51"/>
        <v>0</v>
      </c>
      <c r="K222" s="34">
        <f t="shared" ca="1" si="43"/>
        <v>6.9547545829475284E-3</v>
      </c>
      <c r="L222" s="34">
        <f t="shared" ca="1" si="52"/>
        <v>4.836861130902965E-5</v>
      </c>
      <c r="M222" s="34">
        <f t="shared" ca="1" si="44"/>
        <v>80489948114.054779</v>
      </c>
      <c r="N222" s="34">
        <f t="shared" ca="1" si="45"/>
        <v>61741023148.962883</v>
      </c>
      <c r="O222" s="34">
        <f t="shared" ca="1" si="46"/>
        <v>1715733220.981061</v>
      </c>
      <c r="P222" s="8">
        <f t="shared" ca="1" si="53"/>
        <v>-6.9547545829475284E-3</v>
      </c>
    </row>
    <row r="223" spans="4:16">
      <c r="D223" s="42">
        <f t="shared" si="42"/>
        <v>0</v>
      </c>
      <c r="E223" s="42">
        <f t="shared" si="42"/>
        <v>0</v>
      </c>
      <c r="F223" s="34">
        <f t="shared" si="47"/>
        <v>0</v>
      </c>
      <c r="G223" s="34">
        <f t="shared" si="48"/>
        <v>0</v>
      </c>
      <c r="H223" s="34">
        <f t="shared" si="49"/>
        <v>0</v>
      </c>
      <c r="I223" s="34">
        <f t="shared" si="50"/>
        <v>0</v>
      </c>
      <c r="J223" s="34">
        <f t="shared" si="51"/>
        <v>0</v>
      </c>
      <c r="K223" s="34">
        <f t="shared" ca="1" si="43"/>
        <v>6.9547545829475284E-3</v>
      </c>
      <c r="L223" s="34">
        <f t="shared" ca="1" si="52"/>
        <v>4.836861130902965E-5</v>
      </c>
      <c r="M223" s="34">
        <f t="shared" ca="1" si="44"/>
        <v>80489948114.054779</v>
      </c>
      <c r="N223" s="34">
        <f t="shared" ca="1" si="45"/>
        <v>61741023148.962883</v>
      </c>
      <c r="O223" s="34">
        <f t="shared" ca="1" si="46"/>
        <v>1715733220.981061</v>
      </c>
      <c r="P223" s="8">
        <f t="shared" ca="1" si="53"/>
        <v>-6.9547545829475284E-3</v>
      </c>
    </row>
    <row r="224" spans="4:16">
      <c r="D224" s="42">
        <f t="shared" si="42"/>
        <v>0</v>
      </c>
      <c r="E224" s="42">
        <f t="shared" si="42"/>
        <v>0</v>
      </c>
      <c r="F224" s="34">
        <f t="shared" si="47"/>
        <v>0</v>
      </c>
      <c r="G224" s="34">
        <f t="shared" si="48"/>
        <v>0</v>
      </c>
      <c r="H224" s="34">
        <f t="shared" si="49"/>
        <v>0</v>
      </c>
      <c r="I224" s="34">
        <f t="shared" si="50"/>
        <v>0</v>
      </c>
      <c r="J224" s="34">
        <f t="shared" si="51"/>
        <v>0</v>
      </c>
      <c r="K224" s="34">
        <f t="shared" ca="1" si="43"/>
        <v>6.9547545829475284E-3</v>
      </c>
      <c r="L224" s="34">
        <f t="shared" ca="1" si="52"/>
        <v>4.836861130902965E-5</v>
      </c>
      <c r="M224" s="34">
        <f t="shared" ca="1" si="44"/>
        <v>80489948114.054779</v>
      </c>
      <c r="N224" s="34">
        <f t="shared" ca="1" si="45"/>
        <v>61741023148.962883</v>
      </c>
      <c r="O224" s="34">
        <f t="shared" ca="1" si="46"/>
        <v>1715733220.981061</v>
      </c>
      <c r="P224" s="8">
        <f t="shared" ca="1" si="53"/>
        <v>-6.9547545829475284E-3</v>
      </c>
    </row>
    <row r="225" spans="4:16">
      <c r="D225" s="42">
        <f t="shared" si="42"/>
        <v>0</v>
      </c>
      <c r="E225" s="42">
        <f t="shared" si="42"/>
        <v>0</v>
      </c>
      <c r="F225" s="34">
        <f t="shared" si="47"/>
        <v>0</v>
      </c>
      <c r="G225" s="34">
        <f t="shared" si="48"/>
        <v>0</v>
      </c>
      <c r="H225" s="34">
        <f t="shared" si="49"/>
        <v>0</v>
      </c>
      <c r="I225" s="34">
        <f t="shared" si="50"/>
        <v>0</v>
      </c>
      <c r="J225" s="34">
        <f t="shared" si="51"/>
        <v>0</v>
      </c>
      <c r="K225" s="34">
        <f t="shared" ca="1" si="43"/>
        <v>6.9547545829475284E-3</v>
      </c>
      <c r="L225" s="34">
        <f t="shared" ca="1" si="52"/>
        <v>4.836861130902965E-5</v>
      </c>
      <c r="M225" s="34">
        <f t="shared" ca="1" si="44"/>
        <v>80489948114.054779</v>
      </c>
      <c r="N225" s="34">
        <f t="shared" ca="1" si="45"/>
        <v>61741023148.962883</v>
      </c>
      <c r="O225" s="34">
        <f t="shared" ca="1" si="46"/>
        <v>1715733220.981061</v>
      </c>
      <c r="P225" s="8">
        <f t="shared" ca="1" si="53"/>
        <v>-6.9547545829475284E-3</v>
      </c>
    </row>
    <row r="226" spans="4:16">
      <c r="D226" s="42">
        <f t="shared" si="42"/>
        <v>0</v>
      </c>
      <c r="E226" s="42">
        <f t="shared" si="42"/>
        <v>0</v>
      </c>
      <c r="F226" s="34">
        <f t="shared" si="47"/>
        <v>0</v>
      </c>
      <c r="G226" s="34">
        <f t="shared" si="48"/>
        <v>0</v>
      </c>
      <c r="H226" s="34">
        <f t="shared" si="49"/>
        <v>0</v>
      </c>
      <c r="I226" s="34">
        <f t="shared" si="50"/>
        <v>0</v>
      </c>
      <c r="J226" s="34">
        <f t="shared" si="51"/>
        <v>0</v>
      </c>
      <c r="K226" s="34">
        <f t="shared" ca="1" si="43"/>
        <v>6.9547545829475284E-3</v>
      </c>
      <c r="L226" s="34">
        <f t="shared" ca="1" si="52"/>
        <v>4.836861130902965E-5</v>
      </c>
      <c r="M226" s="34">
        <f t="shared" ca="1" si="44"/>
        <v>80489948114.054779</v>
      </c>
      <c r="N226" s="34">
        <f t="shared" ca="1" si="45"/>
        <v>61741023148.962883</v>
      </c>
      <c r="O226" s="34">
        <f t="shared" ca="1" si="46"/>
        <v>1715733220.981061</v>
      </c>
      <c r="P226" s="8">
        <f t="shared" ca="1" si="53"/>
        <v>-6.9547545829475284E-3</v>
      </c>
    </row>
    <row r="227" spans="4:16">
      <c r="D227" s="42">
        <f t="shared" si="42"/>
        <v>0</v>
      </c>
      <c r="E227" s="42">
        <f t="shared" si="42"/>
        <v>0</v>
      </c>
      <c r="F227" s="34">
        <f t="shared" si="47"/>
        <v>0</v>
      </c>
      <c r="G227" s="34">
        <f t="shared" si="48"/>
        <v>0</v>
      </c>
      <c r="H227" s="34">
        <f t="shared" si="49"/>
        <v>0</v>
      </c>
      <c r="I227" s="34">
        <f t="shared" si="50"/>
        <v>0</v>
      </c>
      <c r="J227" s="34">
        <f t="shared" si="51"/>
        <v>0</v>
      </c>
      <c r="K227" s="34">
        <f t="shared" ca="1" si="43"/>
        <v>6.9547545829475284E-3</v>
      </c>
      <c r="L227" s="34">
        <f t="shared" ca="1" si="52"/>
        <v>4.836861130902965E-5</v>
      </c>
      <c r="M227" s="34">
        <f t="shared" ca="1" si="44"/>
        <v>80489948114.054779</v>
      </c>
      <c r="N227" s="34">
        <f t="shared" ca="1" si="45"/>
        <v>61741023148.962883</v>
      </c>
      <c r="O227" s="34">
        <f t="shared" ca="1" si="46"/>
        <v>1715733220.981061</v>
      </c>
      <c r="P227" s="8">
        <f t="shared" ca="1" si="53"/>
        <v>-6.9547545829475284E-3</v>
      </c>
    </row>
    <row r="228" spans="4:16">
      <c r="D228" s="42">
        <f t="shared" si="42"/>
        <v>0</v>
      </c>
      <c r="E228" s="42">
        <f t="shared" si="42"/>
        <v>0</v>
      </c>
      <c r="F228" s="34">
        <f t="shared" si="47"/>
        <v>0</v>
      </c>
      <c r="G228" s="34">
        <f t="shared" si="48"/>
        <v>0</v>
      </c>
      <c r="H228" s="34">
        <f t="shared" si="49"/>
        <v>0</v>
      </c>
      <c r="I228" s="34">
        <f t="shared" si="50"/>
        <v>0</v>
      </c>
      <c r="J228" s="34">
        <f t="shared" si="51"/>
        <v>0</v>
      </c>
      <c r="K228" s="34">
        <f t="shared" ca="1" si="43"/>
        <v>6.9547545829475284E-3</v>
      </c>
      <c r="L228" s="34">
        <f t="shared" ca="1" si="52"/>
        <v>4.836861130902965E-5</v>
      </c>
      <c r="M228" s="34">
        <f t="shared" ca="1" si="44"/>
        <v>80489948114.054779</v>
      </c>
      <c r="N228" s="34">
        <f t="shared" ca="1" si="45"/>
        <v>61741023148.962883</v>
      </c>
      <c r="O228" s="34">
        <f t="shared" ca="1" si="46"/>
        <v>1715733220.981061</v>
      </c>
      <c r="P228" s="8">
        <f t="shared" ca="1" si="53"/>
        <v>-6.9547545829475284E-3</v>
      </c>
    </row>
    <row r="229" spans="4:16">
      <c r="D229" s="42">
        <f t="shared" si="42"/>
        <v>0</v>
      </c>
      <c r="E229" s="42">
        <f t="shared" si="42"/>
        <v>0</v>
      </c>
      <c r="F229" s="34">
        <f t="shared" si="47"/>
        <v>0</v>
      </c>
      <c r="G229" s="34">
        <f t="shared" si="48"/>
        <v>0</v>
      </c>
      <c r="H229" s="34">
        <f t="shared" si="49"/>
        <v>0</v>
      </c>
      <c r="I229" s="34">
        <f t="shared" si="50"/>
        <v>0</v>
      </c>
      <c r="J229" s="34">
        <f t="shared" si="51"/>
        <v>0</v>
      </c>
      <c r="K229" s="34">
        <f t="shared" ca="1" si="43"/>
        <v>6.9547545829475284E-3</v>
      </c>
      <c r="L229" s="34">
        <f t="shared" ca="1" si="52"/>
        <v>4.836861130902965E-5</v>
      </c>
      <c r="M229" s="34">
        <f t="shared" ca="1" si="44"/>
        <v>80489948114.054779</v>
      </c>
      <c r="N229" s="34">
        <f t="shared" ca="1" si="45"/>
        <v>61741023148.962883</v>
      </c>
      <c r="O229" s="34">
        <f t="shared" ca="1" si="46"/>
        <v>1715733220.981061</v>
      </c>
      <c r="P229" s="8">
        <f t="shared" ca="1" si="53"/>
        <v>-6.9547545829475284E-3</v>
      </c>
    </row>
    <row r="230" spans="4:16">
      <c r="D230" s="42">
        <f t="shared" si="42"/>
        <v>0</v>
      </c>
      <c r="E230" s="42">
        <f t="shared" si="42"/>
        <v>0</v>
      </c>
      <c r="F230" s="34">
        <f t="shared" si="47"/>
        <v>0</v>
      </c>
      <c r="G230" s="34">
        <f t="shared" si="48"/>
        <v>0</v>
      </c>
      <c r="H230" s="34">
        <f t="shared" si="49"/>
        <v>0</v>
      </c>
      <c r="I230" s="34">
        <f t="shared" si="50"/>
        <v>0</v>
      </c>
      <c r="J230" s="34">
        <f t="shared" si="51"/>
        <v>0</v>
      </c>
      <c r="K230" s="34">
        <f t="shared" ca="1" si="43"/>
        <v>6.9547545829475284E-3</v>
      </c>
      <c r="L230" s="34">
        <f t="shared" ca="1" si="52"/>
        <v>4.836861130902965E-5</v>
      </c>
      <c r="M230" s="34">
        <f t="shared" ca="1" si="44"/>
        <v>80489948114.054779</v>
      </c>
      <c r="N230" s="34">
        <f t="shared" ca="1" si="45"/>
        <v>61741023148.962883</v>
      </c>
      <c r="O230" s="34">
        <f t="shared" ca="1" si="46"/>
        <v>1715733220.981061</v>
      </c>
      <c r="P230" s="8">
        <f t="shared" ca="1" si="53"/>
        <v>-6.9547545829475284E-3</v>
      </c>
    </row>
    <row r="231" spans="4:16">
      <c r="D231" s="42">
        <f t="shared" si="42"/>
        <v>0</v>
      </c>
      <c r="E231" s="42">
        <f t="shared" si="42"/>
        <v>0</v>
      </c>
      <c r="F231" s="34">
        <f t="shared" si="47"/>
        <v>0</v>
      </c>
      <c r="G231" s="34">
        <f t="shared" si="48"/>
        <v>0</v>
      </c>
      <c r="H231" s="34">
        <f t="shared" si="49"/>
        <v>0</v>
      </c>
      <c r="I231" s="34">
        <f t="shared" si="50"/>
        <v>0</v>
      </c>
      <c r="J231" s="34">
        <f t="shared" si="51"/>
        <v>0</v>
      </c>
      <c r="K231" s="34">
        <f t="shared" ca="1" si="43"/>
        <v>6.9547545829475284E-3</v>
      </c>
      <c r="L231" s="34">
        <f t="shared" ca="1" si="52"/>
        <v>4.836861130902965E-5</v>
      </c>
      <c r="M231" s="34">
        <f t="shared" ca="1" si="44"/>
        <v>80489948114.054779</v>
      </c>
      <c r="N231" s="34">
        <f t="shared" ca="1" si="45"/>
        <v>61741023148.962883</v>
      </c>
      <c r="O231" s="34">
        <f t="shared" ca="1" si="46"/>
        <v>1715733220.981061</v>
      </c>
      <c r="P231" s="8">
        <f t="shared" ca="1" si="53"/>
        <v>-6.9547545829475284E-3</v>
      </c>
    </row>
    <row r="232" spans="4:16">
      <c r="D232" s="42">
        <f t="shared" si="42"/>
        <v>0</v>
      </c>
      <c r="E232" s="42">
        <f t="shared" si="42"/>
        <v>0</v>
      </c>
      <c r="F232" s="34">
        <f t="shared" si="47"/>
        <v>0</v>
      </c>
      <c r="G232" s="34">
        <f t="shared" si="48"/>
        <v>0</v>
      </c>
      <c r="H232" s="34">
        <f t="shared" si="49"/>
        <v>0</v>
      </c>
      <c r="I232" s="34">
        <f t="shared" si="50"/>
        <v>0</v>
      </c>
      <c r="J232" s="34">
        <f t="shared" si="51"/>
        <v>0</v>
      </c>
      <c r="K232" s="34">
        <f t="shared" ca="1" si="43"/>
        <v>6.9547545829475284E-3</v>
      </c>
      <c r="L232" s="34">
        <f t="shared" ca="1" si="52"/>
        <v>4.836861130902965E-5</v>
      </c>
      <c r="M232" s="34">
        <f t="shared" ca="1" si="44"/>
        <v>80489948114.054779</v>
      </c>
      <c r="N232" s="34">
        <f t="shared" ca="1" si="45"/>
        <v>61741023148.962883</v>
      </c>
      <c r="O232" s="34">
        <f t="shared" ca="1" si="46"/>
        <v>1715733220.981061</v>
      </c>
      <c r="P232" s="8">
        <f t="shared" ca="1" si="53"/>
        <v>-6.9547545829475284E-3</v>
      </c>
    </row>
    <row r="233" spans="4:16">
      <c r="D233" s="42">
        <f t="shared" si="42"/>
        <v>0</v>
      </c>
      <c r="E233" s="42">
        <f t="shared" si="42"/>
        <v>0</v>
      </c>
      <c r="F233" s="34">
        <f t="shared" si="47"/>
        <v>0</v>
      </c>
      <c r="G233" s="34">
        <f t="shared" si="48"/>
        <v>0</v>
      </c>
      <c r="H233" s="34">
        <f t="shared" si="49"/>
        <v>0</v>
      </c>
      <c r="I233" s="34">
        <f t="shared" si="50"/>
        <v>0</v>
      </c>
      <c r="J233" s="34">
        <f t="shared" si="51"/>
        <v>0</v>
      </c>
      <c r="K233" s="34">
        <f t="shared" ca="1" si="43"/>
        <v>6.9547545829475284E-3</v>
      </c>
      <c r="L233" s="34">
        <f t="shared" ca="1" si="52"/>
        <v>4.836861130902965E-5</v>
      </c>
      <c r="M233" s="34">
        <f t="shared" ca="1" si="44"/>
        <v>80489948114.054779</v>
      </c>
      <c r="N233" s="34">
        <f t="shared" ca="1" si="45"/>
        <v>61741023148.962883</v>
      </c>
      <c r="O233" s="34">
        <f t="shared" ca="1" si="46"/>
        <v>1715733220.981061</v>
      </c>
      <c r="P233" s="8">
        <f t="shared" ca="1" si="53"/>
        <v>-6.9547545829475284E-3</v>
      </c>
    </row>
    <row r="234" spans="4:16">
      <c r="D234" s="42">
        <f t="shared" si="42"/>
        <v>0</v>
      </c>
      <c r="E234" s="42">
        <f t="shared" si="42"/>
        <v>0</v>
      </c>
      <c r="F234" s="34">
        <f t="shared" si="47"/>
        <v>0</v>
      </c>
      <c r="G234" s="34">
        <f t="shared" si="48"/>
        <v>0</v>
      </c>
      <c r="H234" s="34">
        <f t="shared" si="49"/>
        <v>0</v>
      </c>
      <c r="I234" s="34">
        <f t="shared" si="50"/>
        <v>0</v>
      </c>
      <c r="J234" s="34">
        <f t="shared" si="51"/>
        <v>0</v>
      </c>
      <c r="K234" s="34">
        <f t="shared" ca="1" si="43"/>
        <v>6.9547545829475284E-3</v>
      </c>
      <c r="L234" s="34">
        <f t="shared" ca="1" si="52"/>
        <v>4.836861130902965E-5</v>
      </c>
      <c r="M234" s="34">
        <f t="shared" ca="1" si="44"/>
        <v>80489948114.054779</v>
      </c>
      <c r="N234" s="34">
        <f t="shared" ca="1" si="45"/>
        <v>61741023148.962883</v>
      </c>
      <c r="O234" s="34">
        <f t="shared" ca="1" si="46"/>
        <v>1715733220.981061</v>
      </c>
      <c r="P234" s="8">
        <f t="shared" ca="1" si="53"/>
        <v>-6.9547545829475284E-3</v>
      </c>
    </row>
    <row r="235" spans="4:16">
      <c r="D235" s="42">
        <f t="shared" si="42"/>
        <v>0</v>
      </c>
      <c r="E235" s="42">
        <f t="shared" si="42"/>
        <v>0</v>
      </c>
      <c r="F235" s="34">
        <f t="shared" si="47"/>
        <v>0</v>
      </c>
      <c r="G235" s="34">
        <f t="shared" si="48"/>
        <v>0</v>
      </c>
      <c r="H235" s="34">
        <f t="shared" si="49"/>
        <v>0</v>
      </c>
      <c r="I235" s="34">
        <f t="shared" si="50"/>
        <v>0</v>
      </c>
      <c r="J235" s="34">
        <f t="shared" si="51"/>
        <v>0</v>
      </c>
      <c r="K235" s="34">
        <f t="shared" ca="1" si="43"/>
        <v>6.9547545829475284E-3</v>
      </c>
      <c r="L235" s="34">
        <f t="shared" ca="1" si="52"/>
        <v>4.836861130902965E-5</v>
      </c>
      <c r="M235" s="34">
        <f t="shared" ca="1" si="44"/>
        <v>80489948114.054779</v>
      </c>
      <c r="N235" s="34">
        <f t="shared" ca="1" si="45"/>
        <v>61741023148.962883</v>
      </c>
      <c r="O235" s="34">
        <f t="shared" ca="1" si="46"/>
        <v>1715733220.981061</v>
      </c>
      <c r="P235" s="8">
        <f t="shared" ca="1" si="53"/>
        <v>-6.9547545829475284E-3</v>
      </c>
    </row>
    <row r="236" spans="4:16">
      <c r="D236" s="42">
        <f t="shared" si="42"/>
        <v>0</v>
      </c>
      <c r="E236" s="42">
        <f t="shared" si="42"/>
        <v>0</v>
      </c>
      <c r="F236" s="34">
        <f t="shared" si="47"/>
        <v>0</v>
      </c>
      <c r="G236" s="34">
        <f t="shared" si="48"/>
        <v>0</v>
      </c>
      <c r="H236" s="34">
        <f t="shared" si="49"/>
        <v>0</v>
      </c>
      <c r="I236" s="34">
        <f t="shared" si="50"/>
        <v>0</v>
      </c>
      <c r="J236" s="34">
        <f t="shared" si="51"/>
        <v>0</v>
      </c>
      <c r="K236" s="34">
        <f t="shared" ca="1" si="43"/>
        <v>6.9547545829475284E-3</v>
      </c>
      <c r="L236" s="34">
        <f t="shared" ca="1" si="52"/>
        <v>4.836861130902965E-5</v>
      </c>
      <c r="M236" s="34">
        <f t="shared" ca="1" si="44"/>
        <v>80489948114.054779</v>
      </c>
      <c r="N236" s="34">
        <f t="shared" ca="1" si="45"/>
        <v>61741023148.962883</v>
      </c>
      <c r="O236" s="34">
        <f t="shared" ca="1" si="46"/>
        <v>1715733220.981061</v>
      </c>
      <c r="P236" s="8">
        <f t="shared" ca="1" si="53"/>
        <v>-6.9547545829475284E-3</v>
      </c>
    </row>
    <row r="237" spans="4:16">
      <c r="D237" s="42">
        <f t="shared" si="42"/>
        <v>0</v>
      </c>
      <c r="E237" s="42">
        <f t="shared" si="42"/>
        <v>0</v>
      </c>
      <c r="F237" s="34">
        <f t="shared" si="47"/>
        <v>0</v>
      </c>
      <c r="G237" s="34">
        <f t="shared" si="48"/>
        <v>0</v>
      </c>
      <c r="H237" s="34">
        <f t="shared" si="49"/>
        <v>0</v>
      </c>
      <c r="I237" s="34">
        <f t="shared" si="50"/>
        <v>0</v>
      </c>
      <c r="J237" s="34">
        <f t="shared" si="51"/>
        <v>0</v>
      </c>
      <c r="K237" s="34">
        <f t="shared" ca="1" si="43"/>
        <v>6.9547545829475284E-3</v>
      </c>
      <c r="L237" s="34">
        <f t="shared" ca="1" si="52"/>
        <v>4.836861130902965E-5</v>
      </c>
      <c r="M237" s="34">
        <f t="shared" ca="1" si="44"/>
        <v>80489948114.054779</v>
      </c>
      <c r="N237" s="34">
        <f t="shared" ca="1" si="45"/>
        <v>61741023148.962883</v>
      </c>
      <c r="O237" s="34">
        <f t="shared" ca="1" si="46"/>
        <v>1715733220.981061</v>
      </c>
      <c r="P237" s="8">
        <f t="shared" ca="1" si="53"/>
        <v>-6.9547545829475284E-3</v>
      </c>
    </row>
    <row r="238" spans="4:16">
      <c r="D238" s="42">
        <f t="shared" si="42"/>
        <v>0</v>
      </c>
      <c r="E238" s="42">
        <f t="shared" si="42"/>
        <v>0</v>
      </c>
      <c r="F238" s="34">
        <f t="shared" si="47"/>
        <v>0</v>
      </c>
      <c r="G238" s="34">
        <f t="shared" si="48"/>
        <v>0</v>
      </c>
      <c r="H238" s="34">
        <f t="shared" si="49"/>
        <v>0</v>
      </c>
      <c r="I238" s="34">
        <f t="shared" si="50"/>
        <v>0</v>
      </c>
      <c r="J238" s="34">
        <f t="shared" si="51"/>
        <v>0</v>
      </c>
      <c r="K238" s="34">
        <f t="shared" ca="1" si="43"/>
        <v>6.9547545829475284E-3</v>
      </c>
      <c r="L238" s="34">
        <f t="shared" ca="1" si="52"/>
        <v>4.836861130902965E-5</v>
      </c>
      <c r="M238" s="34">
        <f t="shared" ca="1" si="44"/>
        <v>80489948114.054779</v>
      </c>
      <c r="N238" s="34">
        <f t="shared" ca="1" si="45"/>
        <v>61741023148.962883</v>
      </c>
      <c r="O238" s="34">
        <f t="shared" ca="1" si="46"/>
        <v>1715733220.981061</v>
      </c>
      <c r="P238" s="8">
        <f t="shared" ca="1" si="53"/>
        <v>-6.9547545829475284E-3</v>
      </c>
    </row>
    <row r="239" spans="4:16">
      <c r="D239" s="42">
        <f t="shared" si="42"/>
        <v>0</v>
      </c>
      <c r="E239" s="42">
        <f t="shared" si="42"/>
        <v>0</v>
      </c>
      <c r="F239" s="34">
        <f t="shared" si="47"/>
        <v>0</v>
      </c>
      <c r="G239" s="34">
        <f t="shared" si="48"/>
        <v>0</v>
      </c>
      <c r="H239" s="34">
        <f t="shared" si="49"/>
        <v>0</v>
      </c>
      <c r="I239" s="34">
        <f t="shared" si="50"/>
        <v>0</v>
      </c>
      <c r="J239" s="34">
        <f t="shared" si="51"/>
        <v>0</v>
      </c>
      <c r="K239" s="34">
        <f t="shared" ca="1" si="43"/>
        <v>6.9547545829475284E-3</v>
      </c>
      <c r="L239" s="34">
        <f t="shared" ca="1" si="52"/>
        <v>4.836861130902965E-5</v>
      </c>
      <c r="M239" s="34">
        <f t="shared" ca="1" si="44"/>
        <v>80489948114.054779</v>
      </c>
      <c r="N239" s="34">
        <f t="shared" ca="1" si="45"/>
        <v>61741023148.962883</v>
      </c>
      <c r="O239" s="34">
        <f t="shared" ca="1" si="46"/>
        <v>1715733220.981061</v>
      </c>
      <c r="P239" s="8">
        <f t="shared" ca="1" si="53"/>
        <v>-6.9547545829475284E-3</v>
      </c>
    </row>
    <row r="240" spans="4:16">
      <c r="D240" s="42">
        <f t="shared" si="42"/>
        <v>0</v>
      </c>
      <c r="E240" s="42">
        <f t="shared" si="42"/>
        <v>0</v>
      </c>
      <c r="F240" s="34">
        <f t="shared" si="47"/>
        <v>0</v>
      </c>
      <c r="G240" s="34">
        <f t="shared" si="48"/>
        <v>0</v>
      </c>
      <c r="H240" s="34">
        <f t="shared" si="49"/>
        <v>0</v>
      </c>
      <c r="I240" s="34">
        <f t="shared" si="50"/>
        <v>0</v>
      </c>
      <c r="J240" s="34">
        <f t="shared" si="51"/>
        <v>0</v>
      </c>
      <c r="K240" s="34">
        <f t="shared" ca="1" si="43"/>
        <v>6.9547545829475284E-3</v>
      </c>
      <c r="L240" s="34">
        <f t="shared" ca="1" si="52"/>
        <v>4.836861130902965E-5</v>
      </c>
      <c r="M240" s="34">
        <f t="shared" ca="1" si="44"/>
        <v>80489948114.054779</v>
      </c>
      <c r="N240" s="34">
        <f t="shared" ca="1" si="45"/>
        <v>61741023148.962883</v>
      </c>
      <c r="O240" s="34">
        <f t="shared" ca="1" si="46"/>
        <v>1715733220.981061</v>
      </c>
      <c r="P240" s="8">
        <f t="shared" ca="1" si="53"/>
        <v>-6.9547545829475284E-3</v>
      </c>
    </row>
    <row r="241" spans="4:16">
      <c r="D241" s="42">
        <f t="shared" si="42"/>
        <v>0</v>
      </c>
      <c r="E241" s="42">
        <f t="shared" si="42"/>
        <v>0</v>
      </c>
      <c r="F241" s="34">
        <f t="shared" si="47"/>
        <v>0</v>
      </c>
      <c r="G241" s="34">
        <f t="shared" si="48"/>
        <v>0</v>
      </c>
      <c r="H241" s="34">
        <f t="shared" si="49"/>
        <v>0</v>
      </c>
      <c r="I241" s="34">
        <f t="shared" si="50"/>
        <v>0</v>
      </c>
      <c r="J241" s="34">
        <f t="shared" si="51"/>
        <v>0</v>
      </c>
      <c r="K241" s="34">
        <f t="shared" ca="1" si="43"/>
        <v>6.9547545829475284E-3</v>
      </c>
      <c r="L241" s="34">
        <f t="shared" ca="1" si="52"/>
        <v>4.836861130902965E-5</v>
      </c>
      <c r="M241" s="34">
        <f t="shared" ca="1" si="44"/>
        <v>80489948114.054779</v>
      </c>
      <c r="N241" s="34">
        <f t="shared" ca="1" si="45"/>
        <v>61741023148.962883</v>
      </c>
      <c r="O241" s="34">
        <f t="shared" ca="1" si="46"/>
        <v>1715733220.981061</v>
      </c>
      <c r="P241" s="8">
        <f t="shared" ca="1" si="53"/>
        <v>-6.9547545829475284E-3</v>
      </c>
    </row>
    <row r="242" spans="4:16">
      <c r="D242" s="42">
        <f t="shared" si="42"/>
        <v>0</v>
      </c>
      <c r="E242" s="42">
        <f t="shared" si="42"/>
        <v>0</v>
      </c>
      <c r="F242" s="34">
        <f t="shared" si="47"/>
        <v>0</v>
      </c>
      <c r="G242" s="34">
        <f t="shared" si="48"/>
        <v>0</v>
      </c>
      <c r="H242" s="34">
        <f t="shared" si="49"/>
        <v>0</v>
      </c>
      <c r="I242" s="34">
        <f t="shared" si="50"/>
        <v>0</v>
      </c>
      <c r="J242" s="34">
        <f t="shared" si="51"/>
        <v>0</v>
      </c>
      <c r="K242" s="34">
        <f t="shared" ca="1" si="43"/>
        <v>6.9547545829475284E-3</v>
      </c>
      <c r="L242" s="34">
        <f t="shared" ca="1" si="52"/>
        <v>4.836861130902965E-5</v>
      </c>
      <c r="M242" s="34">
        <f t="shared" ca="1" si="44"/>
        <v>80489948114.054779</v>
      </c>
      <c r="N242" s="34">
        <f t="shared" ca="1" si="45"/>
        <v>61741023148.962883</v>
      </c>
      <c r="O242" s="34">
        <f t="shared" ca="1" si="46"/>
        <v>1715733220.981061</v>
      </c>
      <c r="P242" s="8">
        <f t="shared" ca="1" si="53"/>
        <v>-6.9547545829475284E-3</v>
      </c>
    </row>
    <row r="243" spans="4:16">
      <c r="D243" s="42">
        <f t="shared" si="42"/>
        <v>0</v>
      </c>
      <c r="E243" s="42">
        <f t="shared" si="42"/>
        <v>0</v>
      </c>
      <c r="F243" s="34">
        <f t="shared" si="47"/>
        <v>0</v>
      </c>
      <c r="G243" s="34">
        <f t="shared" si="48"/>
        <v>0</v>
      </c>
      <c r="H243" s="34">
        <f t="shared" si="49"/>
        <v>0</v>
      </c>
      <c r="I243" s="34">
        <f t="shared" si="50"/>
        <v>0</v>
      </c>
      <c r="J243" s="34">
        <f t="shared" si="51"/>
        <v>0</v>
      </c>
      <c r="K243" s="34">
        <f t="shared" ca="1" si="43"/>
        <v>6.9547545829475284E-3</v>
      </c>
      <c r="L243" s="34">
        <f t="shared" ca="1" si="52"/>
        <v>4.836861130902965E-5</v>
      </c>
      <c r="M243" s="34">
        <f t="shared" ca="1" si="44"/>
        <v>80489948114.054779</v>
      </c>
      <c r="N243" s="34">
        <f t="shared" ca="1" si="45"/>
        <v>61741023148.962883</v>
      </c>
      <c r="O243" s="34">
        <f t="shared" ca="1" si="46"/>
        <v>1715733220.981061</v>
      </c>
      <c r="P243" s="8">
        <f t="shared" ca="1" si="53"/>
        <v>-6.9547545829475284E-3</v>
      </c>
    </row>
    <row r="244" spans="4:16">
      <c r="D244" s="42">
        <f t="shared" si="42"/>
        <v>0</v>
      </c>
      <c r="E244" s="42">
        <f t="shared" si="42"/>
        <v>0</v>
      </c>
      <c r="F244" s="34">
        <f t="shared" si="47"/>
        <v>0</v>
      </c>
      <c r="G244" s="34">
        <f t="shared" si="48"/>
        <v>0</v>
      </c>
      <c r="H244" s="34">
        <f t="shared" si="49"/>
        <v>0</v>
      </c>
      <c r="I244" s="34">
        <f t="shared" si="50"/>
        <v>0</v>
      </c>
      <c r="J244" s="34">
        <f t="shared" si="51"/>
        <v>0</v>
      </c>
      <c r="K244" s="34">
        <f t="shared" ca="1" si="43"/>
        <v>6.9547545829475284E-3</v>
      </c>
      <c r="L244" s="34">
        <f t="shared" ca="1" si="52"/>
        <v>4.836861130902965E-5</v>
      </c>
      <c r="M244" s="34">
        <f t="shared" ca="1" si="44"/>
        <v>80489948114.054779</v>
      </c>
      <c r="N244" s="34">
        <f t="shared" ca="1" si="45"/>
        <v>61741023148.962883</v>
      </c>
      <c r="O244" s="34">
        <f t="shared" ca="1" si="46"/>
        <v>1715733220.981061</v>
      </c>
      <c r="P244" s="8">
        <f t="shared" ca="1" si="53"/>
        <v>-6.9547545829475284E-3</v>
      </c>
    </row>
    <row r="245" spans="4:16">
      <c r="D245" s="42">
        <f t="shared" si="42"/>
        <v>0</v>
      </c>
      <c r="E245" s="42">
        <f t="shared" si="42"/>
        <v>0</v>
      </c>
      <c r="F245" s="34">
        <f t="shared" si="47"/>
        <v>0</v>
      </c>
      <c r="G245" s="34">
        <f t="shared" si="48"/>
        <v>0</v>
      </c>
      <c r="H245" s="34">
        <f t="shared" si="49"/>
        <v>0</v>
      </c>
      <c r="I245" s="34">
        <f t="shared" si="50"/>
        <v>0</v>
      </c>
      <c r="J245" s="34">
        <f t="shared" si="51"/>
        <v>0</v>
      </c>
      <c r="K245" s="34">
        <f t="shared" ca="1" si="43"/>
        <v>6.9547545829475284E-3</v>
      </c>
      <c r="L245" s="34">
        <f t="shared" ca="1" si="52"/>
        <v>4.836861130902965E-5</v>
      </c>
      <c r="M245" s="34">
        <f t="shared" ca="1" si="44"/>
        <v>80489948114.054779</v>
      </c>
      <c r="N245" s="34">
        <f t="shared" ca="1" si="45"/>
        <v>61741023148.962883</v>
      </c>
      <c r="O245" s="34">
        <f t="shared" ca="1" si="46"/>
        <v>1715733220.981061</v>
      </c>
      <c r="P245" s="8">
        <f t="shared" ca="1" si="53"/>
        <v>-6.9547545829475284E-3</v>
      </c>
    </row>
    <row r="246" spans="4:16">
      <c r="D246" s="42">
        <f t="shared" si="42"/>
        <v>0</v>
      </c>
      <c r="E246" s="42">
        <f t="shared" si="42"/>
        <v>0</v>
      </c>
      <c r="F246" s="34">
        <f t="shared" si="47"/>
        <v>0</v>
      </c>
      <c r="G246" s="34">
        <f t="shared" si="48"/>
        <v>0</v>
      </c>
      <c r="H246" s="34">
        <f t="shared" si="49"/>
        <v>0</v>
      </c>
      <c r="I246" s="34">
        <f t="shared" si="50"/>
        <v>0</v>
      </c>
      <c r="J246" s="34">
        <f t="shared" si="51"/>
        <v>0</v>
      </c>
      <c r="K246" s="34">
        <f t="shared" ca="1" si="43"/>
        <v>6.9547545829475284E-3</v>
      </c>
      <c r="L246" s="34">
        <f t="shared" ca="1" si="52"/>
        <v>4.836861130902965E-5</v>
      </c>
      <c r="M246" s="34">
        <f t="shared" ca="1" si="44"/>
        <v>80489948114.054779</v>
      </c>
      <c r="N246" s="34">
        <f t="shared" ca="1" si="45"/>
        <v>61741023148.962883</v>
      </c>
      <c r="O246" s="34">
        <f t="shared" ca="1" si="46"/>
        <v>1715733220.981061</v>
      </c>
      <c r="P246" s="8">
        <f t="shared" ca="1" si="53"/>
        <v>-6.9547545829475284E-3</v>
      </c>
    </row>
    <row r="247" spans="4:16">
      <c r="D247" s="42">
        <f t="shared" si="42"/>
        <v>0</v>
      </c>
      <c r="E247" s="42">
        <f t="shared" si="42"/>
        <v>0</v>
      </c>
      <c r="F247" s="34">
        <f t="shared" si="47"/>
        <v>0</v>
      </c>
      <c r="G247" s="34">
        <f t="shared" si="48"/>
        <v>0</v>
      </c>
      <c r="H247" s="34">
        <f t="shared" si="49"/>
        <v>0</v>
      </c>
      <c r="I247" s="34">
        <f t="shared" si="50"/>
        <v>0</v>
      </c>
      <c r="J247" s="34">
        <f t="shared" si="51"/>
        <v>0</v>
      </c>
      <c r="K247" s="34">
        <f t="shared" ca="1" si="43"/>
        <v>6.9547545829475284E-3</v>
      </c>
      <c r="L247" s="34">
        <f t="shared" ca="1" si="52"/>
        <v>4.836861130902965E-5</v>
      </c>
      <c r="M247" s="34">
        <f t="shared" ca="1" si="44"/>
        <v>80489948114.054779</v>
      </c>
      <c r="N247" s="34">
        <f t="shared" ca="1" si="45"/>
        <v>61741023148.962883</v>
      </c>
      <c r="O247" s="34">
        <f t="shared" ca="1" si="46"/>
        <v>1715733220.981061</v>
      </c>
      <c r="P247" s="8">
        <f t="shared" ca="1" si="53"/>
        <v>-6.9547545829475284E-3</v>
      </c>
    </row>
    <row r="248" spans="4:16">
      <c r="D248" s="42">
        <f t="shared" si="42"/>
        <v>0</v>
      </c>
      <c r="E248" s="42">
        <f t="shared" si="42"/>
        <v>0</v>
      </c>
      <c r="F248" s="34">
        <f t="shared" si="47"/>
        <v>0</v>
      </c>
      <c r="G248" s="34">
        <f t="shared" si="48"/>
        <v>0</v>
      </c>
      <c r="H248" s="34">
        <f t="shared" si="49"/>
        <v>0</v>
      </c>
      <c r="I248" s="34">
        <f t="shared" si="50"/>
        <v>0</v>
      </c>
      <c r="J248" s="34">
        <f t="shared" si="51"/>
        <v>0</v>
      </c>
      <c r="K248" s="34">
        <f t="shared" ca="1" si="43"/>
        <v>6.9547545829475284E-3</v>
      </c>
      <c r="L248" s="34">
        <f t="shared" ca="1" si="52"/>
        <v>4.836861130902965E-5</v>
      </c>
      <c r="M248" s="34">
        <f t="shared" ca="1" si="44"/>
        <v>80489948114.054779</v>
      </c>
      <c r="N248" s="34">
        <f t="shared" ca="1" si="45"/>
        <v>61741023148.962883</v>
      </c>
      <c r="O248" s="34">
        <f t="shared" ca="1" si="46"/>
        <v>1715733220.981061</v>
      </c>
      <c r="P248" s="8">
        <f t="shared" ca="1" si="53"/>
        <v>-6.9547545829475284E-3</v>
      </c>
    </row>
    <row r="249" spans="4:16">
      <c r="D249" s="42">
        <f t="shared" si="42"/>
        <v>0</v>
      </c>
      <c r="E249" s="42">
        <f t="shared" si="42"/>
        <v>0</v>
      </c>
      <c r="F249" s="34">
        <f t="shared" si="47"/>
        <v>0</v>
      </c>
      <c r="G249" s="34">
        <f t="shared" si="48"/>
        <v>0</v>
      </c>
      <c r="H249" s="34">
        <f t="shared" si="49"/>
        <v>0</v>
      </c>
      <c r="I249" s="34">
        <f t="shared" si="50"/>
        <v>0</v>
      </c>
      <c r="J249" s="34">
        <f t="shared" si="51"/>
        <v>0</v>
      </c>
      <c r="K249" s="34">
        <f t="shared" ca="1" si="43"/>
        <v>6.9547545829475284E-3</v>
      </c>
      <c r="L249" s="34">
        <f t="shared" ca="1" si="52"/>
        <v>4.836861130902965E-5</v>
      </c>
      <c r="M249" s="34">
        <f t="shared" ca="1" si="44"/>
        <v>80489948114.054779</v>
      </c>
      <c r="N249" s="34">
        <f t="shared" ca="1" si="45"/>
        <v>61741023148.962883</v>
      </c>
      <c r="O249" s="34">
        <f t="shared" ca="1" si="46"/>
        <v>1715733220.981061</v>
      </c>
      <c r="P249" s="8">
        <f t="shared" ca="1" si="53"/>
        <v>-6.9547545829475284E-3</v>
      </c>
    </row>
    <row r="250" spans="4:16">
      <c r="D250" s="42">
        <f t="shared" si="42"/>
        <v>0</v>
      </c>
      <c r="E250" s="42">
        <f t="shared" si="42"/>
        <v>0</v>
      </c>
      <c r="F250" s="34">
        <f t="shared" si="47"/>
        <v>0</v>
      </c>
      <c r="G250" s="34">
        <f t="shared" si="48"/>
        <v>0</v>
      </c>
      <c r="H250" s="34">
        <f t="shared" si="49"/>
        <v>0</v>
      </c>
      <c r="I250" s="34">
        <f t="shared" si="50"/>
        <v>0</v>
      </c>
      <c r="J250" s="34">
        <f t="shared" si="51"/>
        <v>0</v>
      </c>
      <c r="K250" s="34">
        <f t="shared" ca="1" si="43"/>
        <v>6.9547545829475284E-3</v>
      </c>
      <c r="L250" s="34">
        <f t="shared" ca="1" si="52"/>
        <v>4.836861130902965E-5</v>
      </c>
      <c r="M250" s="34">
        <f t="shared" ca="1" si="44"/>
        <v>80489948114.054779</v>
      </c>
      <c r="N250" s="34">
        <f t="shared" ca="1" si="45"/>
        <v>61741023148.962883</v>
      </c>
      <c r="O250" s="34">
        <f t="shared" ca="1" si="46"/>
        <v>1715733220.981061</v>
      </c>
      <c r="P250" s="8">
        <f t="shared" ca="1" si="53"/>
        <v>-6.9547545829475284E-3</v>
      </c>
    </row>
    <row r="251" spans="4:16">
      <c r="D251" s="42">
        <f t="shared" si="42"/>
        <v>0</v>
      </c>
      <c r="E251" s="42">
        <f t="shared" si="42"/>
        <v>0</v>
      </c>
      <c r="F251" s="34">
        <f t="shared" si="47"/>
        <v>0</v>
      </c>
      <c r="G251" s="34">
        <f t="shared" si="48"/>
        <v>0</v>
      </c>
      <c r="H251" s="34">
        <f t="shared" si="49"/>
        <v>0</v>
      </c>
      <c r="I251" s="34">
        <f t="shared" si="50"/>
        <v>0</v>
      </c>
      <c r="J251" s="34">
        <f t="shared" si="51"/>
        <v>0</v>
      </c>
      <c r="K251" s="34">
        <f t="shared" ca="1" si="43"/>
        <v>6.9547545829475284E-3</v>
      </c>
      <c r="L251" s="34">
        <f t="shared" ca="1" si="52"/>
        <v>4.836861130902965E-5</v>
      </c>
      <c r="M251" s="34">
        <f t="shared" ca="1" si="44"/>
        <v>80489948114.054779</v>
      </c>
      <c r="N251" s="34">
        <f t="shared" ca="1" si="45"/>
        <v>61741023148.962883</v>
      </c>
      <c r="O251" s="34">
        <f t="shared" ca="1" si="46"/>
        <v>1715733220.981061</v>
      </c>
      <c r="P251" s="8">
        <f t="shared" ca="1" si="53"/>
        <v>-6.9547545829475284E-3</v>
      </c>
    </row>
    <row r="252" spans="4:16">
      <c r="D252" s="42">
        <f t="shared" si="42"/>
        <v>0</v>
      </c>
      <c r="E252" s="42">
        <f t="shared" si="42"/>
        <v>0</v>
      </c>
      <c r="F252" s="34">
        <f t="shared" si="47"/>
        <v>0</v>
      </c>
      <c r="G252" s="34">
        <f t="shared" si="48"/>
        <v>0</v>
      </c>
      <c r="H252" s="34">
        <f t="shared" si="49"/>
        <v>0</v>
      </c>
      <c r="I252" s="34">
        <f t="shared" si="50"/>
        <v>0</v>
      </c>
      <c r="J252" s="34">
        <f t="shared" si="51"/>
        <v>0</v>
      </c>
      <c r="K252" s="34">
        <f t="shared" ca="1" si="43"/>
        <v>6.9547545829475284E-3</v>
      </c>
      <c r="L252" s="34">
        <f t="shared" ca="1" si="52"/>
        <v>4.836861130902965E-5</v>
      </c>
      <c r="M252" s="34">
        <f t="shared" ca="1" si="44"/>
        <v>80489948114.054779</v>
      </c>
      <c r="N252" s="34">
        <f t="shared" ca="1" si="45"/>
        <v>61741023148.962883</v>
      </c>
      <c r="O252" s="34">
        <f t="shared" ca="1" si="46"/>
        <v>1715733220.981061</v>
      </c>
      <c r="P252" s="8">
        <f t="shared" ca="1" si="53"/>
        <v>-6.9547545829475284E-3</v>
      </c>
    </row>
    <row r="253" spans="4:16">
      <c r="D253" s="42">
        <f t="shared" si="42"/>
        <v>0</v>
      </c>
      <c r="E253" s="42">
        <f t="shared" si="42"/>
        <v>0</v>
      </c>
      <c r="F253" s="34">
        <f t="shared" si="47"/>
        <v>0</v>
      </c>
      <c r="G253" s="34">
        <f t="shared" si="48"/>
        <v>0</v>
      </c>
      <c r="H253" s="34">
        <f t="shared" si="49"/>
        <v>0</v>
      </c>
      <c r="I253" s="34">
        <f t="shared" si="50"/>
        <v>0</v>
      </c>
      <c r="J253" s="34">
        <f t="shared" si="51"/>
        <v>0</v>
      </c>
      <c r="K253" s="34">
        <f t="shared" ca="1" si="43"/>
        <v>6.9547545829475284E-3</v>
      </c>
      <c r="L253" s="34">
        <f t="shared" ca="1" si="52"/>
        <v>4.836861130902965E-5</v>
      </c>
      <c r="M253" s="34">
        <f t="shared" ca="1" si="44"/>
        <v>80489948114.054779</v>
      </c>
      <c r="N253" s="34">
        <f t="shared" ca="1" si="45"/>
        <v>61741023148.962883</v>
      </c>
      <c r="O253" s="34">
        <f t="shared" ca="1" si="46"/>
        <v>1715733220.981061</v>
      </c>
      <c r="P253" s="8">
        <f t="shared" ca="1" si="53"/>
        <v>-6.9547545829475284E-3</v>
      </c>
    </row>
    <row r="254" spans="4:16">
      <c r="D254" s="42">
        <f t="shared" si="42"/>
        <v>0</v>
      </c>
      <c r="E254" s="42">
        <f t="shared" si="42"/>
        <v>0</v>
      </c>
      <c r="F254" s="34">
        <f t="shared" si="47"/>
        <v>0</v>
      </c>
      <c r="G254" s="34">
        <f t="shared" si="48"/>
        <v>0</v>
      </c>
      <c r="H254" s="34">
        <f t="shared" si="49"/>
        <v>0</v>
      </c>
      <c r="I254" s="34">
        <f t="shared" si="50"/>
        <v>0</v>
      </c>
      <c r="J254" s="34">
        <f t="shared" si="51"/>
        <v>0</v>
      </c>
      <c r="K254" s="34">
        <f t="shared" ca="1" si="43"/>
        <v>6.9547545829475284E-3</v>
      </c>
      <c r="L254" s="34">
        <f t="shared" ca="1" si="52"/>
        <v>4.836861130902965E-5</v>
      </c>
      <c r="M254" s="34">
        <f t="shared" ca="1" si="44"/>
        <v>80489948114.054779</v>
      </c>
      <c r="N254" s="34">
        <f t="shared" ca="1" si="45"/>
        <v>61741023148.962883</v>
      </c>
      <c r="O254" s="34">
        <f t="shared" ca="1" si="46"/>
        <v>1715733220.981061</v>
      </c>
      <c r="P254" s="8">
        <f t="shared" ca="1" si="53"/>
        <v>-6.9547545829475284E-3</v>
      </c>
    </row>
    <row r="255" spans="4:16">
      <c r="D255" s="42">
        <f t="shared" si="42"/>
        <v>0</v>
      </c>
      <c r="E255" s="42">
        <f t="shared" si="42"/>
        <v>0</v>
      </c>
      <c r="F255" s="34">
        <f t="shared" si="47"/>
        <v>0</v>
      </c>
      <c r="G255" s="34">
        <f t="shared" si="48"/>
        <v>0</v>
      </c>
      <c r="H255" s="34">
        <f t="shared" si="49"/>
        <v>0</v>
      </c>
      <c r="I255" s="34">
        <f t="shared" si="50"/>
        <v>0</v>
      </c>
      <c r="J255" s="34">
        <f t="shared" si="51"/>
        <v>0</v>
      </c>
      <c r="K255" s="34">
        <f t="shared" ca="1" si="43"/>
        <v>6.9547545829475284E-3</v>
      </c>
      <c r="L255" s="34">
        <f t="shared" ca="1" si="52"/>
        <v>4.836861130902965E-5</v>
      </c>
      <c r="M255" s="34">
        <f t="shared" ca="1" si="44"/>
        <v>80489948114.054779</v>
      </c>
      <c r="N255" s="34">
        <f t="shared" ca="1" si="45"/>
        <v>61741023148.962883</v>
      </c>
      <c r="O255" s="34">
        <f t="shared" ca="1" si="46"/>
        <v>1715733220.981061</v>
      </c>
      <c r="P255" s="8">
        <f t="shared" ca="1" si="53"/>
        <v>-6.9547545829475284E-3</v>
      </c>
    </row>
    <row r="256" spans="4:16">
      <c r="D256" s="42">
        <f t="shared" si="42"/>
        <v>0</v>
      </c>
      <c r="E256" s="42">
        <f t="shared" si="42"/>
        <v>0</v>
      </c>
      <c r="F256" s="34">
        <f t="shared" si="47"/>
        <v>0</v>
      </c>
      <c r="G256" s="34">
        <f t="shared" si="48"/>
        <v>0</v>
      </c>
      <c r="H256" s="34">
        <f t="shared" si="49"/>
        <v>0</v>
      </c>
      <c r="I256" s="34">
        <f t="shared" si="50"/>
        <v>0</v>
      </c>
      <c r="J256" s="34">
        <f t="shared" si="51"/>
        <v>0</v>
      </c>
      <c r="K256" s="34">
        <f t="shared" ca="1" si="43"/>
        <v>6.9547545829475284E-3</v>
      </c>
      <c r="L256" s="34">
        <f t="shared" ca="1" si="52"/>
        <v>4.836861130902965E-5</v>
      </c>
      <c r="M256" s="34">
        <f t="shared" ca="1" si="44"/>
        <v>80489948114.054779</v>
      </c>
      <c r="N256" s="34">
        <f t="shared" ca="1" si="45"/>
        <v>61741023148.962883</v>
      </c>
      <c r="O256" s="34">
        <f t="shared" ca="1" si="46"/>
        <v>1715733220.981061</v>
      </c>
      <c r="P256" s="8">
        <f t="shared" ca="1" si="53"/>
        <v>-6.9547545829475284E-3</v>
      </c>
    </row>
    <row r="257" spans="4:16">
      <c r="D257" s="42">
        <f t="shared" si="42"/>
        <v>0</v>
      </c>
      <c r="E257" s="42">
        <f t="shared" si="42"/>
        <v>0</v>
      </c>
      <c r="F257" s="34">
        <f t="shared" si="47"/>
        <v>0</v>
      </c>
      <c r="G257" s="34">
        <f t="shared" si="48"/>
        <v>0</v>
      </c>
      <c r="H257" s="34">
        <f t="shared" si="49"/>
        <v>0</v>
      </c>
      <c r="I257" s="34">
        <f t="shared" si="50"/>
        <v>0</v>
      </c>
      <c r="J257" s="34">
        <f t="shared" si="51"/>
        <v>0</v>
      </c>
      <c r="K257" s="34">
        <f t="shared" ca="1" si="43"/>
        <v>6.9547545829475284E-3</v>
      </c>
      <c r="L257" s="34">
        <f t="shared" ca="1" si="52"/>
        <v>4.836861130902965E-5</v>
      </c>
      <c r="M257" s="34">
        <f t="shared" ca="1" si="44"/>
        <v>80489948114.054779</v>
      </c>
      <c r="N257" s="34">
        <f t="shared" ca="1" si="45"/>
        <v>61741023148.962883</v>
      </c>
      <c r="O257" s="34">
        <f t="shared" ca="1" si="46"/>
        <v>1715733220.981061</v>
      </c>
      <c r="P257" s="8">
        <f t="shared" ca="1" si="53"/>
        <v>-6.9547545829475284E-3</v>
      </c>
    </row>
    <row r="258" spans="4:16">
      <c r="D258" s="42">
        <f t="shared" si="42"/>
        <v>0</v>
      </c>
      <c r="E258" s="42">
        <f t="shared" si="42"/>
        <v>0</v>
      </c>
      <c r="F258" s="34">
        <f t="shared" si="47"/>
        <v>0</v>
      </c>
      <c r="G258" s="34">
        <f t="shared" si="48"/>
        <v>0</v>
      </c>
      <c r="H258" s="34">
        <f t="shared" si="49"/>
        <v>0</v>
      </c>
      <c r="I258" s="34">
        <f t="shared" si="50"/>
        <v>0</v>
      </c>
      <c r="J258" s="34">
        <f t="shared" si="51"/>
        <v>0</v>
      </c>
      <c r="K258" s="34">
        <f t="shared" ca="1" si="43"/>
        <v>6.9547545829475284E-3</v>
      </c>
      <c r="L258" s="34">
        <f t="shared" ca="1" si="52"/>
        <v>4.836861130902965E-5</v>
      </c>
      <c r="M258" s="34">
        <f t="shared" ca="1" si="44"/>
        <v>80489948114.054779</v>
      </c>
      <c r="N258" s="34">
        <f t="shared" ca="1" si="45"/>
        <v>61741023148.962883</v>
      </c>
      <c r="O258" s="34">
        <f t="shared" ca="1" si="46"/>
        <v>1715733220.981061</v>
      </c>
      <c r="P258" s="8">
        <f t="shared" ca="1" si="53"/>
        <v>-6.9547545829475284E-3</v>
      </c>
    </row>
    <row r="259" spans="4:16">
      <c r="D259" s="42">
        <f t="shared" si="42"/>
        <v>0</v>
      </c>
      <c r="E259" s="42">
        <f t="shared" si="42"/>
        <v>0</v>
      </c>
      <c r="F259" s="34">
        <f t="shared" si="47"/>
        <v>0</v>
      </c>
      <c r="G259" s="34">
        <f t="shared" si="48"/>
        <v>0</v>
      </c>
      <c r="H259" s="34">
        <f t="shared" si="49"/>
        <v>0</v>
      </c>
      <c r="I259" s="34">
        <f t="shared" si="50"/>
        <v>0</v>
      </c>
      <c r="J259" s="34">
        <f t="shared" si="51"/>
        <v>0</v>
      </c>
      <c r="K259" s="34">
        <f t="shared" ca="1" si="43"/>
        <v>6.9547545829475284E-3</v>
      </c>
      <c r="L259" s="34">
        <f t="shared" ca="1" si="52"/>
        <v>4.836861130902965E-5</v>
      </c>
      <c r="M259" s="34">
        <f t="shared" ca="1" si="44"/>
        <v>80489948114.054779</v>
      </c>
      <c r="N259" s="34">
        <f t="shared" ca="1" si="45"/>
        <v>61741023148.962883</v>
      </c>
      <c r="O259" s="34">
        <f t="shared" ca="1" si="46"/>
        <v>1715733220.981061</v>
      </c>
      <c r="P259" s="8">
        <f t="shared" ca="1" si="53"/>
        <v>-6.9547545829475284E-3</v>
      </c>
    </row>
    <row r="260" spans="4:16">
      <c r="D260" s="42">
        <f t="shared" si="42"/>
        <v>0</v>
      </c>
      <c r="E260" s="42">
        <f t="shared" si="42"/>
        <v>0</v>
      </c>
      <c r="F260" s="34">
        <f t="shared" si="47"/>
        <v>0</v>
      </c>
      <c r="G260" s="34">
        <f t="shared" si="48"/>
        <v>0</v>
      </c>
      <c r="H260" s="34">
        <f t="shared" si="49"/>
        <v>0</v>
      </c>
      <c r="I260" s="34">
        <f t="shared" si="50"/>
        <v>0</v>
      </c>
      <c r="J260" s="34">
        <f t="shared" si="51"/>
        <v>0</v>
      </c>
      <c r="K260" s="34">
        <f t="shared" ca="1" si="43"/>
        <v>6.9547545829475284E-3</v>
      </c>
      <c r="L260" s="34">
        <f t="shared" ca="1" si="52"/>
        <v>4.836861130902965E-5</v>
      </c>
      <c r="M260" s="34">
        <f t="shared" ca="1" si="44"/>
        <v>80489948114.054779</v>
      </c>
      <c r="N260" s="34">
        <f t="shared" ca="1" si="45"/>
        <v>61741023148.962883</v>
      </c>
      <c r="O260" s="34">
        <f t="shared" ca="1" si="46"/>
        <v>1715733220.981061</v>
      </c>
      <c r="P260" s="8">
        <f t="shared" ca="1" si="53"/>
        <v>-6.9547545829475284E-3</v>
      </c>
    </row>
    <row r="261" spans="4:16">
      <c r="D261" s="42">
        <f t="shared" si="42"/>
        <v>0</v>
      </c>
      <c r="E261" s="42">
        <f t="shared" si="42"/>
        <v>0</v>
      </c>
      <c r="F261" s="34">
        <f t="shared" si="47"/>
        <v>0</v>
      </c>
      <c r="G261" s="34">
        <f t="shared" si="48"/>
        <v>0</v>
      </c>
      <c r="H261" s="34">
        <f t="shared" si="49"/>
        <v>0</v>
      </c>
      <c r="I261" s="34">
        <f t="shared" si="50"/>
        <v>0</v>
      </c>
      <c r="J261" s="34">
        <f t="shared" si="51"/>
        <v>0</v>
      </c>
      <c r="K261" s="34">
        <f t="shared" ca="1" si="43"/>
        <v>6.9547545829475284E-3</v>
      </c>
      <c r="L261" s="34">
        <f t="shared" ca="1" si="52"/>
        <v>4.836861130902965E-5</v>
      </c>
      <c r="M261" s="34">
        <f t="shared" ca="1" si="44"/>
        <v>80489948114.054779</v>
      </c>
      <c r="N261" s="34">
        <f t="shared" ca="1" si="45"/>
        <v>61741023148.962883</v>
      </c>
      <c r="O261" s="34">
        <f t="shared" ca="1" si="46"/>
        <v>1715733220.981061</v>
      </c>
      <c r="P261" s="8">
        <f t="shared" ca="1" si="53"/>
        <v>-6.9547545829475284E-3</v>
      </c>
    </row>
    <row r="262" spans="4:16">
      <c r="D262" s="42">
        <f t="shared" si="42"/>
        <v>0</v>
      </c>
      <c r="E262" s="42">
        <f t="shared" si="42"/>
        <v>0</v>
      </c>
      <c r="F262" s="34">
        <f t="shared" si="47"/>
        <v>0</v>
      </c>
      <c r="G262" s="34">
        <f t="shared" si="48"/>
        <v>0</v>
      </c>
      <c r="H262" s="34">
        <f t="shared" si="49"/>
        <v>0</v>
      </c>
      <c r="I262" s="34">
        <f t="shared" si="50"/>
        <v>0</v>
      </c>
      <c r="J262" s="34">
        <f t="shared" si="51"/>
        <v>0</v>
      </c>
      <c r="K262" s="34">
        <f t="shared" ca="1" si="43"/>
        <v>6.9547545829475284E-3</v>
      </c>
      <c r="L262" s="34">
        <f t="shared" ca="1" si="52"/>
        <v>4.836861130902965E-5</v>
      </c>
      <c r="M262" s="34">
        <f t="shared" ca="1" si="44"/>
        <v>80489948114.054779</v>
      </c>
      <c r="N262" s="34">
        <f t="shared" ca="1" si="45"/>
        <v>61741023148.962883</v>
      </c>
      <c r="O262" s="34">
        <f t="shared" ca="1" si="46"/>
        <v>1715733220.981061</v>
      </c>
      <c r="P262" s="8">
        <f t="shared" ca="1" si="53"/>
        <v>-6.9547545829475284E-3</v>
      </c>
    </row>
    <row r="263" spans="4:16">
      <c r="D263" s="42">
        <f t="shared" si="42"/>
        <v>0</v>
      </c>
      <c r="E263" s="42">
        <f t="shared" si="42"/>
        <v>0</v>
      </c>
      <c r="F263" s="34">
        <f t="shared" si="47"/>
        <v>0</v>
      </c>
      <c r="G263" s="34">
        <f t="shared" si="48"/>
        <v>0</v>
      </c>
      <c r="H263" s="34">
        <f t="shared" si="49"/>
        <v>0</v>
      </c>
      <c r="I263" s="34">
        <f t="shared" si="50"/>
        <v>0</v>
      </c>
      <c r="J263" s="34">
        <f t="shared" si="51"/>
        <v>0</v>
      </c>
      <c r="K263" s="34">
        <f t="shared" ca="1" si="43"/>
        <v>6.9547545829475284E-3</v>
      </c>
      <c r="L263" s="34">
        <f t="shared" ca="1" si="52"/>
        <v>4.836861130902965E-5</v>
      </c>
      <c r="M263" s="34">
        <f t="shared" ca="1" si="44"/>
        <v>80489948114.054779</v>
      </c>
      <c r="N263" s="34">
        <f t="shared" ca="1" si="45"/>
        <v>61741023148.962883</v>
      </c>
      <c r="O263" s="34">
        <f t="shared" ca="1" si="46"/>
        <v>1715733220.981061</v>
      </c>
      <c r="P263" s="8">
        <f t="shared" ca="1" si="53"/>
        <v>-6.9547545829475284E-3</v>
      </c>
    </row>
    <row r="264" spans="4:16">
      <c r="D264" s="42">
        <f t="shared" si="42"/>
        <v>0</v>
      </c>
      <c r="E264" s="42">
        <f t="shared" si="42"/>
        <v>0</v>
      </c>
      <c r="F264" s="34">
        <f t="shared" si="47"/>
        <v>0</v>
      </c>
      <c r="G264" s="34">
        <f t="shared" si="48"/>
        <v>0</v>
      </c>
      <c r="H264" s="34">
        <f t="shared" si="49"/>
        <v>0</v>
      </c>
      <c r="I264" s="34">
        <f t="shared" si="50"/>
        <v>0</v>
      </c>
      <c r="J264" s="34">
        <f t="shared" si="51"/>
        <v>0</v>
      </c>
      <c r="K264" s="34">
        <f t="shared" ca="1" si="43"/>
        <v>6.9547545829475284E-3</v>
      </c>
      <c r="L264" s="34">
        <f t="shared" ca="1" si="52"/>
        <v>4.836861130902965E-5</v>
      </c>
      <c r="M264" s="34">
        <f t="shared" ca="1" si="44"/>
        <v>80489948114.054779</v>
      </c>
      <c r="N264" s="34">
        <f t="shared" ca="1" si="45"/>
        <v>61741023148.962883</v>
      </c>
      <c r="O264" s="34">
        <f t="shared" ca="1" si="46"/>
        <v>1715733220.981061</v>
      </c>
      <c r="P264" s="8">
        <f t="shared" ca="1" si="53"/>
        <v>-6.9547545829475284E-3</v>
      </c>
    </row>
    <row r="265" spans="4:16">
      <c r="D265" s="42">
        <f t="shared" si="42"/>
        <v>0</v>
      </c>
      <c r="E265" s="42">
        <f t="shared" si="42"/>
        <v>0</v>
      </c>
      <c r="F265" s="34">
        <f t="shared" si="47"/>
        <v>0</v>
      </c>
      <c r="G265" s="34">
        <f t="shared" si="48"/>
        <v>0</v>
      </c>
      <c r="H265" s="34">
        <f t="shared" si="49"/>
        <v>0</v>
      </c>
      <c r="I265" s="34">
        <f t="shared" si="50"/>
        <v>0</v>
      </c>
      <c r="J265" s="34">
        <f t="shared" si="51"/>
        <v>0</v>
      </c>
      <c r="K265" s="34">
        <f t="shared" ca="1" si="43"/>
        <v>6.9547545829475284E-3</v>
      </c>
      <c r="L265" s="34">
        <f t="shared" ca="1" si="52"/>
        <v>4.836861130902965E-5</v>
      </c>
      <c r="M265" s="34">
        <f t="shared" ca="1" si="44"/>
        <v>80489948114.054779</v>
      </c>
      <c r="N265" s="34">
        <f t="shared" ca="1" si="45"/>
        <v>61741023148.962883</v>
      </c>
      <c r="O265" s="34">
        <f t="shared" ca="1" si="46"/>
        <v>1715733220.981061</v>
      </c>
      <c r="P265" s="8">
        <f t="shared" ca="1" si="53"/>
        <v>-6.9547545829475284E-3</v>
      </c>
    </row>
    <row r="266" spans="4:16">
      <c r="D266" s="42">
        <f t="shared" si="42"/>
        <v>0</v>
      </c>
      <c r="E266" s="42">
        <f t="shared" si="42"/>
        <v>0</v>
      </c>
      <c r="F266" s="34">
        <f t="shared" si="47"/>
        <v>0</v>
      </c>
      <c r="G266" s="34">
        <f t="shared" si="48"/>
        <v>0</v>
      </c>
      <c r="H266" s="34">
        <f t="shared" si="49"/>
        <v>0</v>
      </c>
      <c r="I266" s="34">
        <f t="shared" si="50"/>
        <v>0</v>
      </c>
      <c r="J266" s="34">
        <f t="shared" si="51"/>
        <v>0</v>
      </c>
      <c r="K266" s="34">
        <f t="shared" ca="1" si="43"/>
        <v>6.9547545829475284E-3</v>
      </c>
      <c r="L266" s="34">
        <f t="shared" ca="1" si="52"/>
        <v>4.836861130902965E-5</v>
      </c>
      <c r="M266" s="34">
        <f t="shared" ca="1" si="44"/>
        <v>80489948114.054779</v>
      </c>
      <c r="N266" s="34">
        <f t="shared" ca="1" si="45"/>
        <v>61741023148.962883</v>
      </c>
      <c r="O266" s="34">
        <f t="shared" ca="1" si="46"/>
        <v>1715733220.981061</v>
      </c>
      <c r="P266" s="8">
        <f t="shared" ca="1" si="53"/>
        <v>-6.9547545829475284E-3</v>
      </c>
    </row>
    <row r="267" spans="4:16">
      <c r="D267" s="42">
        <f t="shared" si="42"/>
        <v>0</v>
      </c>
      <c r="E267" s="42">
        <f t="shared" si="42"/>
        <v>0</v>
      </c>
      <c r="F267" s="34">
        <f t="shared" si="47"/>
        <v>0</v>
      </c>
      <c r="G267" s="34">
        <f t="shared" si="48"/>
        <v>0</v>
      </c>
      <c r="H267" s="34">
        <f t="shared" si="49"/>
        <v>0</v>
      </c>
      <c r="I267" s="34">
        <f t="shared" si="50"/>
        <v>0</v>
      </c>
      <c r="J267" s="34">
        <f t="shared" si="51"/>
        <v>0</v>
      </c>
      <c r="K267" s="34">
        <f t="shared" ca="1" si="43"/>
        <v>6.9547545829475284E-3</v>
      </c>
      <c r="L267" s="34">
        <f t="shared" ca="1" si="52"/>
        <v>4.836861130902965E-5</v>
      </c>
      <c r="M267" s="34">
        <f t="shared" ca="1" si="44"/>
        <v>80489948114.054779</v>
      </c>
      <c r="N267" s="34">
        <f t="shared" ca="1" si="45"/>
        <v>61741023148.962883</v>
      </c>
      <c r="O267" s="34">
        <f t="shared" ca="1" si="46"/>
        <v>1715733220.981061</v>
      </c>
      <c r="P267" s="8">
        <f t="shared" ca="1" si="53"/>
        <v>-6.9547545829475284E-3</v>
      </c>
    </row>
    <row r="268" spans="4:16">
      <c r="D268" s="42">
        <f t="shared" si="42"/>
        <v>0</v>
      </c>
      <c r="E268" s="42">
        <f t="shared" si="42"/>
        <v>0</v>
      </c>
      <c r="F268" s="34">
        <f t="shared" si="47"/>
        <v>0</v>
      </c>
      <c r="G268" s="34">
        <f t="shared" si="48"/>
        <v>0</v>
      </c>
      <c r="H268" s="34">
        <f t="shared" si="49"/>
        <v>0</v>
      </c>
      <c r="I268" s="34">
        <f t="shared" si="50"/>
        <v>0</v>
      </c>
      <c r="J268" s="34">
        <f t="shared" si="51"/>
        <v>0</v>
      </c>
      <c r="K268" s="34">
        <f t="shared" ca="1" si="43"/>
        <v>6.9547545829475284E-3</v>
      </c>
      <c r="L268" s="34">
        <f t="shared" ca="1" si="52"/>
        <v>4.836861130902965E-5</v>
      </c>
      <c r="M268" s="34">
        <f t="shared" ca="1" si="44"/>
        <v>80489948114.054779</v>
      </c>
      <c r="N268" s="34">
        <f t="shared" ca="1" si="45"/>
        <v>61741023148.962883</v>
      </c>
      <c r="O268" s="34">
        <f t="shared" ca="1" si="46"/>
        <v>1715733220.981061</v>
      </c>
      <c r="P268" s="8">
        <f t="shared" ca="1" si="53"/>
        <v>-6.9547545829475284E-3</v>
      </c>
    </row>
    <row r="269" spans="4:16">
      <c r="D269" s="42">
        <f t="shared" si="42"/>
        <v>0</v>
      </c>
      <c r="E269" s="42">
        <f t="shared" si="42"/>
        <v>0</v>
      </c>
      <c r="F269" s="34">
        <f t="shared" si="47"/>
        <v>0</v>
      </c>
      <c r="G269" s="34">
        <f t="shared" si="48"/>
        <v>0</v>
      </c>
      <c r="H269" s="34">
        <f t="shared" si="49"/>
        <v>0</v>
      </c>
      <c r="I269" s="34">
        <f t="shared" si="50"/>
        <v>0</v>
      </c>
      <c r="J269" s="34">
        <f t="shared" si="51"/>
        <v>0</v>
      </c>
      <c r="K269" s="34">
        <f t="shared" ca="1" si="43"/>
        <v>6.9547545829475284E-3</v>
      </c>
      <c r="L269" s="34">
        <f t="shared" ca="1" si="52"/>
        <v>4.836861130902965E-5</v>
      </c>
      <c r="M269" s="34">
        <f t="shared" ca="1" si="44"/>
        <v>80489948114.054779</v>
      </c>
      <c r="N269" s="34">
        <f t="shared" ca="1" si="45"/>
        <v>61741023148.962883</v>
      </c>
      <c r="O269" s="34">
        <f t="shared" ca="1" si="46"/>
        <v>1715733220.981061</v>
      </c>
      <c r="P269" s="8">
        <f t="shared" ca="1" si="53"/>
        <v>-6.9547545829475284E-3</v>
      </c>
    </row>
    <row r="270" spans="4:16">
      <c r="D270" s="42">
        <f t="shared" si="42"/>
        <v>0</v>
      </c>
      <c r="E270" s="42">
        <f t="shared" si="42"/>
        <v>0</v>
      </c>
      <c r="F270" s="34">
        <f t="shared" si="47"/>
        <v>0</v>
      </c>
      <c r="G270" s="34">
        <f t="shared" si="48"/>
        <v>0</v>
      </c>
      <c r="H270" s="34">
        <f t="shared" si="49"/>
        <v>0</v>
      </c>
      <c r="I270" s="34">
        <f t="shared" si="50"/>
        <v>0</v>
      </c>
      <c r="J270" s="34">
        <f t="shared" si="51"/>
        <v>0</v>
      </c>
      <c r="K270" s="34">
        <f t="shared" ca="1" si="43"/>
        <v>6.9547545829475284E-3</v>
      </c>
      <c r="L270" s="34">
        <f t="shared" ca="1" si="52"/>
        <v>4.836861130902965E-5</v>
      </c>
      <c r="M270" s="34">
        <f t="shared" ca="1" si="44"/>
        <v>80489948114.054779</v>
      </c>
      <c r="N270" s="34">
        <f t="shared" ca="1" si="45"/>
        <v>61741023148.962883</v>
      </c>
      <c r="O270" s="34">
        <f t="shared" ca="1" si="46"/>
        <v>1715733220.981061</v>
      </c>
      <c r="P270" s="8">
        <f t="shared" ca="1" si="53"/>
        <v>-6.9547545829475284E-3</v>
      </c>
    </row>
    <row r="271" spans="4:16">
      <c r="D271" s="42">
        <f t="shared" si="42"/>
        <v>0</v>
      </c>
      <c r="E271" s="42">
        <f t="shared" si="42"/>
        <v>0</v>
      </c>
      <c r="F271" s="34">
        <f t="shared" si="47"/>
        <v>0</v>
      </c>
      <c r="G271" s="34">
        <f t="shared" si="48"/>
        <v>0</v>
      </c>
      <c r="H271" s="34">
        <f t="shared" si="49"/>
        <v>0</v>
      </c>
      <c r="I271" s="34">
        <f t="shared" si="50"/>
        <v>0</v>
      </c>
      <c r="J271" s="34">
        <f t="shared" si="51"/>
        <v>0</v>
      </c>
      <c r="K271" s="34">
        <f t="shared" ca="1" si="43"/>
        <v>6.9547545829475284E-3</v>
      </c>
      <c r="L271" s="34">
        <f t="shared" ca="1" si="52"/>
        <v>4.836861130902965E-5</v>
      </c>
      <c r="M271" s="34">
        <f t="shared" ca="1" si="44"/>
        <v>80489948114.054779</v>
      </c>
      <c r="N271" s="34">
        <f t="shared" ca="1" si="45"/>
        <v>61741023148.962883</v>
      </c>
      <c r="O271" s="34">
        <f t="shared" ca="1" si="46"/>
        <v>1715733220.981061</v>
      </c>
      <c r="P271" s="8">
        <f t="shared" ca="1" si="53"/>
        <v>-6.9547545829475284E-3</v>
      </c>
    </row>
    <row r="272" spans="4:16">
      <c r="D272" s="42">
        <f t="shared" si="42"/>
        <v>0</v>
      </c>
      <c r="E272" s="42">
        <f t="shared" si="42"/>
        <v>0</v>
      </c>
      <c r="F272" s="34">
        <f t="shared" si="47"/>
        <v>0</v>
      </c>
      <c r="G272" s="34">
        <f t="shared" si="48"/>
        <v>0</v>
      </c>
      <c r="H272" s="34">
        <f t="shared" si="49"/>
        <v>0</v>
      </c>
      <c r="I272" s="34">
        <f t="shared" si="50"/>
        <v>0</v>
      </c>
      <c r="J272" s="34">
        <f t="shared" si="51"/>
        <v>0</v>
      </c>
      <c r="K272" s="34">
        <f t="shared" ca="1" si="43"/>
        <v>6.9547545829475284E-3</v>
      </c>
      <c r="L272" s="34">
        <f t="shared" ca="1" si="52"/>
        <v>4.836861130902965E-5</v>
      </c>
      <c r="M272" s="34">
        <f t="shared" ca="1" si="44"/>
        <v>80489948114.054779</v>
      </c>
      <c r="N272" s="34">
        <f t="shared" ca="1" si="45"/>
        <v>61741023148.962883</v>
      </c>
      <c r="O272" s="34">
        <f t="shared" ca="1" si="46"/>
        <v>1715733220.981061</v>
      </c>
      <c r="P272" s="8">
        <f t="shared" ca="1" si="53"/>
        <v>-6.9547545829475284E-3</v>
      </c>
    </row>
    <row r="273" spans="4:16">
      <c r="D273" s="42">
        <f t="shared" si="42"/>
        <v>0</v>
      </c>
      <c r="E273" s="42">
        <f t="shared" si="42"/>
        <v>0</v>
      </c>
      <c r="F273" s="34">
        <f t="shared" si="47"/>
        <v>0</v>
      </c>
      <c r="G273" s="34">
        <f t="shared" si="48"/>
        <v>0</v>
      </c>
      <c r="H273" s="34">
        <f t="shared" si="49"/>
        <v>0</v>
      </c>
      <c r="I273" s="34">
        <f t="shared" si="50"/>
        <v>0</v>
      </c>
      <c r="J273" s="34">
        <f t="shared" si="51"/>
        <v>0</v>
      </c>
      <c r="K273" s="34">
        <f t="shared" ca="1" si="43"/>
        <v>6.9547545829475284E-3</v>
      </c>
      <c r="L273" s="34">
        <f t="shared" ca="1" si="52"/>
        <v>4.836861130902965E-5</v>
      </c>
      <c r="M273" s="34">
        <f t="shared" ca="1" si="44"/>
        <v>80489948114.054779</v>
      </c>
      <c r="N273" s="34">
        <f t="shared" ca="1" si="45"/>
        <v>61741023148.962883</v>
      </c>
      <c r="O273" s="34">
        <f t="shared" ca="1" si="46"/>
        <v>1715733220.981061</v>
      </c>
      <c r="P273" s="8">
        <f t="shared" ca="1" si="53"/>
        <v>-6.9547545829475284E-3</v>
      </c>
    </row>
    <row r="274" spans="4:16">
      <c r="D274" s="42">
        <f t="shared" si="42"/>
        <v>0</v>
      </c>
      <c r="E274" s="42">
        <f t="shared" si="42"/>
        <v>0</v>
      </c>
      <c r="F274" s="34">
        <f t="shared" si="47"/>
        <v>0</v>
      </c>
      <c r="G274" s="34">
        <f t="shared" si="48"/>
        <v>0</v>
      </c>
      <c r="H274" s="34">
        <f t="shared" si="49"/>
        <v>0</v>
      </c>
      <c r="I274" s="34">
        <f t="shared" si="50"/>
        <v>0</v>
      </c>
      <c r="J274" s="34">
        <f t="shared" si="51"/>
        <v>0</v>
      </c>
      <c r="K274" s="34">
        <f t="shared" ca="1" si="43"/>
        <v>6.9547545829475284E-3</v>
      </c>
      <c r="L274" s="34">
        <f t="shared" ca="1" si="52"/>
        <v>4.836861130902965E-5</v>
      </c>
      <c r="M274" s="34">
        <f t="shared" ca="1" si="44"/>
        <v>80489948114.054779</v>
      </c>
      <c r="N274" s="34">
        <f t="shared" ca="1" si="45"/>
        <v>61741023148.962883</v>
      </c>
      <c r="O274" s="34">
        <f t="shared" ca="1" si="46"/>
        <v>1715733220.981061</v>
      </c>
      <c r="P274" s="8">
        <f t="shared" ca="1" si="53"/>
        <v>-6.9547545829475284E-3</v>
      </c>
    </row>
    <row r="275" spans="4:16">
      <c r="D275" s="42">
        <f t="shared" ref="D275:E338" si="54">A275/A$18</f>
        <v>0</v>
      </c>
      <c r="E275" s="42">
        <f t="shared" si="54"/>
        <v>0</v>
      </c>
      <c r="F275" s="34">
        <f t="shared" si="47"/>
        <v>0</v>
      </c>
      <c r="G275" s="34">
        <f t="shared" si="48"/>
        <v>0</v>
      </c>
      <c r="H275" s="34">
        <f t="shared" si="49"/>
        <v>0</v>
      </c>
      <c r="I275" s="34">
        <f t="shared" si="50"/>
        <v>0</v>
      </c>
      <c r="J275" s="34">
        <f t="shared" si="51"/>
        <v>0</v>
      </c>
      <c r="K275" s="34">
        <f t="shared" ref="K275:K340" ca="1" si="55">+E$4+E$5*D275+E$6*D275^2</f>
        <v>6.9547545829475284E-3</v>
      </c>
      <c r="L275" s="34">
        <f t="shared" ca="1" si="52"/>
        <v>4.836861130902965E-5</v>
      </c>
      <c r="M275" s="34">
        <f t="shared" ref="M275:M338" ca="1" si="56">(M$1-M$2*D275+M$3*F275)^2</f>
        <v>80489948114.054779</v>
      </c>
      <c r="N275" s="34">
        <f t="shared" ref="N275:N338" ca="1" si="57">(-M$2+M$4*D275-M$5*F275)^2</f>
        <v>61741023148.962883</v>
      </c>
      <c r="O275" s="34">
        <f t="shared" ref="O275:O338" ca="1" si="58">+(M$3-D275*M$5+F275*M$6)^2</f>
        <v>1715733220.981061</v>
      </c>
      <c r="P275" s="8">
        <f t="shared" ca="1" si="53"/>
        <v>-6.9547545829475284E-3</v>
      </c>
    </row>
    <row r="276" spans="4:16">
      <c r="D276" s="42">
        <f t="shared" si="54"/>
        <v>0</v>
      </c>
      <c r="E276" s="42">
        <f t="shared" si="54"/>
        <v>0</v>
      </c>
      <c r="F276" s="34">
        <f t="shared" ref="F276:F339" si="59">D276*D276</f>
        <v>0</v>
      </c>
      <c r="G276" s="34">
        <f t="shared" ref="G276:G339" si="60">D276*F276</f>
        <v>0</v>
      </c>
      <c r="H276" s="34">
        <f t="shared" ref="H276:H339" si="61">F276*F276</f>
        <v>0</v>
      </c>
      <c r="I276" s="34">
        <f t="shared" ref="I276:I339" si="62">E276*D276</f>
        <v>0</v>
      </c>
      <c r="J276" s="34">
        <f t="shared" ref="J276:J339" si="63">I276*D276</f>
        <v>0</v>
      </c>
      <c r="K276" s="34">
        <f t="shared" ca="1" si="55"/>
        <v>6.9547545829475284E-3</v>
      </c>
      <c r="L276" s="34">
        <f t="shared" ref="L276:L339" ca="1" si="64">+(K276-E276)^2</f>
        <v>4.836861130902965E-5</v>
      </c>
      <c r="M276" s="34">
        <f t="shared" ca="1" si="56"/>
        <v>80489948114.054779</v>
      </c>
      <c r="N276" s="34">
        <f t="shared" ca="1" si="57"/>
        <v>61741023148.962883</v>
      </c>
      <c r="O276" s="34">
        <f t="shared" ca="1" si="58"/>
        <v>1715733220.981061</v>
      </c>
      <c r="P276" s="8">
        <f t="shared" ref="P276:P339" ca="1" si="65">+E276-K276</f>
        <v>-6.9547545829475284E-3</v>
      </c>
    </row>
    <row r="277" spans="4:16">
      <c r="D277" s="42">
        <f t="shared" si="54"/>
        <v>0</v>
      </c>
      <c r="E277" s="42">
        <f t="shared" si="54"/>
        <v>0</v>
      </c>
      <c r="F277" s="34">
        <f t="shared" si="59"/>
        <v>0</v>
      </c>
      <c r="G277" s="34">
        <f t="shared" si="60"/>
        <v>0</v>
      </c>
      <c r="H277" s="34">
        <f t="shared" si="61"/>
        <v>0</v>
      </c>
      <c r="I277" s="34">
        <f t="shared" si="62"/>
        <v>0</v>
      </c>
      <c r="J277" s="34">
        <f t="shared" si="63"/>
        <v>0</v>
      </c>
      <c r="K277" s="34">
        <f t="shared" ca="1" si="55"/>
        <v>6.9547545829475284E-3</v>
      </c>
      <c r="L277" s="34">
        <f t="shared" ca="1" si="64"/>
        <v>4.836861130902965E-5</v>
      </c>
      <c r="M277" s="34">
        <f t="shared" ca="1" si="56"/>
        <v>80489948114.054779</v>
      </c>
      <c r="N277" s="34">
        <f t="shared" ca="1" si="57"/>
        <v>61741023148.962883</v>
      </c>
      <c r="O277" s="34">
        <f t="shared" ca="1" si="58"/>
        <v>1715733220.981061</v>
      </c>
      <c r="P277" s="8">
        <f t="shared" ca="1" si="65"/>
        <v>-6.9547545829475284E-3</v>
      </c>
    </row>
    <row r="278" spans="4:16">
      <c r="D278" s="42">
        <f t="shared" si="54"/>
        <v>0</v>
      </c>
      <c r="E278" s="42">
        <f t="shared" si="54"/>
        <v>0</v>
      </c>
      <c r="F278" s="34">
        <f t="shared" si="59"/>
        <v>0</v>
      </c>
      <c r="G278" s="34">
        <f t="shared" si="60"/>
        <v>0</v>
      </c>
      <c r="H278" s="34">
        <f t="shared" si="61"/>
        <v>0</v>
      </c>
      <c r="I278" s="34">
        <f t="shared" si="62"/>
        <v>0</v>
      </c>
      <c r="J278" s="34">
        <f t="shared" si="63"/>
        <v>0</v>
      </c>
      <c r="K278" s="34">
        <f t="shared" ca="1" si="55"/>
        <v>6.9547545829475284E-3</v>
      </c>
      <c r="L278" s="34">
        <f t="shared" ca="1" si="64"/>
        <v>4.836861130902965E-5</v>
      </c>
      <c r="M278" s="34">
        <f t="shared" ca="1" si="56"/>
        <v>80489948114.054779</v>
      </c>
      <c r="N278" s="34">
        <f t="shared" ca="1" si="57"/>
        <v>61741023148.962883</v>
      </c>
      <c r="O278" s="34">
        <f t="shared" ca="1" si="58"/>
        <v>1715733220.981061</v>
      </c>
      <c r="P278" s="8">
        <f t="shared" ca="1" si="65"/>
        <v>-6.9547545829475284E-3</v>
      </c>
    </row>
    <row r="279" spans="4:16">
      <c r="D279" s="42">
        <f t="shared" si="54"/>
        <v>0</v>
      </c>
      <c r="E279" s="42">
        <f t="shared" si="54"/>
        <v>0</v>
      </c>
      <c r="F279" s="34">
        <f t="shared" si="59"/>
        <v>0</v>
      </c>
      <c r="G279" s="34">
        <f t="shared" si="60"/>
        <v>0</v>
      </c>
      <c r="H279" s="34">
        <f t="shared" si="61"/>
        <v>0</v>
      </c>
      <c r="I279" s="34">
        <f t="shared" si="62"/>
        <v>0</v>
      </c>
      <c r="J279" s="34">
        <f t="shared" si="63"/>
        <v>0</v>
      </c>
      <c r="K279" s="34">
        <f t="shared" ca="1" si="55"/>
        <v>6.9547545829475284E-3</v>
      </c>
      <c r="L279" s="34">
        <f t="shared" ca="1" si="64"/>
        <v>4.836861130902965E-5</v>
      </c>
      <c r="M279" s="34">
        <f t="shared" ca="1" si="56"/>
        <v>80489948114.054779</v>
      </c>
      <c r="N279" s="34">
        <f t="shared" ca="1" si="57"/>
        <v>61741023148.962883</v>
      </c>
      <c r="O279" s="34">
        <f t="shared" ca="1" si="58"/>
        <v>1715733220.981061</v>
      </c>
      <c r="P279" s="8">
        <f t="shared" ca="1" si="65"/>
        <v>-6.9547545829475284E-3</v>
      </c>
    </row>
    <row r="280" spans="4:16">
      <c r="D280" s="42">
        <f t="shared" si="54"/>
        <v>0</v>
      </c>
      <c r="E280" s="42">
        <f t="shared" si="54"/>
        <v>0</v>
      </c>
      <c r="F280" s="34">
        <f t="shared" si="59"/>
        <v>0</v>
      </c>
      <c r="G280" s="34">
        <f t="shared" si="60"/>
        <v>0</v>
      </c>
      <c r="H280" s="34">
        <f t="shared" si="61"/>
        <v>0</v>
      </c>
      <c r="I280" s="34">
        <f t="shared" si="62"/>
        <v>0</v>
      </c>
      <c r="J280" s="34">
        <f t="shared" si="63"/>
        <v>0</v>
      </c>
      <c r="K280" s="34">
        <f t="shared" ca="1" si="55"/>
        <v>6.9547545829475284E-3</v>
      </c>
      <c r="L280" s="34">
        <f t="shared" ca="1" si="64"/>
        <v>4.836861130902965E-5</v>
      </c>
      <c r="M280" s="34">
        <f t="shared" ca="1" si="56"/>
        <v>80489948114.054779</v>
      </c>
      <c r="N280" s="34">
        <f t="shared" ca="1" si="57"/>
        <v>61741023148.962883</v>
      </c>
      <c r="O280" s="34">
        <f t="shared" ca="1" si="58"/>
        <v>1715733220.981061</v>
      </c>
      <c r="P280" s="8">
        <f t="shared" ca="1" si="65"/>
        <v>-6.9547545829475284E-3</v>
      </c>
    </row>
    <row r="281" spans="4:16">
      <c r="D281" s="42">
        <f t="shared" si="54"/>
        <v>0</v>
      </c>
      <c r="E281" s="42">
        <f t="shared" si="54"/>
        <v>0</v>
      </c>
      <c r="F281" s="34">
        <f t="shared" si="59"/>
        <v>0</v>
      </c>
      <c r="G281" s="34">
        <f t="shared" si="60"/>
        <v>0</v>
      </c>
      <c r="H281" s="34">
        <f t="shared" si="61"/>
        <v>0</v>
      </c>
      <c r="I281" s="34">
        <f t="shared" si="62"/>
        <v>0</v>
      </c>
      <c r="J281" s="34">
        <f t="shared" si="63"/>
        <v>0</v>
      </c>
      <c r="K281" s="34">
        <f t="shared" ca="1" si="55"/>
        <v>6.9547545829475284E-3</v>
      </c>
      <c r="L281" s="34">
        <f t="shared" ca="1" si="64"/>
        <v>4.836861130902965E-5</v>
      </c>
      <c r="M281" s="34">
        <f t="shared" ca="1" si="56"/>
        <v>80489948114.054779</v>
      </c>
      <c r="N281" s="34">
        <f t="shared" ca="1" si="57"/>
        <v>61741023148.962883</v>
      </c>
      <c r="O281" s="34">
        <f t="shared" ca="1" si="58"/>
        <v>1715733220.981061</v>
      </c>
      <c r="P281" s="8">
        <f t="shared" ca="1" si="65"/>
        <v>-6.9547545829475284E-3</v>
      </c>
    </row>
    <row r="282" spans="4:16">
      <c r="D282" s="42">
        <f t="shared" si="54"/>
        <v>0</v>
      </c>
      <c r="E282" s="42">
        <f t="shared" si="54"/>
        <v>0</v>
      </c>
      <c r="F282" s="34">
        <f t="shared" si="59"/>
        <v>0</v>
      </c>
      <c r="G282" s="34">
        <f t="shared" si="60"/>
        <v>0</v>
      </c>
      <c r="H282" s="34">
        <f t="shared" si="61"/>
        <v>0</v>
      </c>
      <c r="I282" s="34">
        <f t="shared" si="62"/>
        <v>0</v>
      </c>
      <c r="J282" s="34">
        <f t="shared" si="63"/>
        <v>0</v>
      </c>
      <c r="K282" s="34">
        <f t="shared" ca="1" si="55"/>
        <v>6.9547545829475284E-3</v>
      </c>
      <c r="L282" s="34">
        <f t="shared" ca="1" si="64"/>
        <v>4.836861130902965E-5</v>
      </c>
      <c r="M282" s="34">
        <f t="shared" ca="1" si="56"/>
        <v>80489948114.054779</v>
      </c>
      <c r="N282" s="34">
        <f t="shared" ca="1" si="57"/>
        <v>61741023148.962883</v>
      </c>
      <c r="O282" s="34">
        <f t="shared" ca="1" si="58"/>
        <v>1715733220.981061</v>
      </c>
      <c r="P282" s="8">
        <f t="shared" ca="1" si="65"/>
        <v>-6.9547545829475284E-3</v>
      </c>
    </row>
    <row r="283" spans="4:16">
      <c r="D283" s="42">
        <f t="shared" si="54"/>
        <v>0</v>
      </c>
      <c r="E283" s="42">
        <f t="shared" si="54"/>
        <v>0</v>
      </c>
      <c r="F283" s="34">
        <f t="shared" si="59"/>
        <v>0</v>
      </c>
      <c r="G283" s="34">
        <f t="shared" si="60"/>
        <v>0</v>
      </c>
      <c r="H283" s="34">
        <f t="shared" si="61"/>
        <v>0</v>
      </c>
      <c r="I283" s="34">
        <f t="shared" si="62"/>
        <v>0</v>
      </c>
      <c r="J283" s="34">
        <f t="shared" si="63"/>
        <v>0</v>
      </c>
      <c r="K283" s="34">
        <f t="shared" ca="1" si="55"/>
        <v>6.9547545829475284E-3</v>
      </c>
      <c r="L283" s="34">
        <f t="shared" ca="1" si="64"/>
        <v>4.836861130902965E-5</v>
      </c>
      <c r="M283" s="34">
        <f t="shared" ca="1" si="56"/>
        <v>80489948114.054779</v>
      </c>
      <c r="N283" s="34">
        <f t="shared" ca="1" si="57"/>
        <v>61741023148.962883</v>
      </c>
      <c r="O283" s="34">
        <f t="shared" ca="1" si="58"/>
        <v>1715733220.981061</v>
      </c>
      <c r="P283" s="8">
        <f t="shared" ca="1" si="65"/>
        <v>-6.9547545829475284E-3</v>
      </c>
    </row>
    <row r="284" spans="4:16">
      <c r="D284" s="42">
        <f t="shared" si="54"/>
        <v>0</v>
      </c>
      <c r="E284" s="42">
        <f t="shared" si="54"/>
        <v>0</v>
      </c>
      <c r="F284" s="34">
        <f t="shared" si="59"/>
        <v>0</v>
      </c>
      <c r="G284" s="34">
        <f t="shared" si="60"/>
        <v>0</v>
      </c>
      <c r="H284" s="34">
        <f t="shared" si="61"/>
        <v>0</v>
      </c>
      <c r="I284" s="34">
        <f t="shared" si="62"/>
        <v>0</v>
      </c>
      <c r="J284" s="34">
        <f t="shared" si="63"/>
        <v>0</v>
      </c>
      <c r="K284" s="34">
        <f t="shared" ca="1" si="55"/>
        <v>6.9547545829475284E-3</v>
      </c>
      <c r="L284" s="34">
        <f t="shared" ca="1" si="64"/>
        <v>4.836861130902965E-5</v>
      </c>
      <c r="M284" s="34">
        <f t="shared" ca="1" si="56"/>
        <v>80489948114.054779</v>
      </c>
      <c r="N284" s="34">
        <f t="shared" ca="1" si="57"/>
        <v>61741023148.962883</v>
      </c>
      <c r="O284" s="34">
        <f t="shared" ca="1" si="58"/>
        <v>1715733220.981061</v>
      </c>
      <c r="P284" s="8">
        <f t="shared" ca="1" si="65"/>
        <v>-6.9547545829475284E-3</v>
      </c>
    </row>
    <row r="285" spans="4:16">
      <c r="D285" s="42">
        <f t="shared" si="54"/>
        <v>0</v>
      </c>
      <c r="E285" s="42">
        <f t="shared" si="54"/>
        <v>0</v>
      </c>
      <c r="F285" s="34">
        <f t="shared" si="59"/>
        <v>0</v>
      </c>
      <c r="G285" s="34">
        <f t="shared" si="60"/>
        <v>0</v>
      </c>
      <c r="H285" s="34">
        <f t="shared" si="61"/>
        <v>0</v>
      </c>
      <c r="I285" s="34">
        <f t="shared" si="62"/>
        <v>0</v>
      </c>
      <c r="J285" s="34">
        <f t="shared" si="63"/>
        <v>0</v>
      </c>
      <c r="K285" s="34">
        <f t="shared" ca="1" si="55"/>
        <v>6.9547545829475284E-3</v>
      </c>
      <c r="L285" s="34">
        <f t="shared" ca="1" si="64"/>
        <v>4.836861130902965E-5</v>
      </c>
      <c r="M285" s="34">
        <f t="shared" ca="1" si="56"/>
        <v>80489948114.054779</v>
      </c>
      <c r="N285" s="34">
        <f t="shared" ca="1" si="57"/>
        <v>61741023148.962883</v>
      </c>
      <c r="O285" s="34">
        <f t="shared" ca="1" si="58"/>
        <v>1715733220.981061</v>
      </c>
      <c r="P285" s="8">
        <f t="shared" ca="1" si="65"/>
        <v>-6.9547545829475284E-3</v>
      </c>
    </row>
    <row r="286" spans="4:16">
      <c r="D286" s="42">
        <f t="shared" si="54"/>
        <v>0</v>
      </c>
      <c r="E286" s="42">
        <f t="shared" si="54"/>
        <v>0</v>
      </c>
      <c r="F286" s="34">
        <f t="shared" si="59"/>
        <v>0</v>
      </c>
      <c r="G286" s="34">
        <f t="shared" si="60"/>
        <v>0</v>
      </c>
      <c r="H286" s="34">
        <f t="shared" si="61"/>
        <v>0</v>
      </c>
      <c r="I286" s="34">
        <f t="shared" si="62"/>
        <v>0</v>
      </c>
      <c r="J286" s="34">
        <f t="shared" si="63"/>
        <v>0</v>
      </c>
      <c r="K286" s="34">
        <f t="shared" ca="1" si="55"/>
        <v>6.9547545829475284E-3</v>
      </c>
      <c r="L286" s="34">
        <f t="shared" ca="1" si="64"/>
        <v>4.836861130902965E-5</v>
      </c>
      <c r="M286" s="34">
        <f t="shared" ca="1" si="56"/>
        <v>80489948114.054779</v>
      </c>
      <c r="N286" s="34">
        <f t="shared" ca="1" si="57"/>
        <v>61741023148.962883</v>
      </c>
      <c r="O286" s="34">
        <f t="shared" ca="1" si="58"/>
        <v>1715733220.981061</v>
      </c>
      <c r="P286" s="8">
        <f t="shared" ca="1" si="65"/>
        <v>-6.9547545829475284E-3</v>
      </c>
    </row>
    <row r="287" spans="4:16">
      <c r="D287" s="42">
        <f t="shared" si="54"/>
        <v>0</v>
      </c>
      <c r="E287" s="42">
        <f t="shared" si="54"/>
        <v>0</v>
      </c>
      <c r="F287" s="34">
        <f t="shared" si="59"/>
        <v>0</v>
      </c>
      <c r="G287" s="34">
        <f t="shared" si="60"/>
        <v>0</v>
      </c>
      <c r="H287" s="34">
        <f t="shared" si="61"/>
        <v>0</v>
      </c>
      <c r="I287" s="34">
        <f t="shared" si="62"/>
        <v>0</v>
      </c>
      <c r="J287" s="34">
        <f t="shared" si="63"/>
        <v>0</v>
      </c>
      <c r="K287" s="34">
        <f t="shared" ca="1" si="55"/>
        <v>6.9547545829475284E-3</v>
      </c>
      <c r="L287" s="34">
        <f t="shared" ca="1" si="64"/>
        <v>4.836861130902965E-5</v>
      </c>
      <c r="M287" s="34">
        <f t="shared" ca="1" si="56"/>
        <v>80489948114.054779</v>
      </c>
      <c r="N287" s="34">
        <f t="shared" ca="1" si="57"/>
        <v>61741023148.962883</v>
      </c>
      <c r="O287" s="34">
        <f t="shared" ca="1" si="58"/>
        <v>1715733220.981061</v>
      </c>
      <c r="P287" s="8">
        <f t="shared" ca="1" si="65"/>
        <v>-6.9547545829475284E-3</v>
      </c>
    </row>
    <row r="288" spans="4:16">
      <c r="D288" s="42">
        <f t="shared" si="54"/>
        <v>0</v>
      </c>
      <c r="E288" s="42">
        <f t="shared" si="54"/>
        <v>0</v>
      </c>
      <c r="F288" s="34">
        <f t="shared" si="59"/>
        <v>0</v>
      </c>
      <c r="G288" s="34">
        <f t="shared" si="60"/>
        <v>0</v>
      </c>
      <c r="H288" s="34">
        <f t="shared" si="61"/>
        <v>0</v>
      </c>
      <c r="I288" s="34">
        <f t="shared" si="62"/>
        <v>0</v>
      </c>
      <c r="J288" s="34">
        <f t="shared" si="63"/>
        <v>0</v>
      </c>
      <c r="K288" s="34">
        <f t="shared" ca="1" si="55"/>
        <v>6.9547545829475284E-3</v>
      </c>
      <c r="L288" s="34">
        <f t="shared" ca="1" si="64"/>
        <v>4.836861130902965E-5</v>
      </c>
      <c r="M288" s="34">
        <f t="shared" ca="1" si="56"/>
        <v>80489948114.054779</v>
      </c>
      <c r="N288" s="34">
        <f t="shared" ca="1" si="57"/>
        <v>61741023148.962883</v>
      </c>
      <c r="O288" s="34">
        <f t="shared" ca="1" si="58"/>
        <v>1715733220.981061</v>
      </c>
      <c r="P288" s="8">
        <f t="shared" ca="1" si="65"/>
        <v>-6.9547545829475284E-3</v>
      </c>
    </row>
    <row r="289" spans="4:16">
      <c r="D289" s="42">
        <f t="shared" si="54"/>
        <v>0</v>
      </c>
      <c r="E289" s="42">
        <f t="shared" si="54"/>
        <v>0</v>
      </c>
      <c r="F289" s="34">
        <f t="shared" si="59"/>
        <v>0</v>
      </c>
      <c r="G289" s="34">
        <f t="shared" si="60"/>
        <v>0</v>
      </c>
      <c r="H289" s="34">
        <f t="shared" si="61"/>
        <v>0</v>
      </c>
      <c r="I289" s="34">
        <f t="shared" si="62"/>
        <v>0</v>
      </c>
      <c r="J289" s="34">
        <f t="shared" si="63"/>
        <v>0</v>
      </c>
      <c r="K289" s="34">
        <f t="shared" ca="1" si="55"/>
        <v>6.9547545829475284E-3</v>
      </c>
      <c r="L289" s="34">
        <f t="shared" ca="1" si="64"/>
        <v>4.836861130902965E-5</v>
      </c>
      <c r="M289" s="34">
        <f t="shared" ca="1" si="56"/>
        <v>80489948114.054779</v>
      </c>
      <c r="N289" s="34">
        <f t="shared" ca="1" si="57"/>
        <v>61741023148.962883</v>
      </c>
      <c r="O289" s="34">
        <f t="shared" ca="1" si="58"/>
        <v>1715733220.981061</v>
      </c>
      <c r="P289" s="8">
        <f t="shared" ca="1" si="65"/>
        <v>-6.9547545829475284E-3</v>
      </c>
    </row>
    <row r="290" spans="4:16">
      <c r="D290" s="42">
        <f t="shared" si="54"/>
        <v>0</v>
      </c>
      <c r="E290" s="42">
        <f t="shared" si="54"/>
        <v>0</v>
      </c>
      <c r="F290" s="34">
        <f t="shared" si="59"/>
        <v>0</v>
      </c>
      <c r="G290" s="34">
        <f t="shared" si="60"/>
        <v>0</v>
      </c>
      <c r="H290" s="34">
        <f t="shared" si="61"/>
        <v>0</v>
      </c>
      <c r="I290" s="34">
        <f t="shared" si="62"/>
        <v>0</v>
      </c>
      <c r="J290" s="34">
        <f t="shared" si="63"/>
        <v>0</v>
      </c>
      <c r="K290" s="34">
        <f t="shared" ca="1" si="55"/>
        <v>6.9547545829475284E-3</v>
      </c>
      <c r="L290" s="34">
        <f t="shared" ca="1" si="64"/>
        <v>4.836861130902965E-5</v>
      </c>
      <c r="M290" s="34">
        <f t="shared" ca="1" si="56"/>
        <v>80489948114.054779</v>
      </c>
      <c r="N290" s="34">
        <f t="shared" ca="1" si="57"/>
        <v>61741023148.962883</v>
      </c>
      <c r="O290" s="34">
        <f t="shared" ca="1" si="58"/>
        <v>1715733220.981061</v>
      </c>
      <c r="P290" s="8">
        <f t="shared" ca="1" si="65"/>
        <v>-6.9547545829475284E-3</v>
      </c>
    </row>
    <row r="291" spans="4:16">
      <c r="D291" s="42">
        <f t="shared" si="54"/>
        <v>0</v>
      </c>
      <c r="E291" s="42">
        <f t="shared" si="54"/>
        <v>0</v>
      </c>
      <c r="F291" s="34">
        <f t="shared" si="59"/>
        <v>0</v>
      </c>
      <c r="G291" s="34">
        <f t="shared" si="60"/>
        <v>0</v>
      </c>
      <c r="H291" s="34">
        <f t="shared" si="61"/>
        <v>0</v>
      </c>
      <c r="I291" s="34">
        <f t="shared" si="62"/>
        <v>0</v>
      </c>
      <c r="J291" s="34">
        <f t="shared" si="63"/>
        <v>0</v>
      </c>
      <c r="K291" s="34">
        <f t="shared" ca="1" si="55"/>
        <v>6.9547545829475284E-3</v>
      </c>
      <c r="L291" s="34">
        <f t="shared" ca="1" si="64"/>
        <v>4.836861130902965E-5</v>
      </c>
      <c r="M291" s="34">
        <f t="shared" ca="1" si="56"/>
        <v>80489948114.054779</v>
      </c>
      <c r="N291" s="34">
        <f t="shared" ca="1" si="57"/>
        <v>61741023148.962883</v>
      </c>
      <c r="O291" s="34">
        <f t="shared" ca="1" si="58"/>
        <v>1715733220.981061</v>
      </c>
      <c r="P291" s="8">
        <f t="shared" ca="1" si="65"/>
        <v>-6.9547545829475284E-3</v>
      </c>
    </row>
    <row r="292" spans="4:16">
      <c r="D292" s="42">
        <f t="shared" si="54"/>
        <v>0</v>
      </c>
      <c r="E292" s="42">
        <f t="shared" si="54"/>
        <v>0</v>
      </c>
      <c r="F292" s="34">
        <f t="shared" si="59"/>
        <v>0</v>
      </c>
      <c r="G292" s="34">
        <f t="shared" si="60"/>
        <v>0</v>
      </c>
      <c r="H292" s="34">
        <f t="shared" si="61"/>
        <v>0</v>
      </c>
      <c r="I292" s="34">
        <f t="shared" si="62"/>
        <v>0</v>
      </c>
      <c r="J292" s="34">
        <f t="shared" si="63"/>
        <v>0</v>
      </c>
      <c r="K292" s="34">
        <f t="shared" ca="1" si="55"/>
        <v>6.9547545829475284E-3</v>
      </c>
      <c r="L292" s="34">
        <f t="shared" ca="1" si="64"/>
        <v>4.836861130902965E-5</v>
      </c>
      <c r="M292" s="34">
        <f t="shared" ca="1" si="56"/>
        <v>80489948114.054779</v>
      </c>
      <c r="N292" s="34">
        <f t="shared" ca="1" si="57"/>
        <v>61741023148.962883</v>
      </c>
      <c r="O292" s="34">
        <f t="shared" ca="1" si="58"/>
        <v>1715733220.981061</v>
      </c>
      <c r="P292" s="8">
        <f t="shared" ca="1" si="65"/>
        <v>-6.9547545829475284E-3</v>
      </c>
    </row>
    <row r="293" spans="4:16">
      <c r="D293" s="42">
        <f t="shared" si="54"/>
        <v>0</v>
      </c>
      <c r="E293" s="42">
        <f t="shared" si="54"/>
        <v>0</v>
      </c>
      <c r="F293" s="34">
        <f t="shared" si="59"/>
        <v>0</v>
      </c>
      <c r="G293" s="34">
        <f t="shared" si="60"/>
        <v>0</v>
      </c>
      <c r="H293" s="34">
        <f t="shared" si="61"/>
        <v>0</v>
      </c>
      <c r="I293" s="34">
        <f t="shared" si="62"/>
        <v>0</v>
      </c>
      <c r="J293" s="34">
        <f t="shared" si="63"/>
        <v>0</v>
      </c>
      <c r="K293" s="34">
        <f t="shared" ca="1" si="55"/>
        <v>6.9547545829475284E-3</v>
      </c>
      <c r="L293" s="34">
        <f t="shared" ca="1" si="64"/>
        <v>4.836861130902965E-5</v>
      </c>
      <c r="M293" s="34">
        <f t="shared" ca="1" si="56"/>
        <v>80489948114.054779</v>
      </c>
      <c r="N293" s="34">
        <f t="shared" ca="1" si="57"/>
        <v>61741023148.962883</v>
      </c>
      <c r="O293" s="34">
        <f t="shared" ca="1" si="58"/>
        <v>1715733220.981061</v>
      </c>
      <c r="P293" s="8">
        <f t="shared" ca="1" si="65"/>
        <v>-6.9547545829475284E-3</v>
      </c>
    </row>
    <row r="294" spans="4:16">
      <c r="D294" s="42">
        <f t="shared" si="54"/>
        <v>0</v>
      </c>
      <c r="E294" s="42">
        <f t="shared" si="54"/>
        <v>0</v>
      </c>
      <c r="F294" s="34">
        <f t="shared" si="59"/>
        <v>0</v>
      </c>
      <c r="G294" s="34">
        <f t="shared" si="60"/>
        <v>0</v>
      </c>
      <c r="H294" s="34">
        <f t="shared" si="61"/>
        <v>0</v>
      </c>
      <c r="I294" s="34">
        <f t="shared" si="62"/>
        <v>0</v>
      </c>
      <c r="J294" s="34">
        <f t="shared" si="63"/>
        <v>0</v>
      </c>
      <c r="K294" s="34">
        <f t="shared" ca="1" si="55"/>
        <v>6.9547545829475284E-3</v>
      </c>
      <c r="L294" s="34">
        <f t="shared" ca="1" si="64"/>
        <v>4.836861130902965E-5</v>
      </c>
      <c r="M294" s="34">
        <f t="shared" ca="1" si="56"/>
        <v>80489948114.054779</v>
      </c>
      <c r="N294" s="34">
        <f t="shared" ca="1" si="57"/>
        <v>61741023148.962883</v>
      </c>
      <c r="O294" s="34">
        <f t="shared" ca="1" si="58"/>
        <v>1715733220.981061</v>
      </c>
      <c r="P294" s="8">
        <f t="shared" ca="1" si="65"/>
        <v>-6.9547545829475284E-3</v>
      </c>
    </row>
    <row r="295" spans="4:16">
      <c r="D295" s="42">
        <f t="shared" si="54"/>
        <v>0</v>
      </c>
      <c r="E295" s="42">
        <f t="shared" si="54"/>
        <v>0</v>
      </c>
      <c r="F295" s="34">
        <f t="shared" si="59"/>
        <v>0</v>
      </c>
      <c r="G295" s="34">
        <f t="shared" si="60"/>
        <v>0</v>
      </c>
      <c r="H295" s="34">
        <f t="shared" si="61"/>
        <v>0</v>
      </c>
      <c r="I295" s="34">
        <f t="shared" si="62"/>
        <v>0</v>
      </c>
      <c r="J295" s="34">
        <f t="shared" si="63"/>
        <v>0</v>
      </c>
      <c r="K295" s="34">
        <f t="shared" ca="1" si="55"/>
        <v>6.9547545829475284E-3</v>
      </c>
      <c r="L295" s="34">
        <f t="shared" ca="1" si="64"/>
        <v>4.836861130902965E-5</v>
      </c>
      <c r="M295" s="34">
        <f t="shared" ca="1" si="56"/>
        <v>80489948114.054779</v>
      </c>
      <c r="N295" s="34">
        <f t="shared" ca="1" si="57"/>
        <v>61741023148.962883</v>
      </c>
      <c r="O295" s="34">
        <f t="shared" ca="1" si="58"/>
        <v>1715733220.981061</v>
      </c>
      <c r="P295" s="8">
        <f t="shared" ca="1" si="65"/>
        <v>-6.9547545829475284E-3</v>
      </c>
    </row>
    <row r="296" spans="4:16">
      <c r="D296" s="42">
        <f t="shared" si="54"/>
        <v>0</v>
      </c>
      <c r="E296" s="42">
        <f t="shared" si="54"/>
        <v>0</v>
      </c>
      <c r="F296" s="34">
        <f t="shared" si="59"/>
        <v>0</v>
      </c>
      <c r="G296" s="34">
        <f t="shared" si="60"/>
        <v>0</v>
      </c>
      <c r="H296" s="34">
        <f t="shared" si="61"/>
        <v>0</v>
      </c>
      <c r="I296" s="34">
        <f t="shared" si="62"/>
        <v>0</v>
      </c>
      <c r="J296" s="34">
        <f t="shared" si="63"/>
        <v>0</v>
      </c>
      <c r="K296" s="34">
        <f t="shared" ca="1" si="55"/>
        <v>6.9547545829475284E-3</v>
      </c>
      <c r="L296" s="34">
        <f t="shared" ca="1" si="64"/>
        <v>4.836861130902965E-5</v>
      </c>
      <c r="M296" s="34">
        <f t="shared" ca="1" si="56"/>
        <v>80489948114.054779</v>
      </c>
      <c r="N296" s="34">
        <f t="shared" ca="1" si="57"/>
        <v>61741023148.962883</v>
      </c>
      <c r="O296" s="34">
        <f t="shared" ca="1" si="58"/>
        <v>1715733220.981061</v>
      </c>
      <c r="P296" s="8">
        <f t="shared" ca="1" si="65"/>
        <v>-6.9547545829475284E-3</v>
      </c>
    </row>
    <row r="297" spans="4:16">
      <c r="D297" s="42">
        <f t="shared" si="54"/>
        <v>0</v>
      </c>
      <c r="E297" s="42">
        <f t="shared" si="54"/>
        <v>0</v>
      </c>
      <c r="F297" s="34">
        <f t="shared" si="59"/>
        <v>0</v>
      </c>
      <c r="G297" s="34">
        <f t="shared" si="60"/>
        <v>0</v>
      </c>
      <c r="H297" s="34">
        <f t="shared" si="61"/>
        <v>0</v>
      </c>
      <c r="I297" s="34">
        <f t="shared" si="62"/>
        <v>0</v>
      </c>
      <c r="J297" s="34">
        <f t="shared" si="63"/>
        <v>0</v>
      </c>
      <c r="K297" s="34">
        <f t="shared" ca="1" si="55"/>
        <v>6.9547545829475284E-3</v>
      </c>
      <c r="L297" s="34">
        <f t="shared" ca="1" si="64"/>
        <v>4.836861130902965E-5</v>
      </c>
      <c r="M297" s="34">
        <f t="shared" ca="1" si="56"/>
        <v>80489948114.054779</v>
      </c>
      <c r="N297" s="34">
        <f t="shared" ca="1" si="57"/>
        <v>61741023148.962883</v>
      </c>
      <c r="O297" s="34">
        <f t="shared" ca="1" si="58"/>
        <v>1715733220.981061</v>
      </c>
      <c r="P297" s="8">
        <f t="shared" ca="1" si="65"/>
        <v>-6.9547545829475284E-3</v>
      </c>
    </row>
    <row r="298" spans="4:16">
      <c r="D298" s="42">
        <f t="shared" si="54"/>
        <v>0</v>
      </c>
      <c r="E298" s="42">
        <f t="shared" si="54"/>
        <v>0</v>
      </c>
      <c r="F298" s="34">
        <f t="shared" si="59"/>
        <v>0</v>
      </c>
      <c r="G298" s="34">
        <f t="shared" si="60"/>
        <v>0</v>
      </c>
      <c r="H298" s="34">
        <f t="shared" si="61"/>
        <v>0</v>
      </c>
      <c r="I298" s="34">
        <f t="shared" si="62"/>
        <v>0</v>
      </c>
      <c r="J298" s="34">
        <f t="shared" si="63"/>
        <v>0</v>
      </c>
      <c r="K298" s="34">
        <f t="shared" ca="1" si="55"/>
        <v>6.9547545829475284E-3</v>
      </c>
      <c r="L298" s="34">
        <f t="shared" ca="1" si="64"/>
        <v>4.836861130902965E-5</v>
      </c>
      <c r="M298" s="34">
        <f t="shared" ca="1" si="56"/>
        <v>80489948114.054779</v>
      </c>
      <c r="N298" s="34">
        <f t="shared" ca="1" si="57"/>
        <v>61741023148.962883</v>
      </c>
      <c r="O298" s="34">
        <f t="shared" ca="1" si="58"/>
        <v>1715733220.981061</v>
      </c>
      <c r="P298" s="8">
        <f t="shared" ca="1" si="65"/>
        <v>-6.9547545829475284E-3</v>
      </c>
    </row>
    <row r="299" spans="4:16">
      <c r="D299" s="42">
        <f t="shared" si="54"/>
        <v>0</v>
      </c>
      <c r="E299" s="42">
        <f t="shared" si="54"/>
        <v>0</v>
      </c>
      <c r="F299" s="34">
        <f t="shared" si="59"/>
        <v>0</v>
      </c>
      <c r="G299" s="34">
        <f t="shared" si="60"/>
        <v>0</v>
      </c>
      <c r="H299" s="34">
        <f t="shared" si="61"/>
        <v>0</v>
      </c>
      <c r="I299" s="34">
        <f t="shared" si="62"/>
        <v>0</v>
      </c>
      <c r="J299" s="34">
        <f t="shared" si="63"/>
        <v>0</v>
      </c>
      <c r="K299" s="34">
        <f t="shared" ca="1" si="55"/>
        <v>6.9547545829475284E-3</v>
      </c>
      <c r="L299" s="34">
        <f t="shared" ca="1" si="64"/>
        <v>4.836861130902965E-5</v>
      </c>
      <c r="M299" s="34">
        <f t="shared" ca="1" si="56"/>
        <v>80489948114.054779</v>
      </c>
      <c r="N299" s="34">
        <f t="shared" ca="1" si="57"/>
        <v>61741023148.962883</v>
      </c>
      <c r="O299" s="34">
        <f t="shared" ca="1" si="58"/>
        <v>1715733220.981061</v>
      </c>
      <c r="P299" s="8">
        <f t="shared" ca="1" si="65"/>
        <v>-6.9547545829475284E-3</v>
      </c>
    </row>
    <row r="300" spans="4:16">
      <c r="D300" s="42">
        <f t="shared" si="54"/>
        <v>0</v>
      </c>
      <c r="E300" s="42">
        <f t="shared" si="54"/>
        <v>0</v>
      </c>
      <c r="F300" s="34">
        <f t="shared" si="59"/>
        <v>0</v>
      </c>
      <c r="G300" s="34">
        <f t="shared" si="60"/>
        <v>0</v>
      </c>
      <c r="H300" s="34">
        <f t="shared" si="61"/>
        <v>0</v>
      </c>
      <c r="I300" s="34">
        <f t="shared" si="62"/>
        <v>0</v>
      </c>
      <c r="J300" s="34">
        <f t="shared" si="63"/>
        <v>0</v>
      </c>
      <c r="K300" s="34">
        <f t="shared" ca="1" si="55"/>
        <v>6.9547545829475284E-3</v>
      </c>
      <c r="L300" s="34">
        <f t="shared" ca="1" si="64"/>
        <v>4.836861130902965E-5</v>
      </c>
      <c r="M300" s="34">
        <f t="shared" ca="1" si="56"/>
        <v>80489948114.054779</v>
      </c>
      <c r="N300" s="34">
        <f t="shared" ca="1" si="57"/>
        <v>61741023148.962883</v>
      </c>
      <c r="O300" s="34">
        <f t="shared" ca="1" si="58"/>
        <v>1715733220.981061</v>
      </c>
      <c r="P300" s="8">
        <f t="shared" ca="1" si="65"/>
        <v>-6.9547545829475284E-3</v>
      </c>
    </row>
    <row r="301" spans="4:16">
      <c r="D301" s="42">
        <f t="shared" si="54"/>
        <v>0</v>
      </c>
      <c r="E301" s="42">
        <f t="shared" si="54"/>
        <v>0</v>
      </c>
      <c r="F301" s="34">
        <f t="shared" si="59"/>
        <v>0</v>
      </c>
      <c r="G301" s="34">
        <f t="shared" si="60"/>
        <v>0</v>
      </c>
      <c r="H301" s="34">
        <f t="shared" si="61"/>
        <v>0</v>
      </c>
      <c r="I301" s="34">
        <f t="shared" si="62"/>
        <v>0</v>
      </c>
      <c r="J301" s="34">
        <f t="shared" si="63"/>
        <v>0</v>
      </c>
      <c r="K301" s="34">
        <f t="shared" ca="1" si="55"/>
        <v>6.9547545829475284E-3</v>
      </c>
      <c r="L301" s="34">
        <f t="shared" ca="1" si="64"/>
        <v>4.836861130902965E-5</v>
      </c>
      <c r="M301" s="34">
        <f t="shared" ca="1" si="56"/>
        <v>80489948114.054779</v>
      </c>
      <c r="N301" s="34">
        <f t="shared" ca="1" si="57"/>
        <v>61741023148.962883</v>
      </c>
      <c r="O301" s="34">
        <f t="shared" ca="1" si="58"/>
        <v>1715733220.981061</v>
      </c>
      <c r="P301" s="8">
        <f t="shared" ca="1" si="65"/>
        <v>-6.9547545829475284E-3</v>
      </c>
    </row>
    <row r="302" spans="4:16">
      <c r="D302" s="42">
        <f t="shared" si="54"/>
        <v>0</v>
      </c>
      <c r="E302" s="42">
        <f t="shared" si="54"/>
        <v>0</v>
      </c>
      <c r="F302" s="34">
        <f t="shared" si="59"/>
        <v>0</v>
      </c>
      <c r="G302" s="34">
        <f t="shared" si="60"/>
        <v>0</v>
      </c>
      <c r="H302" s="34">
        <f t="shared" si="61"/>
        <v>0</v>
      </c>
      <c r="I302" s="34">
        <f t="shared" si="62"/>
        <v>0</v>
      </c>
      <c r="J302" s="34">
        <f t="shared" si="63"/>
        <v>0</v>
      </c>
      <c r="K302" s="34">
        <f t="shared" ca="1" si="55"/>
        <v>6.9547545829475284E-3</v>
      </c>
      <c r="L302" s="34">
        <f t="shared" ca="1" si="64"/>
        <v>4.836861130902965E-5</v>
      </c>
      <c r="M302" s="34">
        <f t="shared" ca="1" si="56"/>
        <v>80489948114.054779</v>
      </c>
      <c r="N302" s="34">
        <f t="shared" ca="1" si="57"/>
        <v>61741023148.962883</v>
      </c>
      <c r="O302" s="34">
        <f t="shared" ca="1" si="58"/>
        <v>1715733220.981061</v>
      </c>
      <c r="P302" s="8">
        <f t="shared" ca="1" si="65"/>
        <v>-6.9547545829475284E-3</v>
      </c>
    </row>
    <row r="303" spans="4:16">
      <c r="D303" s="42">
        <f t="shared" si="54"/>
        <v>0</v>
      </c>
      <c r="E303" s="42">
        <f t="shared" si="54"/>
        <v>0</v>
      </c>
      <c r="F303" s="34">
        <f t="shared" si="59"/>
        <v>0</v>
      </c>
      <c r="G303" s="34">
        <f t="shared" si="60"/>
        <v>0</v>
      </c>
      <c r="H303" s="34">
        <f t="shared" si="61"/>
        <v>0</v>
      </c>
      <c r="I303" s="34">
        <f t="shared" si="62"/>
        <v>0</v>
      </c>
      <c r="J303" s="34">
        <f t="shared" si="63"/>
        <v>0</v>
      </c>
      <c r="K303" s="34">
        <f t="shared" ca="1" si="55"/>
        <v>6.9547545829475284E-3</v>
      </c>
      <c r="L303" s="34">
        <f t="shared" ca="1" si="64"/>
        <v>4.836861130902965E-5</v>
      </c>
      <c r="M303" s="34">
        <f t="shared" ca="1" si="56"/>
        <v>80489948114.054779</v>
      </c>
      <c r="N303" s="34">
        <f t="shared" ca="1" si="57"/>
        <v>61741023148.962883</v>
      </c>
      <c r="O303" s="34">
        <f t="shared" ca="1" si="58"/>
        <v>1715733220.981061</v>
      </c>
      <c r="P303" s="8">
        <f t="shared" ca="1" si="65"/>
        <v>-6.9547545829475284E-3</v>
      </c>
    </row>
    <row r="304" spans="4:16">
      <c r="D304" s="42">
        <f t="shared" si="54"/>
        <v>0</v>
      </c>
      <c r="E304" s="42">
        <f t="shared" si="54"/>
        <v>0</v>
      </c>
      <c r="F304" s="34">
        <f t="shared" si="59"/>
        <v>0</v>
      </c>
      <c r="G304" s="34">
        <f t="shared" si="60"/>
        <v>0</v>
      </c>
      <c r="H304" s="34">
        <f t="shared" si="61"/>
        <v>0</v>
      </c>
      <c r="I304" s="34">
        <f t="shared" si="62"/>
        <v>0</v>
      </c>
      <c r="J304" s="34">
        <f t="shared" si="63"/>
        <v>0</v>
      </c>
      <c r="K304" s="34">
        <f t="shared" ca="1" si="55"/>
        <v>6.9547545829475284E-3</v>
      </c>
      <c r="L304" s="34">
        <f t="shared" ca="1" si="64"/>
        <v>4.836861130902965E-5</v>
      </c>
      <c r="M304" s="34">
        <f t="shared" ca="1" si="56"/>
        <v>80489948114.054779</v>
      </c>
      <c r="N304" s="34">
        <f t="shared" ca="1" si="57"/>
        <v>61741023148.962883</v>
      </c>
      <c r="O304" s="34">
        <f t="shared" ca="1" si="58"/>
        <v>1715733220.981061</v>
      </c>
      <c r="P304" s="8">
        <f t="shared" ca="1" si="65"/>
        <v>-6.9547545829475284E-3</v>
      </c>
    </row>
    <row r="305" spans="4:16">
      <c r="D305" s="42">
        <f t="shared" si="54"/>
        <v>0</v>
      </c>
      <c r="E305" s="42">
        <f t="shared" si="54"/>
        <v>0</v>
      </c>
      <c r="F305" s="34">
        <f t="shared" si="59"/>
        <v>0</v>
      </c>
      <c r="G305" s="34">
        <f t="shared" si="60"/>
        <v>0</v>
      </c>
      <c r="H305" s="34">
        <f t="shared" si="61"/>
        <v>0</v>
      </c>
      <c r="I305" s="34">
        <f t="shared" si="62"/>
        <v>0</v>
      </c>
      <c r="J305" s="34">
        <f t="shared" si="63"/>
        <v>0</v>
      </c>
      <c r="K305" s="34">
        <f t="shared" ca="1" si="55"/>
        <v>6.9547545829475284E-3</v>
      </c>
      <c r="L305" s="34">
        <f t="shared" ca="1" si="64"/>
        <v>4.836861130902965E-5</v>
      </c>
      <c r="M305" s="34">
        <f t="shared" ca="1" si="56"/>
        <v>80489948114.054779</v>
      </c>
      <c r="N305" s="34">
        <f t="shared" ca="1" si="57"/>
        <v>61741023148.962883</v>
      </c>
      <c r="O305" s="34">
        <f t="shared" ca="1" si="58"/>
        <v>1715733220.981061</v>
      </c>
      <c r="P305" s="8">
        <f t="shared" ca="1" si="65"/>
        <v>-6.9547545829475284E-3</v>
      </c>
    </row>
    <row r="306" spans="4:16">
      <c r="D306" s="42">
        <f t="shared" si="54"/>
        <v>0</v>
      </c>
      <c r="E306" s="42">
        <f t="shared" si="54"/>
        <v>0</v>
      </c>
      <c r="F306" s="34">
        <f t="shared" si="59"/>
        <v>0</v>
      </c>
      <c r="G306" s="34">
        <f t="shared" si="60"/>
        <v>0</v>
      </c>
      <c r="H306" s="34">
        <f t="shared" si="61"/>
        <v>0</v>
      </c>
      <c r="I306" s="34">
        <f t="shared" si="62"/>
        <v>0</v>
      </c>
      <c r="J306" s="34">
        <f t="shared" si="63"/>
        <v>0</v>
      </c>
      <c r="K306" s="34">
        <f t="shared" ca="1" si="55"/>
        <v>6.9547545829475284E-3</v>
      </c>
      <c r="L306" s="34">
        <f t="shared" ca="1" si="64"/>
        <v>4.836861130902965E-5</v>
      </c>
      <c r="M306" s="34">
        <f t="shared" ca="1" si="56"/>
        <v>80489948114.054779</v>
      </c>
      <c r="N306" s="34">
        <f t="shared" ca="1" si="57"/>
        <v>61741023148.962883</v>
      </c>
      <c r="O306" s="34">
        <f t="shared" ca="1" si="58"/>
        <v>1715733220.981061</v>
      </c>
      <c r="P306" s="8">
        <f t="shared" ca="1" si="65"/>
        <v>-6.9547545829475284E-3</v>
      </c>
    </row>
    <row r="307" spans="4:16">
      <c r="D307" s="42">
        <f t="shared" si="54"/>
        <v>0</v>
      </c>
      <c r="E307" s="42">
        <f t="shared" si="54"/>
        <v>0</v>
      </c>
      <c r="F307" s="34">
        <f t="shared" si="59"/>
        <v>0</v>
      </c>
      <c r="G307" s="34">
        <f t="shared" si="60"/>
        <v>0</v>
      </c>
      <c r="H307" s="34">
        <f t="shared" si="61"/>
        <v>0</v>
      </c>
      <c r="I307" s="34">
        <f t="shared" si="62"/>
        <v>0</v>
      </c>
      <c r="J307" s="34">
        <f t="shared" si="63"/>
        <v>0</v>
      </c>
      <c r="K307" s="34">
        <f t="shared" ca="1" si="55"/>
        <v>6.9547545829475284E-3</v>
      </c>
      <c r="L307" s="34">
        <f t="shared" ca="1" si="64"/>
        <v>4.836861130902965E-5</v>
      </c>
      <c r="M307" s="34">
        <f t="shared" ca="1" si="56"/>
        <v>80489948114.054779</v>
      </c>
      <c r="N307" s="34">
        <f t="shared" ca="1" si="57"/>
        <v>61741023148.962883</v>
      </c>
      <c r="O307" s="34">
        <f t="shared" ca="1" si="58"/>
        <v>1715733220.981061</v>
      </c>
      <c r="P307" s="8">
        <f t="shared" ca="1" si="65"/>
        <v>-6.9547545829475284E-3</v>
      </c>
    </row>
    <row r="308" spans="4:16">
      <c r="D308" s="42">
        <f t="shared" si="54"/>
        <v>0</v>
      </c>
      <c r="E308" s="42">
        <f t="shared" si="54"/>
        <v>0</v>
      </c>
      <c r="F308" s="34">
        <f t="shared" si="59"/>
        <v>0</v>
      </c>
      <c r="G308" s="34">
        <f t="shared" si="60"/>
        <v>0</v>
      </c>
      <c r="H308" s="34">
        <f t="shared" si="61"/>
        <v>0</v>
      </c>
      <c r="I308" s="34">
        <f t="shared" si="62"/>
        <v>0</v>
      </c>
      <c r="J308" s="34">
        <f t="shared" si="63"/>
        <v>0</v>
      </c>
      <c r="K308" s="34">
        <f t="shared" ca="1" si="55"/>
        <v>6.9547545829475284E-3</v>
      </c>
      <c r="L308" s="34">
        <f t="shared" ca="1" si="64"/>
        <v>4.836861130902965E-5</v>
      </c>
      <c r="M308" s="34">
        <f t="shared" ca="1" si="56"/>
        <v>80489948114.054779</v>
      </c>
      <c r="N308" s="34">
        <f t="shared" ca="1" si="57"/>
        <v>61741023148.962883</v>
      </c>
      <c r="O308" s="34">
        <f t="shared" ca="1" si="58"/>
        <v>1715733220.981061</v>
      </c>
      <c r="P308" s="8">
        <f t="shared" ca="1" si="65"/>
        <v>-6.9547545829475284E-3</v>
      </c>
    </row>
    <row r="309" spans="4:16">
      <c r="D309" s="42">
        <f t="shared" si="54"/>
        <v>0</v>
      </c>
      <c r="E309" s="42">
        <f t="shared" si="54"/>
        <v>0</v>
      </c>
      <c r="F309" s="34">
        <f t="shared" si="59"/>
        <v>0</v>
      </c>
      <c r="G309" s="34">
        <f t="shared" si="60"/>
        <v>0</v>
      </c>
      <c r="H309" s="34">
        <f t="shared" si="61"/>
        <v>0</v>
      </c>
      <c r="I309" s="34">
        <f t="shared" si="62"/>
        <v>0</v>
      </c>
      <c r="J309" s="34">
        <f t="shared" si="63"/>
        <v>0</v>
      </c>
      <c r="K309" s="34">
        <f t="shared" ca="1" si="55"/>
        <v>6.9547545829475284E-3</v>
      </c>
      <c r="L309" s="34">
        <f t="shared" ca="1" si="64"/>
        <v>4.836861130902965E-5</v>
      </c>
      <c r="M309" s="34">
        <f t="shared" ca="1" si="56"/>
        <v>80489948114.054779</v>
      </c>
      <c r="N309" s="34">
        <f t="shared" ca="1" si="57"/>
        <v>61741023148.962883</v>
      </c>
      <c r="O309" s="34">
        <f t="shared" ca="1" si="58"/>
        <v>1715733220.981061</v>
      </c>
      <c r="P309" s="8">
        <f t="shared" ca="1" si="65"/>
        <v>-6.9547545829475284E-3</v>
      </c>
    </row>
    <row r="310" spans="4:16">
      <c r="D310" s="42">
        <f t="shared" si="54"/>
        <v>0</v>
      </c>
      <c r="E310" s="42">
        <f t="shared" si="54"/>
        <v>0</v>
      </c>
      <c r="F310" s="34">
        <f t="shared" si="59"/>
        <v>0</v>
      </c>
      <c r="G310" s="34">
        <f t="shared" si="60"/>
        <v>0</v>
      </c>
      <c r="H310" s="34">
        <f t="shared" si="61"/>
        <v>0</v>
      </c>
      <c r="I310" s="34">
        <f t="shared" si="62"/>
        <v>0</v>
      </c>
      <c r="J310" s="34">
        <f t="shared" si="63"/>
        <v>0</v>
      </c>
      <c r="K310" s="34">
        <f t="shared" ca="1" si="55"/>
        <v>6.9547545829475284E-3</v>
      </c>
      <c r="L310" s="34">
        <f t="shared" ca="1" si="64"/>
        <v>4.836861130902965E-5</v>
      </c>
      <c r="M310" s="34">
        <f t="shared" ca="1" si="56"/>
        <v>80489948114.054779</v>
      </c>
      <c r="N310" s="34">
        <f t="shared" ca="1" si="57"/>
        <v>61741023148.962883</v>
      </c>
      <c r="O310" s="34">
        <f t="shared" ca="1" si="58"/>
        <v>1715733220.981061</v>
      </c>
      <c r="P310" s="8">
        <f t="shared" ca="1" si="65"/>
        <v>-6.9547545829475284E-3</v>
      </c>
    </row>
    <row r="311" spans="4:16">
      <c r="D311" s="42">
        <f t="shared" si="54"/>
        <v>0</v>
      </c>
      <c r="E311" s="42">
        <f t="shared" si="54"/>
        <v>0</v>
      </c>
      <c r="F311" s="34">
        <f t="shared" si="59"/>
        <v>0</v>
      </c>
      <c r="G311" s="34">
        <f t="shared" si="60"/>
        <v>0</v>
      </c>
      <c r="H311" s="34">
        <f t="shared" si="61"/>
        <v>0</v>
      </c>
      <c r="I311" s="34">
        <f t="shared" si="62"/>
        <v>0</v>
      </c>
      <c r="J311" s="34">
        <f t="shared" si="63"/>
        <v>0</v>
      </c>
      <c r="K311" s="34">
        <f t="shared" ca="1" si="55"/>
        <v>6.9547545829475284E-3</v>
      </c>
      <c r="L311" s="34">
        <f t="shared" ca="1" si="64"/>
        <v>4.836861130902965E-5</v>
      </c>
      <c r="M311" s="34">
        <f t="shared" ca="1" si="56"/>
        <v>80489948114.054779</v>
      </c>
      <c r="N311" s="34">
        <f t="shared" ca="1" si="57"/>
        <v>61741023148.962883</v>
      </c>
      <c r="O311" s="34">
        <f t="shared" ca="1" si="58"/>
        <v>1715733220.981061</v>
      </c>
      <c r="P311" s="8">
        <f t="shared" ca="1" si="65"/>
        <v>-6.9547545829475284E-3</v>
      </c>
    </row>
    <row r="312" spans="4:16">
      <c r="D312" s="42">
        <f t="shared" si="54"/>
        <v>0</v>
      </c>
      <c r="E312" s="42">
        <f t="shared" si="54"/>
        <v>0</v>
      </c>
      <c r="F312" s="34">
        <f t="shared" si="59"/>
        <v>0</v>
      </c>
      <c r="G312" s="34">
        <f t="shared" si="60"/>
        <v>0</v>
      </c>
      <c r="H312" s="34">
        <f t="shared" si="61"/>
        <v>0</v>
      </c>
      <c r="I312" s="34">
        <f t="shared" si="62"/>
        <v>0</v>
      </c>
      <c r="J312" s="34">
        <f t="shared" si="63"/>
        <v>0</v>
      </c>
      <c r="K312" s="34">
        <f t="shared" ca="1" si="55"/>
        <v>6.9547545829475284E-3</v>
      </c>
      <c r="L312" s="34">
        <f t="shared" ca="1" si="64"/>
        <v>4.836861130902965E-5</v>
      </c>
      <c r="M312" s="34">
        <f t="shared" ca="1" si="56"/>
        <v>80489948114.054779</v>
      </c>
      <c r="N312" s="34">
        <f t="shared" ca="1" si="57"/>
        <v>61741023148.962883</v>
      </c>
      <c r="O312" s="34">
        <f t="shared" ca="1" si="58"/>
        <v>1715733220.981061</v>
      </c>
      <c r="P312" s="8">
        <f t="shared" ca="1" si="65"/>
        <v>-6.9547545829475284E-3</v>
      </c>
    </row>
    <row r="313" spans="4:16">
      <c r="D313" s="42">
        <f t="shared" si="54"/>
        <v>0</v>
      </c>
      <c r="E313" s="42">
        <f t="shared" si="54"/>
        <v>0</v>
      </c>
      <c r="F313" s="34">
        <f t="shared" si="59"/>
        <v>0</v>
      </c>
      <c r="G313" s="34">
        <f t="shared" si="60"/>
        <v>0</v>
      </c>
      <c r="H313" s="34">
        <f t="shared" si="61"/>
        <v>0</v>
      </c>
      <c r="I313" s="34">
        <f t="shared" si="62"/>
        <v>0</v>
      </c>
      <c r="J313" s="34">
        <f t="shared" si="63"/>
        <v>0</v>
      </c>
      <c r="K313" s="34">
        <f t="shared" ca="1" si="55"/>
        <v>6.9547545829475284E-3</v>
      </c>
      <c r="L313" s="34">
        <f t="shared" ca="1" si="64"/>
        <v>4.836861130902965E-5</v>
      </c>
      <c r="M313" s="34">
        <f t="shared" ca="1" si="56"/>
        <v>80489948114.054779</v>
      </c>
      <c r="N313" s="34">
        <f t="shared" ca="1" si="57"/>
        <v>61741023148.962883</v>
      </c>
      <c r="O313" s="34">
        <f t="shared" ca="1" si="58"/>
        <v>1715733220.981061</v>
      </c>
      <c r="P313" s="8">
        <f t="shared" ca="1" si="65"/>
        <v>-6.9547545829475284E-3</v>
      </c>
    </row>
    <row r="314" spans="4:16">
      <c r="D314" s="42">
        <f t="shared" si="54"/>
        <v>0</v>
      </c>
      <c r="E314" s="42">
        <f t="shared" si="54"/>
        <v>0</v>
      </c>
      <c r="F314" s="34">
        <f t="shared" si="59"/>
        <v>0</v>
      </c>
      <c r="G314" s="34">
        <f t="shared" si="60"/>
        <v>0</v>
      </c>
      <c r="H314" s="34">
        <f t="shared" si="61"/>
        <v>0</v>
      </c>
      <c r="I314" s="34">
        <f t="shared" si="62"/>
        <v>0</v>
      </c>
      <c r="J314" s="34">
        <f t="shared" si="63"/>
        <v>0</v>
      </c>
      <c r="K314" s="34">
        <f t="shared" ca="1" si="55"/>
        <v>6.9547545829475284E-3</v>
      </c>
      <c r="L314" s="34">
        <f t="shared" ca="1" si="64"/>
        <v>4.836861130902965E-5</v>
      </c>
      <c r="M314" s="34">
        <f t="shared" ca="1" si="56"/>
        <v>80489948114.054779</v>
      </c>
      <c r="N314" s="34">
        <f t="shared" ca="1" si="57"/>
        <v>61741023148.962883</v>
      </c>
      <c r="O314" s="34">
        <f t="shared" ca="1" si="58"/>
        <v>1715733220.981061</v>
      </c>
      <c r="P314" s="8">
        <f t="shared" ca="1" si="65"/>
        <v>-6.9547545829475284E-3</v>
      </c>
    </row>
    <row r="315" spans="4:16">
      <c r="D315" s="42">
        <f t="shared" si="54"/>
        <v>0</v>
      </c>
      <c r="E315" s="42">
        <f t="shared" si="54"/>
        <v>0</v>
      </c>
      <c r="F315" s="34">
        <f t="shared" si="59"/>
        <v>0</v>
      </c>
      <c r="G315" s="34">
        <f t="shared" si="60"/>
        <v>0</v>
      </c>
      <c r="H315" s="34">
        <f t="shared" si="61"/>
        <v>0</v>
      </c>
      <c r="I315" s="34">
        <f t="shared" si="62"/>
        <v>0</v>
      </c>
      <c r="J315" s="34">
        <f t="shared" si="63"/>
        <v>0</v>
      </c>
      <c r="K315" s="34">
        <f t="shared" ca="1" si="55"/>
        <v>6.9547545829475284E-3</v>
      </c>
      <c r="L315" s="34">
        <f t="shared" ca="1" si="64"/>
        <v>4.836861130902965E-5</v>
      </c>
      <c r="M315" s="34">
        <f t="shared" ca="1" si="56"/>
        <v>80489948114.054779</v>
      </c>
      <c r="N315" s="34">
        <f t="shared" ca="1" si="57"/>
        <v>61741023148.962883</v>
      </c>
      <c r="O315" s="34">
        <f t="shared" ca="1" si="58"/>
        <v>1715733220.981061</v>
      </c>
      <c r="P315" s="8">
        <f t="shared" ca="1" si="65"/>
        <v>-6.9547545829475284E-3</v>
      </c>
    </row>
    <row r="316" spans="4:16">
      <c r="D316" s="42">
        <f t="shared" si="54"/>
        <v>0</v>
      </c>
      <c r="E316" s="42">
        <f t="shared" si="54"/>
        <v>0</v>
      </c>
      <c r="F316" s="34">
        <f t="shared" si="59"/>
        <v>0</v>
      </c>
      <c r="G316" s="34">
        <f t="shared" si="60"/>
        <v>0</v>
      </c>
      <c r="H316" s="34">
        <f t="shared" si="61"/>
        <v>0</v>
      </c>
      <c r="I316" s="34">
        <f t="shared" si="62"/>
        <v>0</v>
      </c>
      <c r="J316" s="34">
        <f t="shared" si="63"/>
        <v>0</v>
      </c>
      <c r="K316" s="34">
        <f t="shared" ca="1" si="55"/>
        <v>6.9547545829475284E-3</v>
      </c>
      <c r="L316" s="34">
        <f t="shared" ca="1" si="64"/>
        <v>4.836861130902965E-5</v>
      </c>
      <c r="M316" s="34">
        <f t="shared" ca="1" si="56"/>
        <v>80489948114.054779</v>
      </c>
      <c r="N316" s="34">
        <f t="shared" ca="1" si="57"/>
        <v>61741023148.962883</v>
      </c>
      <c r="O316" s="34">
        <f t="shared" ca="1" si="58"/>
        <v>1715733220.981061</v>
      </c>
      <c r="P316" s="8">
        <f t="shared" ca="1" si="65"/>
        <v>-6.9547545829475284E-3</v>
      </c>
    </row>
    <row r="317" spans="4:16">
      <c r="D317" s="42">
        <f t="shared" si="54"/>
        <v>0</v>
      </c>
      <c r="E317" s="42">
        <f t="shared" si="54"/>
        <v>0</v>
      </c>
      <c r="F317" s="34">
        <f t="shared" si="59"/>
        <v>0</v>
      </c>
      <c r="G317" s="34">
        <f t="shared" si="60"/>
        <v>0</v>
      </c>
      <c r="H317" s="34">
        <f t="shared" si="61"/>
        <v>0</v>
      </c>
      <c r="I317" s="34">
        <f t="shared" si="62"/>
        <v>0</v>
      </c>
      <c r="J317" s="34">
        <f t="shared" si="63"/>
        <v>0</v>
      </c>
      <c r="K317" s="34">
        <f t="shared" ca="1" si="55"/>
        <v>6.9547545829475284E-3</v>
      </c>
      <c r="L317" s="34">
        <f t="shared" ca="1" si="64"/>
        <v>4.836861130902965E-5</v>
      </c>
      <c r="M317" s="34">
        <f t="shared" ca="1" si="56"/>
        <v>80489948114.054779</v>
      </c>
      <c r="N317" s="34">
        <f t="shared" ca="1" si="57"/>
        <v>61741023148.962883</v>
      </c>
      <c r="O317" s="34">
        <f t="shared" ca="1" si="58"/>
        <v>1715733220.981061</v>
      </c>
      <c r="P317" s="8">
        <f t="shared" ca="1" si="65"/>
        <v>-6.9547545829475284E-3</v>
      </c>
    </row>
    <row r="318" spans="4:16">
      <c r="D318" s="42">
        <f t="shared" si="54"/>
        <v>0</v>
      </c>
      <c r="E318" s="42">
        <f t="shared" si="54"/>
        <v>0</v>
      </c>
      <c r="F318" s="34">
        <f t="shared" si="59"/>
        <v>0</v>
      </c>
      <c r="G318" s="34">
        <f t="shared" si="60"/>
        <v>0</v>
      </c>
      <c r="H318" s="34">
        <f t="shared" si="61"/>
        <v>0</v>
      </c>
      <c r="I318" s="34">
        <f t="shared" si="62"/>
        <v>0</v>
      </c>
      <c r="J318" s="34">
        <f t="shared" si="63"/>
        <v>0</v>
      </c>
      <c r="K318" s="34">
        <f t="shared" ca="1" si="55"/>
        <v>6.9547545829475284E-3</v>
      </c>
      <c r="L318" s="34">
        <f t="shared" ca="1" si="64"/>
        <v>4.836861130902965E-5</v>
      </c>
      <c r="M318" s="34">
        <f t="shared" ca="1" si="56"/>
        <v>80489948114.054779</v>
      </c>
      <c r="N318" s="34">
        <f t="shared" ca="1" si="57"/>
        <v>61741023148.962883</v>
      </c>
      <c r="O318" s="34">
        <f t="shared" ca="1" si="58"/>
        <v>1715733220.981061</v>
      </c>
      <c r="P318" s="8">
        <f t="shared" ca="1" si="65"/>
        <v>-6.9547545829475284E-3</v>
      </c>
    </row>
    <row r="319" spans="4:16">
      <c r="D319" s="42">
        <f t="shared" si="54"/>
        <v>0</v>
      </c>
      <c r="E319" s="42">
        <f t="shared" si="54"/>
        <v>0</v>
      </c>
      <c r="F319" s="34">
        <f t="shared" si="59"/>
        <v>0</v>
      </c>
      <c r="G319" s="34">
        <f t="shared" si="60"/>
        <v>0</v>
      </c>
      <c r="H319" s="34">
        <f t="shared" si="61"/>
        <v>0</v>
      </c>
      <c r="I319" s="34">
        <f t="shared" si="62"/>
        <v>0</v>
      </c>
      <c r="J319" s="34">
        <f t="shared" si="63"/>
        <v>0</v>
      </c>
      <c r="K319" s="34">
        <f t="shared" ca="1" si="55"/>
        <v>6.9547545829475284E-3</v>
      </c>
      <c r="L319" s="34">
        <f t="shared" ca="1" si="64"/>
        <v>4.836861130902965E-5</v>
      </c>
      <c r="M319" s="34">
        <f t="shared" ca="1" si="56"/>
        <v>80489948114.054779</v>
      </c>
      <c r="N319" s="34">
        <f t="shared" ca="1" si="57"/>
        <v>61741023148.962883</v>
      </c>
      <c r="O319" s="34">
        <f t="shared" ca="1" si="58"/>
        <v>1715733220.981061</v>
      </c>
      <c r="P319" s="8">
        <f t="shared" ca="1" si="65"/>
        <v>-6.9547545829475284E-3</v>
      </c>
    </row>
    <row r="320" spans="4:16">
      <c r="D320" s="42">
        <f t="shared" si="54"/>
        <v>0</v>
      </c>
      <c r="E320" s="42">
        <f t="shared" si="54"/>
        <v>0</v>
      </c>
      <c r="F320" s="34">
        <f t="shared" si="59"/>
        <v>0</v>
      </c>
      <c r="G320" s="34">
        <f t="shared" si="60"/>
        <v>0</v>
      </c>
      <c r="H320" s="34">
        <f t="shared" si="61"/>
        <v>0</v>
      </c>
      <c r="I320" s="34">
        <f t="shared" si="62"/>
        <v>0</v>
      </c>
      <c r="J320" s="34">
        <f t="shared" si="63"/>
        <v>0</v>
      </c>
      <c r="K320" s="34">
        <f t="shared" ca="1" si="55"/>
        <v>6.9547545829475284E-3</v>
      </c>
      <c r="L320" s="34">
        <f t="shared" ca="1" si="64"/>
        <v>4.836861130902965E-5</v>
      </c>
      <c r="M320" s="34">
        <f t="shared" ca="1" si="56"/>
        <v>80489948114.054779</v>
      </c>
      <c r="N320" s="34">
        <f t="shared" ca="1" si="57"/>
        <v>61741023148.962883</v>
      </c>
      <c r="O320" s="34">
        <f t="shared" ca="1" si="58"/>
        <v>1715733220.981061</v>
      </c>
      <c r="P320" s="8">
        <f t="shared" ca="1" si="65"/>
        <v>-6.9547545829475284E-3</v>
      </c>
    </row>
    <row r="321" spans="4:16">
      <c r="D321" s="42">
        <f t="shared" si="54"/>
        <v>0</v>
      </c>
      <c r="E321" s="42">
        <f t="shared" si="54"/>
        <v>0</v>
      </c>
      <c r="F321" s="34">
        <f t="shared" si="59"/>
        <v>0</v>
      </c>
      <c r="G321" s="34">
        <f t="shared" si="60"/>
        <v>0</v>
      </c>
      <c r="H321" s="34">
        <f t="shared" si="61"/>
        <v>0</v>
      </c>
      <c r="I321" s="34">
        <f t="shared" si="62"/>
        <v>0</v>
      </c>
      <c r="J321" s="34">
        <f t="shared" si="63"/>
        <v>0</v>
      </c>
      <c r="K321" s="34">
        <f t="shared" ca="1" si="55"/>
        <v>6.9547545829475284E-3</v>
      </c>
      <c r="L321" s="34">
        <f t="shared" ca="1" si="64"/>
        <v>4.836861130902965E-5</v>
      </c>
      <c r="M321" s="34">
        <f t="shared" ca="1" si="56"/>
        <v>80489948114.054779</v>
      </c>
      <c r="N321" s="34">
        <f t="shared" ca="1" si="57"/>
        <v>61741023148.962883</v>
      </c>
      <c r="O321" s="34">
        <f t="shared" ca="1" si="58"/>
        <v>1715733220.981061</v>
      </c>
      <c r="P321" s="8">
        <f t="shared" ca="1" si="65"/>
        <v>-6.9547545829475284E-3</v>
      </c>
    </row>
    <row r="322" spans="4:16">
      <c r="D322" s="42">
        <f t="shared" si="54"/>
        <v>0</v>
      </c>
      <c r="E322" s="42">
        <f t="shared" si="54"/>
        <v>0</v>
      </c>
      <c r="F322" s="34">
        <f t="shared" si="59"/>
        <v>0</v>
      </c>
      <c r="G322" s="34">
        <f t="shared" si="60"/>
        <v>0</v>
      </c>
      <c r="H322" s="34">
        <f t="shared" si="61"/>
        <v>0</v>
      </c>
      <c r="I322" s="34">
        <f t="shared" si="62"/>
        <v>0</v>
      </c>
      <c r="J322" s="34">
        <f t="shared" si="63"/>
        <v>0</v>
      </c>
      <c r="K322" s="34">
        <f t="shared" ca="1" si="55"/>
        <v>6.9547545829475284E-3</v>
      </c>
      <c r="L322" s="34">
        <f t="shared" ca="1" si="64"/>
        <v>4.836861130902965E-5</v>
      </c>
      <c r="M322" s="34">
        <f t="shared" ca="1" si="56"/>
        <v>80489948114.054779</v>
      </c>
      <c r="N322" s="34">
        <f t="shared" ca="1" si="57"/>
        <v>61741023148.962883</v>
      </c>
      <c r="O322" s="34">
        <f t="shared" ca="1" si="58"/>
        <v>1715733220.981061</v>
      </c>
      <c r="P322" s="8">
        <f t="shared" ca="1" si="65"/>
        <v>-6.9547545829475284E-3</v>
      </c>
    </row>
    <row r="323" spans="4:16">
      <c r="D323" s="42">
        <f t="shared" si="54"/>
        <v>0</v>
      </c>
      <c r="E323" s="42">
        <f t="shared" si="54"/>
        <v>0</v>
      </c>
      <c r="F323" s="34">
        <f t="shared" si="59"/>
        <v>0</v>
      </c>
      <c r="G323" s="34">
        <f t="shared" si="60"/>
        <v>0</v>
      </c>
      <c r="H323" s="34">
        <f t="shared" si="61"/>
        <v>0</v>
      </c>
      <c r="I323" s="34">
        <f t="shared" si="62"/>
        <v>0</v>
      </c>
      <c r="J323" s="34">
        <f t="shared" si="63"/>
        <v>0</v>
      </c>
      <c r="K323" s="34">
        <f t="shared" ca="1" si="55"/>
        <v>6.9547545829475284E-3</v>
      </c>
      <c r="L323" s="34">
        <f t="shared" ca="1" si="64"/>
        <v>4.836861130902965E-5</v>
      </c>
      <c r="M323" s="34">
        <f t="shared" ca="1" si="56"/>
        <v>80489948114.054779</v>
      </c>
      <c r="N323" s="34">
        <f t="shared" ca="1" si="57"/>
        <v>61741023148.962883</v>
      </c>
      <c r="O323" s="34">
        <f t="shared" ca="1" si="58"/>
        <v>1715733220.981061</v>
      </c>
      <c r="P323" s="8">
        <f t="shared" ca="1" si="65"/>
        <v>-6.9547545829475284E-3</v>
      </c>
    </row>
    <row r="324" spans="4:16">
      <c r="D324" s="42">
        <f t="shared" si="54"/>
        <v>0</v>
      </c>
      <c r="E324" s="42">
        <f t="shared" si="54"/>
        <v>0</v>
      </c>
      <c r="F324" s="34">
        <f t="shared" si="59"/>
        <v>0</v>
      </c>
      <c r="G324" s="34">
        <f t="shared" si="60"/>
        <v>0</v>
      </c>
      <c r="H324" s="34">
        <f t="shared" si="61"/>
        <v>0</v>
      </c>
      <c r="I324" s="34">
        <f t="shared" si="62"/>
        <v>0</v>
      </c>
      <c r="J324" s="34">
        <f t="shared" si="63"/>
        <v>0</v>
      </c>
      <c r="K324" s="34">
        <f t="shared" ca="1" si="55"/>
        <v>6.9547545829475284E-3</v>
      </c>
      <c r="L324" s="34">
        <f t="shared" ca="1" si="64"/>
        <v>4.836861130902965E-5</v>
      </c>
      <c r="M324" s="34">
        <f t="shared" ca="1" si="56"/>
        <v>80489948114.054779</v>
      </c>
      <c r="N324" s="34">
        <f t="shared" ca="1" si="57"/>
        <v>61741023148.962883</v>
      </c>
      <c r="O324" s="34">
        <f t="shared" ca="1" si="58"/>
        <v>1715733220.981061</v>
      </c>
      <c r="P324" s="8">
        <f t="shared" ca="1" si="65"/>
        <v>-6.9547545829475284E-3</v>
      </c>
    </row>
    <row r="325" spans="4:16">
      <c r="D325" s="42">
        <f t="shared" si="54"/>
        <v>0</v>
      </c>
      <c r="E325" s="42">
        <f t="shared" si="54"/>
        <v>0</v>
      </c>
      <c r="F325" s="34">
        <f t="shared" si="59"/>
        <v>0</v>
      </c>
      <c r="G325" s="34">
        <f t="shared" si="60"/>
        <v>0</v>
      </c>
      <c r="H325" s="34">
        <f t="shared" si="61"/>
        <v>0</v>
      </c>
      <c r="I325" s="34">
        <f t="shared" si="62"/>
        <v>0</v>
      </c>
      <c r="J325" s="34">
        <f t="shared" si="63"/>
        <v>0</v>
      </c>
      <c r="K325" s="34">
        <f t="shared" ca="1" si="55"/>
        <v>6.9547545829475284E-3</v>
      </c>
      <c r="L325" s="34">
        <f t="shared" ca="1" si="64"/>
        <v>4.836861130902965E-5</v>
      </c>
      <c r="M325" s="34">
        <f t="shared" ca="1" si="56"/>
        <v>80489948114.054779</v>
      </c>
      <c r="N325" s="34">
        <f t="shared" ca="1" si="57"/>
        <v>61741023148.962883</v>
      </c>
      <c r="O325" s="34">
        <f t="shared" ca="1" si="58"/>
        <v>1715733220.981061</v>
      </c>
      <c r="P325" s="8">
        <f t="shared" ca="1" si="65"/>
        <v>-6.9547545829475284E-3</v>
      </c>
    </row>
    <row r="326" spans="4:16">
      <c r="D326" s="42">
        <f t="shared" si="54"/>
        <v>0</v>
      </c>
      <c r="E326" s="42">
        <f t="shared" si="54"/>
        <v>0</v>
      </c>
      <c r="F326" s="34">
        <f t="shared" si="59"/>
        <v>0</v>
      </c>
      <c r="G326" s="34">
        <f t="shared" si="60"/>
        <v>0</v>
      </c>
      <c r="H326" s="34">
        <f t="shared" si="61"/>
        <v>0</v>
      </c>
      <c r="I326" s="34">
        <f t="shared" si="62"/>
        <v>0</v>
      </c>
      <c r="J326" s="34">
        <f t="shared" si="63"/>
        <v>0</v>
      </c>
      <c r="K326" s="34">
        <f t="shared" ca="1" si="55"/>
        <v>6.9547545829475284E-3</v>
      </c>
      <c r="L326" s="34">
        <f t="shared" ca="1" si="64"/>
        <v>4.836861130902965E-5</v>
      </c>
      <c r="M326" s="34">
        <f t="shared" ca="1" si="56"/>
        <v>80489948114.054779</v>
      </c>
      <c r="N326" s="34">
        <f t="shared" ca="1" si="57"/>
        <v>61741023148.962883</v>
      </c>
      <c r="O326" s="34">
        <f t="shared" ca="1" si="58"/>
        <v>1715733220.981061</v>
      </c>
      <c r="P326" s="8">
        <f t="shared" ca="1" si="65"/>
        <v>-6.9547545829475284E-3</v>
      </c>
    </row>
    <row r="327" spans="4:16">
      <c r="D327" s="42">
        <f t="shared" si="54"/>
        <v>0</v>
      </c>
      <c r="E327" s="42">
        <f t="shared" si="54"/>
        <v>0</v>
      </c>
      <c r="F327" s="34">
        <f t="shared" si="59"/>
        <v>0</v>
      </c>
      <c r="G327" s="34">
        <f t="shared" si="60"/>
        <v>0</v>
      </c>
      <c r="H327" s="34">
        <f t="shared" si="61"/>
        <v>0</v>
      </c>
      <c r="I327" s="34">
        <f t="shared" si="62"/>
        <v>0</v>
      </c>
      <c r="J327" s="34">
        <f t="shared" si="63"/>
        <v>0</v>
      </c>
      <c r="K327" s="34">
        <f t="shared" ca="1" si="55"/>
        <v>6.9547545829475284E-3</v>
      </c>
      <c r="L327" s="34">
        <f t="shared" ca="1" si="64"/>
        <v>4.836861130902965E-5</v>
      </c>
      <c r="M327" s="34">
        <f t="shared" ca="1" si="56"/>
        <v>80489948114.054779</v>
      </c>
      <c r="N327" s="34">
        <f t="shared" ca="1" si="57"/>
        <v>61741023148.962883</v>
      </c>
      <c r="O327" s="34">
        <f t="shared" ca="1" si="58"/>
        <v>1715733220.981061</v>
      </c>
      <c r="P327" s="8">
        <f t="shared" ca="1" si="65"/>
        <v>-6.9547545829475284E-3</v>
      </c>
    </row>
    <row r="328" spans="4:16">
      <c r="D328" s="42">
        <f t="shared" si="54"/>
        <v>0</v>
      </c>
      <c r="E328" s="42">
        <f t="shared" si="54"/>
        <v>0</v>
      </c>
      <c r="F328" s="34">
        <f t="shared" si="59"/>
        <v>0</v>
      </c>
      <c r="G328" s="34">
        <f t="shared" si="60"/>
        <v>0</v>
      </c>
      <c r="H328" s="34">
        <f t="shared" si="61"/>
        <v>0</v>
      </c>
      <c r="I328" s="34">
        <f t="shared" si="62"/>
        <v>0</v>
      </c>
      <c r="J328" s="34">
        <f t="shared" si="63"/>
        <v>0</v>
      </c>
      <c r="K328" s="34">
        <f t="shared" ca="1" si="55"/>
        <v>6.9547545829475284E-3</v>
      </c>
      <c r="L328" s="34">
        <f t="shared" ca="1" si="64"/>
        <v>4.836861130902965E-5</v>
      </c>
      <c r="M328" s="34">
        <f t="shared" ca="1" si="56"/>
        <v>80489948114.054779</v>
      </c>
      <c r="N328" s="34">
        <f t="shared" ca="1" si="57"/>
        <v>61741023148.962883</v>
      </c>
      <c r="O328" s="34">
        <f t="shared" ca="1" si="58"/>
        <v>1715733220.981061</v>
      </c>
      <c r="P328" s="8">
        <f t="shared" ca="1" si="65"/>
        <v>-6.9547545829475284E-3</v>
      </c>
    </row>
    <row r="329" spans="4:16">
      <c r="D329" s="42">
        <f t="shared" si="54"/>
        <v>0</v>
      </c>
      <c r="E329" s="42">
        <f t="shared" si="54"/>
        <v>0</v>
      </c>
      <c r="F329" s="34">
        <f t="shared" si="59"/>
        <v>0</v>
      </c>
      <c r="G329" s="34">
        <f t="shared" si="60"/>
        <v>0</v>
      </c>
      <c r="H329" s="34">
        <f t="shared" si="61"/>
        <v>0</v>
      </c>
      <c r="I329" s="34">
        <f t="shared" si="62"/>
        <v>0</v>
      </c>
      <c r="J329" s="34">
        <f t="shared" si="63"/>
        <v>0</v>
      </c>
      <c r="K329" s="34">
        <f t="shared" ca="1" si="55"/>
        <v>6.9547545829475284E-3</v>
      </c>
      <c r="L329" s="34">
        <f t="shared" ca="1" si="64"/>
        <v>4.836861130902965E-5</v>
      </c>
      <c r="M329" s="34">
        <f t="shared" ca="1" si="56"/>
        <v>80489948114.054779</v>
      </c>
      <c r="N329" s="34">
        <f t="shared" ca="1" si="57"/>
        <v>61741023148.962883</v>
      </c>
      <c r="O329" s="34">
        <f t="shared" ca="1" si="58"/>
        <v>1715733220.981061</v>
      </c>
      <c r="P329" s="8">
        <f t="shared" ca="1" si="65"/>
        <v>-6.9547545829475284E-3</v>
      </c>
    </row>
    <row r="330" spans="4:16">
      <c r="D330" s="42">
        <f t="shared" si="54"/>
        <v>0</v>
      </c>
      <c r="E330" s="42">
        <f t="shared" si="54"/>
        <v>0</v>
      </c>
      <c r="F330" s="34">
        <f t="shared" si="59"/>
        <v>0</v>
      </c>
      <c r="G330" s="34">
        <f t="shared" si="60"/>
        <v>0</v>
      </c>
      <c r="H330" s="34">
        <f t="shared" si="61"/>
        <v>0</v>
      </c>
      <c r="I330" s="34">
        <f t="shared" si="62"/>
        <v>0</v>
      </c>
      <c r="J330" s="34">
        <f t="shared" si="63"/>
        <v>0</v>
      </c>
      <c r="K330" s="34">
        <f t="shared" ca="1" si="55"/>
        <v>6.9547545829475284E-3</v>
      </c>
      <c r="L330" s="34">
        <f t="shared" ca="1" si="64"/>
        <v>4.836861130902965E-5</v>
      </c>
      <c r="M330" s="34">
        <f t="shared" ca="1" si="56"/>
        <v>80489948114.054779</v>
      </c>
      <c r="N330" s="34">
        <f t="shared" ca="1" si="57"/>
        <v>61741023148.962883</v>
      </c>
      <c r="O330" s="34">
        <f t="shared" ca="1" si="58"/>
        <v>1715733220.981061</v>
      </c>
      <c r="P330" s="8">
        <f t="shared" ca="1" si="65"/>
        <v>-6.9547545829475284E-3</v>
      </c>
    </row>
    <row r="331" spans="4:16">
      <c r="D331" s="42">
        <f t="shared" si="54"/>
        <v>0</v>
      </c>
      <c r="E331" s="42">
        <f t="shared" si="54"/>
        <v>0</v>
      </c>
      <c r="F331" s="34">
        <f t="shared" si="59"/>
        <v>0</v>
      </c>
      <c r="G331" s="34">
        <f t="shared" si="60"/>
        <v>0</v>
      </c>
      <c r="H331" s="34">
        <f t="shared" si="61"/>
        <v>0</v>
      </c>
      <c r="I331" s="34">
        <f t="shared" si="62"/>
        <v>0</v>
      </c>
      <c r="J331" s="34">
        <f t="shared" si="63"/>
        <v>0</v>
      </c>
      <c r="K331" s="34">
        <f t="shared" ca="1" si="55"/>
        <v>6.9547545829475284E-3</v>
      </c>
      <c r="L331" s="34">
        <f t="shared" ca="1" si="64"/>
        <v>4.836861130902965E-5</v>
      </c>
      <c r="M331" s="34">
        <f t="shared" ca="1" si="56"/>
        <v>80489948114.054779</v>
      </c>
      <c r="N331" s="34">
        <f t="shared" ca="1" si="57"/>
        <v>61741023148.962883</v>
      </c>
      <c r="O331" s="34">
        <f t="shared" ca="1" si="58"/>
        <v>1715733220.981061</v>
      </c>
      <c r="P331" s="8">
        <f t="shared" ca="1" si="65"/>
        <v>-6.9547545829475284E-3</v>
      </c>
    </row>
    <row r="332" spans="4:16">
      <c r="D332" s="42">
        <f t="shared" si="54"/>
        <v>0</v>
      </c>
      <c r="E332" s="42">
        <f t="shared" si="54"/>
        <v>0</v>
      </c>
      <c r="F332" s="34">
        <f t="shared" si="59"/>
        <v>0</v>
      </c>
      <c r="G332" s="34">
        <f t="shared" si="60"/>
        <v>0</v>
      </c>
      <c r="H332" s="34">
        <f t="shared" si="61"/>
        <v>0</v>
      </c>
      <c r="I332" s="34">
        <f t="shared" si="62"/>
        <v>0</v>
      </c>
      <c r="J332" s="34">
        <f t="shared" si="63"/>
        <v>0</v>
      </c>
      <c r="K332" s="34">
        <f t="shared" ca="1" si="55"/>
        <v>6.9547545829475284E-3</v>
      </c>
      <c r="L332" s="34">
        <f t="shared" ca="1" si="64"/>
        <v>4.836861130902965E-5</v>
      </c>
      <c r="M332" s="34">
        <f t="shared" ca="1" si="56"/>
        <v>80489948114.054779</v>
      </c>
      <c r="N332" s="34">
        <f t="shared" ca="1" si="57"/>
        <v>61741023148.962883</v>
      </c>
      <c r="O332" s="34">
        <f t="shared" ca="1" si="58"/>
        <v>1715733220.981061</v>
      </c>
      <c r="P332" s="8">
        <f t="shared" ca="1" si="65"/>
        <v>-6.9547545829475284E-3</v>
      </c>
    </row>
    <row r="333" spans="4:16">
      <c r="D333" s="42">
        <f t="shared" si="54"/>
        <v>0</v>
      </c>
      <c r="E333" s="42">
        <f t="shared" si="54"/>
        <v>0</v>
      </c>
      <c r="F333" s="34">
        <f t="shared" si="59"/>
        <v>0</v>
      </c>
      <c r="G333" s="34">
        <f t="shared" si="60"/>
        <v>0</v>
      </c>
      <c r="H333" s="34">
        <f t="shared" si="61"/>
        <v>0</v>
      </c>
      <c r="I333" s="34">
        <f t="shared" si="62"/>
        <v>0</v>
      </c>
      <c r="J333" s="34">
        <f t="shared" si="63"/>
        <v>0</v>
      </c>
      <c r="K333" s="34">
        <f t="shared" ca="1" si="55"/>
        <v>6.9547545829475284E-3</v>
      </c>
      <c r="L333" s="34">
        <f t="shared" ca="1" si="64"/>
        <v>4.836861130902965E-5</v>
      </c>
      <c r="M333" s="34">
        <f t="shared" ca="1" si="56"/>
        <v>80489948114.054779</v>
      </c>
      <c r="N333" s="34">
        <f t="shared" ca="1" si="57"/>
        <v>61741023148.962883</v>
      </c>
      <c r="O333" s="34">
        <f t="shared" ca="1" si="58"/>
        <v>1715733220.981061</v>
      </c>
      <c r="P333" s="8">
        <f t="shared" ca="1" si="65"/>
        <v>-6.9547545829475284E-3</v>
      </c>
    </row>
    <row r="334" spans="4:16">
      <c r="D334" s="42">
        <f t="shared" si="54"/>
        <v>0</v>
      </c>
      <c r="E334" s="42">
        <f t="shared" si="54"/>
        <v>0</v>
      </c>
      <c r="F334" s="34">
        <f t="shared" si="59"/>
        <v>0</v>
      </c>
      <c r="G334" s="34">
        <f t="shared" si="60"/>
        <v>0</v>
      </c>
      <c r="H334" s="34">
        <f t="shared" si="61"/>
        <v>0</v>
      </c>
      <c r="I334" s="34">
        <f t="shared" si="62"/>
        <v>0</v>
      </c>
      <c r="J334" s="34">
        <f t="shared" si="63"/>
        <v>0</v>
      </c>
      <c r="K334" s="34">
        <f t="shared" ca="1" si="55"/>
        <v>6.9547545829475284E-3</v>
      </c>
      <c r="L334" s="34">
        <f t="shared" ca="1" si="64"/>
        <v>4.836861130902965E-5</v>
      </c>
      <c r="M334" s="34">
        <f t="shared" ca="1" si="56"/>
        <v>80489948114.054779</v>
      </c>
      <c r="N334" s="34">
        <f t="shared" ca="1" si="57"/>
        <v>61741023148.962883</v>
      </c>
      <c r="O334" s="34">
        <f t="shared" ca="1" si="58"/>
        <v>1715733220.981061</v>
      </c>
      <c r="P334" s="8">
        <f t="shared" ca="1" si="65"/>
        <v>-6.9547545829475284E-3</v>
      </c>
    </row>
    <row r="335" spans="4:16">
      <c r="D335" s="42">
        <f t="shared" si="54"/>
        <v>0</v>
      </c>
      <c r="E335" s="42">
        <f t="shared" si="54"/>
        <v>0</v>
      </c>
      <c r="F335" s="34">
        <f t="shared" si="59"/>
        <v>0</v>
      </c>
      <c r="G335" s="34">
        <f t="shared" si="60"/>
        <v>0</v>
      </c>
      <c r="H335" s="34">
        <f t="shared" si="61"/>
        <v>0</v>
      </c>
      <c r="I335" s="34">
        <f t="shared" si="62"/>
        <v>0</v>
      </c>
      <c r="J335" s="34">
        <f t="shared" si="63"/>
        <v>0</v>
      </c>
      <c r="K335" s="34">
        <f t="shared" ca="1" si="55"/>
        <v>6.9547545829475284E-3</v>
      </c>
      <c r="L335" s="34">
        <f t="shared" ca="1" si="64"/>
        <v>4.836861130902965E-5</v>
      </c>
      <c r="M335" s="34">
        <f t="shared" ca="1" si="56"/>
        <v>80489948114.054779</v>
      </c>
      <c r="N335" s="34">
        <f t="shared" ca="1" si="57"/>
        <v>61741023148.962883</v>
      </c>
      <c r="O335" s="34">
        <f t="shared" ca="1" si="58"/>
        <v>1715733220.981061</v>
      </c>
      <c r="P335" s="8">
        <f t="shared" ca="1" si="65"/>
        <v>-6.9547545829475284E-3</v>
      </c>
    </row>
    <row r="336" spans="4:16">
      <c r="D336" s="42">
        <f t="shared" si="54"/>
        <v>0</v>
      </c>
      <c r="E336" s="42">
        <f t="shared" si="54"/>
        <v>0</v>
      </c>
      <c r="F336" s="34">
        <f t="shared" si="59"/>
        <v>0</v>
      </c>
      <c r="G336" s="34">
        <f t="shared" si="60"/>
        <v>0</v>
      </c>
      <c r="H336" s="34">
        <f t="shared" si="61"/>
        <v>0</v>
      </c>
      <c r="I336" s="34">
        <f t="shared" si="62"/>
        <v>0</v>
      </c>
      <c r="J336" s="34">
        <f t="shared" si="63"/>
        <v>0</v>
      </c>
      <c r="K336" s="34">
        <f t="shared" ca="1" si="55"/>
        <v>6.9547545829475284E-3</v>
      </c>
      <c r="L336" s="34">
        <f t="shared" ca="1" si="64"/>
        <v>4.836861130902965E-5</v>
      </c>
      <c r="M336" s="34">
        <f t="shared" ca="1" si="56"/>
        <v>80489948114.054779</v>
      </c>
      <c r="N336" s="34">
        <f t="shared" ca="1" si="57"/>
        <v>61741023148.962883</v>
      </c>
      <c r="O336" s="34">
        <f t="shared" ca="1" si="58"/>
        <v>1715733220.981061</v>
      </c>
      <c r="P336" s="8">
        <f t="shared" ca="1" si="65"/>
        <v>-6.9547545829475284E-3</v>
      </c>
    </row>
    <row r="337" spans="4:16">
      <c r="D337" s="42">
        <f t="shared" si="54"/>
        <v>0</v>
      </c>
      <c r="E337" s="42">
        <f t="shared" si="54"/>
        <v>0</v>
      </c>
      <c r="F337" s="34">
        <f t="shared" si="59"/>
        <v>0</v>
      </c>
      <c r="G337" s="34">
        <f t="shared" si="60"/>
        <v>0</v>
      </c>
      <c r="H337" s="34">
        <f t="shared" si="61"/>
        <v>0</v>
      </c>
      <c r="I337" s="34">
        <f t="shared" si="62"/>
        <v>0</v>
      </c>
      <c r="J337" s="34">
        <f t="shared" si="63"/>
        <v>0</v>
      </c>
      <c r="K337" s="34">
        <f t="shared" ca="1" si="55"/>
        <v>6.9547545829475284E-3</v>
      </c>
      <c r="L337" s="34">
        <f t="shared" ca="1" si="64"/>
        <v>4.836861130902965E-5</v>
      </c>
      <c r="M337" s="34">
        <f t="shared" ca="1" si="56"/>
        <v>80489948114.054779</v>
      </c>
      <c r="N337" s="34">
        <f t="shared" ca="1" si="57"/>
        <v>61741023148.962883</v>
      </c>
      <c r="O337" s="34">
        <f t="shared" ca="1" si="58"/>
        <v>1715733220.981061</v>
      </c>
      <c r="P337" s="8">
        <f t="shared" ca="1" si="65"/>
        <v>-6.9547545829475284E-3</v>
      </c>
    </row>
    <row r="338" spans="4:16">
      <c r="D338" s="42">
        <f t="shared" si="54"/>
        <v>0</v>
      </c>
      <c r="E338" s="42">
        <f t="shared" si="54"/>
        <v>0</v>
      </c>
      <c r="F338" s="34">
        <f t="shared" si="59"/>
        <v>0</v>
      </c>
      <c r="G338" s="34">
        <f t="shared" si="60"/>
        <v>0</v>
      </c>
      <c r="H338" s="34">
        <f t="shared" si="61"/>
        <v>0</v>
      </c>
      <c r="I338" s="34">
        <f t="shared" si="62"/>
        <v>0</v>
      </c>
      <c r="J338" s="34">
        <f t="shared" si="63"/>
        <v>0</v>
      </c>
      <c r="K338" s="34">
        <f t="shared" ca="1" si="55"/>
        <v>6.9547545829475284E-3</v>
      </c>
      <c r="L338" s="34">
        <f t="shared" ca="1" si="64"/>
        <v>4.836861130902965E-5</v>
      </c>
      <c r="M338" s="34">
        <f t="shared" ca="1" si="56"/>
        <v>80489948114.054779</v>
      </c>
      <c r="N338" s="34">
        <f t="shared" ca="1" si="57"/>
        <v>61741023148.962883</v>
      </c>
      <c r="O338" s="34">
        <f t="shared" ca="1" si="58"/>
        <v>1715733220.981061</v>
      </c>
      <c r="P338" s="8">
        <f t="shared" ca="1" si="65"/>
        <v>-6.9547545829475284E-3</v>
      </c>
    </row>
    <row r="339" spans="4:16">
      <c r="D339" s="42">
        <f>A339/A$18</f>
        <v>0</v>
      </c>
      <c r="E339" s="42">
        <f>B339/B$18</f>
        <v>0</v>
      </c>
      <c r="F339" s="34">
        <f t="shared" si="59"/>
        <v>0</v>
      </c>
      <c r="G339" s="34">
        <f t="shared" si="60"/>
        <v>0</v>
      </c>
      <c r="H339" s="34">
        <f t="shared" si="61"/>
        <v>0</v>
      </c>
      <c r="I339" s="34">
        <f t="shared" si="62"/>
        <v>0</v>
      </c>
      <c r="J339" s="34">
        <f t="shared" si="63"/>
        <v>0</v>
      </c>
      <c r="K339" s="34">
        <f t="shared" ca="1" si="55"/>
        <v>6.9547545829475284E-3</v>
      </c>
      <c r="L339" s="34">
        <f t="shared" ca="1" si="64"/>
        <v>4.836861130902965E-5</v>
      </c>
      <c r="M339" s="34">
        <f ca="1">(M$1-M$2*D339+M$3*F339)^2</f>
        <v>80489948114.054779</v>
      </c>
      <c r="N339" s="34">
        <f ca="1">(-M$2+M$4*D339-M$5*F339)^2</f>
        <v>61741023148.962883</v>
      </c>
      <c r="O339" s="34">
        <f ca="1">+(M$3-D339*M$5+F339*M$6)^2</f>
        <v>1715733220.981061</v>
      </c>
      <c r="P339" s="8">
        <f t="shared" ca="1" si="65"/>
        <v>-6.9547545829475284E-3</v>
      </c>
    </row>
    <row r="340" spans="4:16">
      <c r="D340" s="42">
        <f>A340/A$18</f>
        <v>0</v>
      </c>
      <c r="E340" s="42">
        <f>B340/B$18</f>
        <v>0</v>
      </c>
      <c r="F340" s="34">
        <f>D340*D340</f>
        <v>0</v>
      </c>
      <c r="G340" s="34">
        <f>D340*F340</f>
        <v>0</v>
      </c>
      <c r="H340" s="34">
        <f>F340*F340</f>
        <v>0</v>
      </c>
      <c r="I340" s="34">
        <f>E340*D340</f>
        <v>0</v>
      </c>
      <c r="J340" s="34">
        <f>I340*D340</f>
        <v>0</v>
      </c>
      <c r="K340" s="34">
        <f t="shared" ca="1" si="55"/>
        <v>6.9547545829475284E-3</v>
      </c>
      <c r="L340" s="34">
        <f ca="1">+(K340-E340)^2</f>
        <v>4.836861130902965E-5</v>
      </c>
      <c r="M340" s="34">
        <f ca="1">(M$1-M$2*D340+M$3*F340)^2</f>
        <v>80489948114.054779</v>
      </c>
      <c r="N340" s="34">
        <f ca="1">(-M$2+M$4*D340-M$5*F340)^2</f>
        <v>61741023148.962883</v>
      </c>
      <c r="O340" s="34">
        <f ca="1">+(M$3-D340*M$5+F340*M$6)^2</f>
        <v>1715733220.981061</v>
      </c>
      <c r="P340" s="8">
        <f ca="1">+E340-K340</f>
        <v>-6.9547545829475284E-3</v>
      </c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2024-01-13T05:25:45Z</dcterms:modified>
</cp:coreProperties>
</file>