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4B506B5-483C-4184-8734-144B97038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1" i="1" l="1"/>
  <c r="F241" i="1" s="1"/>
  <c r="G241" i="1" s="1"/>
  <c r="K241" i="1" s="1"/>
  <c r="Q241" i="1"/>
  <c r="Q238" i="1"/>
  <c r="Q239" i="1"/>
  <c r="Q240" i="1"/>
  <c r="Q234" i="1"/>
  <c r="Q235" i="1"/>
  <c r="Q236" i="1"/>
  <c r="Q237" i="1"/>
  <c r="Q229" i="1"/>
  <c r="Q230" i="1"/>
  <c r="Q220" i="1"/>
  <c r="Q223" i="1"/>
  <c r="Q221" i="1"/>
  <c r="Q224" i="1"/>
  <c r="Q226" i="1"/>
  <c r="Q227" i="1"/>
  <c r="Q228" i="1"/>
  <c r="Q231" i="1"/>
  <c r="Q232" i="1"/>
  <c r="Q233" i="1"/>
  <c r="Q225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176" i="1"/>
  <c r="Q183" i="1"/>
  <c r="Q184" i="1"/>
  <c r="Q186" i="1"/>
  <c r="Q187" i="1"/>
  <c r="Q188" i="1"/>
  <c r="Q189" i="1"/>
  <c r="Q193" i="1"/>
  <c r="Q195" i="1"/>
  <c r="Q196" i="1"/>
  <c r="Q197" i="1"/>
  <c r="Q198" i="1"/>
  <c r="Q219" i="1"/>
  <c r="Q222" i="1"/>
  <c r="G202" i="2"/>
  <c r="C202" i="2"/>
  <c r="G201" i="2"/>
  <c r="C201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200" i="2"/>
  <c r="C200" i="2"/>
  <c r="G199" i="2"/>
  <c r="C199" i="2"/>
  <c r="G198" i="2"/>
  <c r="C198" i="2"/>
  <c r="G197" i="2"/>
  <c r="C197" i="2"/>
  <c r="G92" i="2"/>
  <c r="C92" i="2"/>
  <c r="G196" i="2"/>
  <c r="C196" i="2"/>
  <c r="G91" i="2"/>
  <c r="C91" i="2"/>
  <c r="G90" i="2"/>
  <c r="C90" i="2"/>
  <c r="G89" i="2"/>
  <c r="C89" i="2"/>
  <c r="G195" i="2"/>
  <c r="C195" i="2"/>
  <c r="G194" i="2"/>
  <c r="C194" i="2"/>
  <c r="G193" i="2"/>
  <c r="C193" i="2"/>
  <c r="G192" i="2"/>
  <c r="C192" i="2"/>
  <c r="G88" i="2"/>
  <c r="C88" i="2"/>
  <c r="G191" i="2"/>
  <c r="C191" i="2"/>
  <c r="G190" i="2"/>
  <c r="C190" i="2"/>
  <c r="G87" i="2"/>
  <c r="C87" i="2"/>
  <c r="G86" i="2"/>
  <c r="C86" i="2"/>
  <c r="G85" i="2"/>
  <c r="C85" i="2"/>
  <c r="G84" i="2"/>
  <c r="C84" i="2"/>
  <c r="G83" i="2"/>
  <c r="C83" i="2"/>
  <c r="G82" i="2"/>
  <c r="C82" i="2"/>
  <c r="G189" i="2"/>
  <c r="C189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G180" i="2"/>
  <c r="C180" i="2"/>
  <c r="G179" i="2"/>
  <c r="C179" i="2"/>
  <c r="G178" i="2"/>
  <c r="C178" i="2"/>
  <c r="G177" i="2"/>
  <c r="C177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201" i="2"/>
  <c r="H201" i="2"/>
  <c r="B201" i="2"/>
  <c r="D201" i="2"/>
  <c r="A202" i="2"/>
  <c r="H202" i="2"/>
  <c r="B202" i="2"/>
  <c r="D202" i="2"/>
  <c r="H99" i="2"/>
  <c r="B99" i="2"/>
  <c r="D99" i="2"/>
  <c r="A99" i="2"/>
  <c r="H98" i="2"/>
  <c r="D98" i="2"/>
  <c r="B98" i="2"/>
  <c r="A98" i="2"/>
  <c r="H97" i="2"/>
  <c r="B97" i="2"/>
  <c r="D97" i="2"/>
  <c r="A97" i="2"/>
  <c r="H96" i="2"/>
  <c r="D96" i="2"/>
  <c r="B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200" i="2"/>
  <c r="B200" i="2"/>
  <c r="D200" i="2"/>
  <c r="A200" i="2"/>
  <c r="H199" i="2"/>
  <c r="B199" i="2"/>
  <c r="D199" i="2"/>
  <c r="A199" i="2"/>
  <c r="H198" i="2"/>
  <c r="D198" i="2"/>
  <c r="B198" i="2"/>
  <c r="A198" i="2"/>
  <c r="H197" i="2"/>
  <c r="B197" i="2"/>
  <c r="D197" i="2"/>
  <c r="A197" i="2"/>
  <c r="H92" i="2"/>
  <c r="D92" i="2"/>
  <c r="B92" i="2"/>
  <c r="A92" i="2"/>
  <c r="H196" i="2"/>
  <c r="B196" i="2"/>
  <c r="D196" i="2"/>
  <c r="A196" i="2"/>
  <c r="H91" i="2"/>
  <c r="B91" i="2"/>
  <c r="D91" i="2"/>
  <c r="A91" i="2"/>
  <c r="H90" i="2"/>
  <c r="B90" i="2"/>
  <c r="D90" i="2"/>
  <c r="A90" i="2"/>
  <c r="H89" i="2"/>
  <c r="B89" i="2"/>
  <c r="D89" i="2"/>
  <c r="A89" i="2"/>
  <c r="H195" i="2"/>
  <c r="B195" i="2"/>
  <c r="D195" i="2"/>
  <c r="A195" i="2"/>
  <c r="H194" i="2"/>
  <c r="D194" i="2"/>
  <c r="B194" i="2"/>
  <c r="A194" i="2"/>
  <c r="H193" i="2"/>
  <c r="B193" i="2"/>
  <c r="D193" i="2"/>
  <c r="A193" i="2"/>
  <c r="H192" i="2"/>
  <c r="D192" i="2"/>
  <c r="B192" i="2"/>
  <c r="A192" i="2"/>
  <c r="H88" i="2"/>
  <c r="B88" i="2"/>
  <c r="D88" i="2"/>
  <c r="A88" i="2"/>
  <c r="H191" i="2"/>
  <c r="B191" i="2"/>
  <c r="D191" i="2"/>
  <c r="A191" i="2"/>
  <c r="H190" i="2"/>
  <c r="B190" i="2"/>
  <c r="D190" i="2"/>
  <c r="A190" i="2"/>
  <c r="H87" i="2"/>
  <c r="B87" i="2"/>
  <c r="D87" i="2"/>
  <c r="A87" i="2"/>
  <c r="H86" i="2"/>
  <c r="B86" i="2"/>
  <c r="D86" i="2"/>
  <c r="A86" i="2"/>
  <c r="H85" i="2"/>
  <c r="D85" i="2"/>
  <c r="B85" i="2"/>
  <c r="A85" i="2"/>
  <c r="H84" i="2"/>
  <c r="B84" i="2"/>
  <c r="D84" i="2"/>
  <c r="A84" i="2"/>
  <c r="H83" i="2"/>
  <c r="D83" i="2"/>
  <c r="B83" i="2"/>
  <c r="A83" i="2"/>
  <c r="H82" i="2"/>
  <c r="B82" i="2"/>
  <c r="D82" i="2"/>
  <c r="A82" i="2"/>
  <c r="H189" i="2"/>
  <c r="B189" i="2"/>
  <c r="D189" i="2"/>
  <c r="A189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H188" i="2"/>
  <c r="B188" i="2"/>
  <c r="D188" i="2"/>
  <c r="A188" i="2"/>
  <c r="H187" i="2"/>
  <c r="B187" i="2"/>
  <c r="D187" i="2"/>
  <c r="A187" i="2"/>
  <c r="H186" i="2"/>
  <c r="B186" i="2"/>
  <c r="D186" i="2"/>
  <c r="A186" i="2"/>
  <c r="H185" i="2"/>
  <c r="B185" i="2"/>
  <c r="D185" i="2"/>
  <c r="A185" i="2"/>
  <c r="H184" i="2"/>
  <c r="D184" i="2"/>
  <c r="B184" i="2"/>
  <c r="A184" i="2"/>
  <c r="H183" i="2"/>
  <c r="B183" i="2"/>
  <c r="F183" i="2"/>
  <c r="D183" i="2"/>
  <c r="A183" i="2"/>
  <c r="H182" i="2"/>
  <c r="B182" i="2"/>
  <c r="F182" i="2"/>
  <c r="D182" i="2"/>
  <c r="A182" i="2"/>
  <c r="H181" i="2"/>
  <c r="B181" i="2"/>
  <c r="F181" i="2"/>
  <c r="D181" i="2"/>
  <c r="A181" i="2"/>
  <c r="H180" i="2"/>
  <c r="B180" i="2"/>
  <c r="F180" i="2"/>
  <c r="D180" i="2"/>
  <c r="A180" i="2"/>
  <c r="H179" i="2"/>
  <c r="B179" i="2"/>
  <c r="F179" i="2"/>
  <c r="D179" i="2"/>
  <c r="A179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Q217" i="1"/>
  <c r="C7" i="1"/>
  <c r="E240" i="1" s="1"/>
  <c r="F240" i="1" s="1"/>
  <c r="G240" i="1" s="1"/>
  <c r="K240" i="1" s="1"/>
  <c r="C8" i="1"/>
  <c r="Q218" i="1"/>
  <c r="Q213" i="1"/>
  <c r="Q215" i="1"/>
  <c r="Q216" i="1"/>
  <c r="Q214" i="1"/>
  <c r="Q199" i="1"/>
  <c r="Q200" i="1"/>
  <c r="Q201" i="1"/>
  <c r="Q203" i="1"/>
  <c r="Q204" i="1"/>
  <c r="Q206" i="1"/>
  <c r="Q208" i="1"/>
  <c r="Q202" i="1"/>
  <c r="Q209" i="1"/>
  <c r="Q210" i="1"/>
  <c r="Q211" i="1"/>
  <c r="Q212" i="1"/>
  <c r="Q205" i="1"/>
  <c r="F16" i="1"/>
  <c r="F17" i="1" s="1"/>
  <c r="Q207" i="1"/>
  <c r="Q194" i="1"/>
  <c r="C17" i="1"/>
  <c r="Q191" i="1"/>
  <c r="Q190" i="1"/>
  <c r="Q192" i="1"/>
  <c r="Q185" i="1"/>
  <c r="Q144" i="1"/>
  <c r="Q145" i="1"/>
  <c r="Q148" i="1"/>
  <c r="Q149" i="1"/>
  <c r="Q152" i="1"/>
  <c r="Q159" i="1"/>
  <c r="Q162" i="1"/>
  <c r="Q166" i="1"/>
  <c r="Q167" i="1"/>
  <c r="Q173" i="1"/>
  <c r="Q174" i="1"/>
  <c r="Q177" i="1"/>
  <c r="Q180" i="1"/>
  <c r="Q181" i="1"/>
  <c r="Q182" i="1"/>
  <c r="Q168" i="1"/>
  <c r="Q169" i="1"/>
  <c r="Q170" i="1"/>
  <c r="Q171" i="1"/>
  <c r="Q140" i="1"/>
  <c r="Q161" i="1"/>
  <c r="Q98" i="1"/>
  <c r="Q99" i="1"/>
  <c r="Q101" i="1"/>
  <c r="Q102" i="1"/>
  <c r="Q103" i="1"/>
  <c r="Q104" i="1"/>
  <c r="Q105" i="1"/>
  <c r="Q106" i="1"/>
  <c r="Q107" i="1"/>
  <c r="Q108" i="1"/>
  <c r="Q110" i="1"/>
  <c r="Q112" i="1"/>
  <c r="Q131" i="1"/>
  <c r="Q132" i="1"/>
  <c r="Q133" i="1"/>
  <c r="Q134" i="1"/>
  <c r="Q135" i="1"/>
  <c r="Q136" i="1"/>
  <c r="Q137" i="1"/>
  <c r="Q138" i="1"/>
  <c r="Q139" i="1"/>
  <c r="Q141" i="1"/>
  <c r="Q142" i="1"/>
  <c r="Q116" i="1"/>
  <c r="Q146" i="1"/>
  <c r="Q147" i="1"/>
  <c r="Q114" i="1"/>
  <c r="Q117" i="1"/>
  <c r="Q118" i="1"/>
  <c r="Q119" i="1"/>
  <c r="Q122" i="1"/>
  <c r="Q150" i="1"/>
  <c r="Q115" i="1"/>
  <c r="Q121" i="1"/>
  <c r="Q151" i="1"/>
  <c r="Q160" i="1"/>
  <c r="Q163" i="1"/>
  <c r="Q164" i="1"/>
  <c r="Q165" i="1"/>
  <c r="Q123" i="1"/>
  <c r="Q124" i="1"/>
  <c r="Q125" i="1"/>
  <c r="Q126" i="1"/>
  <c r="Q172" i="1"/>
  <c r="Q175" i="1"/>
  <c r="Q127" i="1"/>
  <c r="Q128" i="1"/>
  <c r="Q129" i="1"/>
  <c r="Q130" i="1"/>
  <c r="Q178" i="1"/>
  <c r="Q179" i="1"/>
  <c r="Q153" i="1"/>
  <c r="Q154" i="1"/>
  <c r="Q155" i="1"/>
  <c r="Q156" i="1"/>
  <c r="Q157" i="1"/>
  <c r="Q158" i="1"/>
  <c r="Q143" i="1"/>
  <c r="Q100" i="1"/>
  <c r="Q109" i="1"/>
  <c r="Q111" i="1"/>
  <c r="Q113" i="1"/>
  <c r="Q120" i="1"/>
  <c r="E25" i="1"/>
  <c r="F25" i="1" s="1"/>
  <c r="G25" i="1" s="1"/>
  <c r="I25" i="1" s="1"/>
  <c r="E22" i="1"/>
  <c r="E113" i="2" s="1"/>
  <c r="E216" i="1"/>
  <c r="F216" i="1" s="1"/>
  <c r="G216" i="1" s="1"/>
  <c r="J216" i="1" s="1"/>
  <c r="E199" i="1"/>
  <c r="F199" i="1" s="1"/>
  <c r="G199" i="1" s="1"/>
  <c r="J199" i="1" s="1"/>
  <c r="E209" i="1"/>
  <c r="E217" i="1"/>
  <c r="F217" i="1" s="1"/>
  <c r="G217" i="1" s="1"/>
  <c r="J217" i="1" s="1"/>
  <c r="E36" i="1"/>
  <c r="F36" i="1" s="1"/>
  <c r="G36" i="1" s="1"/>
  <c r="I36" i="1" s="1"/>
  <c r="E225" i="1"/>
  <c r="F225" i="1"/>
  <c r="E215" i="1"/>
  <c r="E108" i="2"/>
  <c r="E153" i="1"/>
  <c r="F153" i="1" s="1"/>
  <c r="G153" i="1" s="1"/>
  <c r="J153" i="1" s="1"/>
  <c r="E155" i="1"/>
  <c r="E62" i="2" s="1"/>
  <c r="E157" i="1"/>
  <c r="F157" i="1" s="1"/>
  <c r="G157" i="1" s="1"/>
  <c r="J157" i="1" s="1"/>
  <c r="E192" i="1"/>
  <c r="E202" i="1"/>
  <c r="E213" i="1"/>
  <c r="F213" i="1" s="1"/>
  <c r="G213" i="1" s="1"/>
  <c r="J213" i="1" s="1"/>
  <c r="E185" i="1"/>
  <c r="F185" i="1" s="1"/>
  <c r="G185" i="1" s="1"/>
  <c r="K185" i="1" s="1"/>
  <c r="E106" i="1"/>
  <c r="F106" i="1" s="1"/>
  <c r="G106" i="1" s="1"/>
  <c r="I106" i="1" s="1"/>
  <c r="E108" i="1"/>
  <c r="F108" i="1"/>
  <c r="G108" i="1" s="1"/>
  <c r="I108" i="1" s="1"/>
  <c r="E112" i="1"/>
  <c r="F112" i="1" s="1"/>
  <c r="G112" i="1" s="1"/>
  <c r="I112" i="1" s="1"/>
  <c r="E131" i="1"/>
  <c r="E39" i="2" s="1"/>
  <c r="E133" i="1"/>
  <c r="E135" i="1"/>
  <c r="E43" i="2" s="1"/>
  <c r="E136" i="1"/>
  <c r="F136" i="1" s="1"/>
  <c r="G136" i="1" s="1"/>
  <c r="I136" i="1" s="1"/>
  <c r="E139" i="1"/>
  <c r="E116" i="1"/>
  <c r="F116" i="1" s="1"/>
  <c r="G116" i="1" s="1"/>
  <c r="I116" i="1" s="1"/>
  <c r="E147" i="1"/>
  <c r="E114" i="1"/>
  <c r="E23" i="2" s="1"/>
  <c r="E119" i="1"/>
  <c r="F119" i="1" s="1"/>
  <c r="G119" i="1" s="1"/>
  <c r="I119" i="1" s="1"/>
  <c r="E150" i="1"/>
  <c r="F150" i="1" s="1"/>
  <c r="G150" i="1" s="1"/>
  <c r="I150" i="1" s="1"/>
  <c r="E115" i="1"/>
  <c r="F115" i="1" s="1"/>
  <c r="G115" i="1" s="1"/>
  <c r="I115" i="1" s="1"/>
  <c r="E151" i="1"/>
  <c r="F151" i="1" s="1"/>
  <c r="G151" i="1" s="1"/>
  <c r="I151" i="1" s="1"/>
  <c r="E165" i="1"/>
  <c r="E71" i="2" s="1"/>
  <c r="E123" i="1"/>
  <c r="E124" i="1"/>
  <c r="F124" i="1" s="1"/>
  <c r="G124" i="1" s="1"/>
  <c r="I124" i="1" s="1"/>
  <c r="E32" i="2"/>
  <c r="E125" i="1"/>
  <c r="F125" i="1" s="1"/>
  <c r="G125" i="1" s="1"/>
  <c r="I125" i="1" s="1"/>
  <c r="E172" i="1"/>
  <c r="F172" i="1" s="1"/>
  <c r="G172" i="1" s="1"/>
  <c r="I172" i="1" s="1"/>
  <c r="E130" i="1"/>
  <c r="F130" i="1" s="1"/>
  <c r="G130" i="1" s="1"/>
  <c r="I130" i="1" s="1"/>
  <c r="E178" i="1"/>
  <c r="E83" i="2" s="1"/>
  <c r="E179" i="1"/>
  <c r="E84" i="2"/>
  <c r="E140" i="1"/>
  <c r="E102" i="1"/>
  <c r="F102" i="1" s="1"/>
  <c r="G102" i="1" s="1"/>
  <c r="I102" i="1" s="1"/>
  <c r="E103" i="1"/>
  <c r="E15" i="2" s="1"/>
  <c r="E96" i="1"/>
  <c r="F96" i="1" s="1"/>
  <c r="G96" i="1" s="1"/>
  <c r="I96" i="1" s="1"/>
  <c r="E21" i="1"/>
  <c r="E112" i="2"/>
  <c r="F21" i="1"/>
  <c r="E23" i="1"/>
  <c r="F23" i="1" s="1"/>
  <c r="G23" i="1" s="1"/>
  <c r="I23" i="1" s="1"/>
  <c r="E30" i="1"/>
  <c r="F30" i="1" s="1"/>
  <c r="G30" i="1" s="1"/>
  <c r="I30" i="1" s="1"/>
  <c r="E35" i="1"/>
  <c r="E126" i="2" s="1"/>
  <c r="E39" i="1"/>
  <c r="E130" i="2" s="1"/>
  <c r="E42" i="1"/>
  <c r="E133" i="2" s="1"/>
  <c r="E43" i="1"/>
  <c r="E134" i="2" s="1"/>
  <c r="F43" i="1"/>
  <c r="G43" i="1" s="1"/>
  <c r="I43" i="1" s="1"/>
  <c r="E46" i="1"/>
  <c r="F46" i="1" s="1"/>
  <c r="G46" i="1" s="1"/>
  <c r="I46" i="1" s="1"/>
  <c r="E47" i="1"/>
  <c r="F47" i="1" s="1"/>
  <c r="G47" i="1" s="1"/>
  <c r="I47" i="1" s="1"/>
  <c r="E49" i="1"/>
  <c r="F49" i="1" s="1"/>
  <c r="G49" i="1" s="1"/>
  <c r="I49" i="1" s="1"/>
  <c r="E50" i="1"/>
  <c r="E141" i="2" s="1"/>
  <c r="E51" i="1"/>
  <c r="E142" i="2" s="1"/>
  <c r="E53" i="1"/>
  <c r="F53" i="1"/>
  <c r="G53" i="1" s="1"/>
  <c r="I53" i="1" s="1"/>
  <c r="E54" i="1"/>
  <c r="E145" i="2" s="1"/>
  <c r="F54" i="1"/>
  <c r="G54" i="1" s="1"/>
  <c r="I54" i="1" s="1"/>
  <c r="E56" i="1"/>
  <c r="F56" i="1" s="1"/>
  <c r="G56" i="1" s="1"/>
  <c r="I56" i="1" s="1"/>
  <c r="E58" i="1"/>
  <c r="E149" i="2" s="1"/>
  <c r="E61" i="1"/>
  <c r="F61" i="1" s="1"/>
  <c r="G61" i="1" s="1"/>
  <c r="I61" i="1" s="1"/>
  <c r="E64" i="1"/>
  <c r="F64" i="1" s="1"/>
  <c r="G64" i="1" s="1"/>
  <c r="I64" i="1" s="1"/>
  <c r="E66" i="1"/>
  <c r="F66" i="1" s="1"/>
  <c r="G66" i="1" s="1"/>
  <c r="I66" i="1" s="1"/>
  <c r="E69" i="1"/>
  <c r="F69" i="1" s="1"/>
  <c r="G69" i="1" s="1"/>
  <c r="I69" i="1" s="1"/>
  <c r="E76" i="1"/>
  <c r="E167" i="2" s="1"/>
  <c r="E78" i="1"/>
  <c r="F78" i="1" s="1"/>
  <c r="G78" i="1" s="1"/>
  <c r="I78" i="1" s="1"/>
  <c r="E80" i="1"/>
  <c r="E171" i="2" s="1"/>
  <c r="E82" i="1"/>
  <c r="E173" i="2" s="1"/>
  <c r="E84" i="1"/>
  <c r="E85" i="1"/>
  <c r="E176" i="2" s="1"/>
  <c r="E86" i="1"/>
  <c r="E177" i="2" s="1"/>
  <c r="E88" i="1"/>
  <c r="F88" i="1" s="1"/>
  <c r="G88" i="1" s="1"/>
  <c r="I88" i="1" s="1"/>
  <c r="E90" i="1"/>
  <c r="E181" i="2" s="1"/>
  <c r="E91" i="1"/>
  <c r="E182" i="2" s="1"/>
  <c r="E92" i="1"/>
  <c r="F92" i="1" s="1"/>
  <c r="G92" i="1" s="1"/>
  <c r="I92" i="1" s="1"/>
  <c r="E144" i="1"/>
  <c r="E148" i="1"/>
  <c r="F148" i="1"/>
  <c r="E152" i="1"/>
  <c r="F152" i="1" s="1"/>
  <c r="G152" i="1" s="1"/>
  <c r="I152" i="1" s="1"/>
  <c r="E159" i="1"/>
  <c r="F159" i="1"/>
  <c r="G159" i="1" s="1"/>
  <c r="I159" i="1" s="1"/>
  <c r="E162" i="1"/>
  <c r="E68" i="2" s="1"/>
  <c r="E166" i="1"/>
  <c r="F166" i="1" s="1"/>
  <c r="G166" i="1" s="1"/>
  <c r="I166" i="1" s="1"/>
  <c r="E167" i="1"/>
  <c r="F167" i="1" s="1"/>
  <c r="G167" i="1" s="1"/>
  <c r="I167" i="1" s="1"/>
  <c r="E173" i="1"/>
  <c r="E177" i="1"/>
  <c r="F177" i="1"/>
  <c r="E181" i="1"/>
  <c r="E86" i="2" s="1"/>
  <c r="E182" i="1"/>
  <c r="F182" i="1" s="1"/>
  <c r="G182" i="1" s="1"/>
  <c r="I182" i="1" s="1"/>
  <c r="E168" i="1"/>
  <c r="E74" i="2" s="1"/>
  <c r="E169" i="1"/>
  <c r="E75" i="2" s="1"/>
  <c r="F169" i="1"/>
  <c r="G169" i="1" s="1"/>
  <c r="I169" i="1" s="1"/>
  <c r="E93" i="1"/>
  <c r="F93" i="1" s="1"/>
  <c r="G93" i="1" s="1"/>
  <c r="I93" i="1" s="1"/>
  <c r="E60" i="1"/>
  <c r="F60" i="1" s="1"/>
  <c r="G60" i="1" s="1"/>
  <c r="H60" i="1" s="1"/>
  <c r="E62" i="1"/>
  <c r="E153" i="2" s="1"/>
  <c r="E65" i="1"/>
  <c r="F65" i="1" s="1"/>
  <c r="G65" i="1" s="1"/>
  <c r="H65" i="1" s="1"/>
  <c r="E67" i="1"/>
  <c r="E158" i="2" s="1"/>
  <c r="F67" i="1"/>
  <c r="G67" i="1" s="1"/>
  <c r="H67" i="1" s="1"/>
  <c r="E68" i="1"/>
  <c r="F68" i="1" s="1"/>
  <c r="G68" i="1" s="1"/>
  <c r="H68" i="1" s="1"/>
  <c r="E159" i="2"/>
  <c r="E70" i="1"/>
  <c r="E161" i="2" s="1"/>
  <c r="E72" i="1"/>
  <c r="F72" i="1" s="1"/>
  <c r="G72" i="1" s="1"/>
  <c r="H72" i="1" s="1"/>
  <c r="E79" i="1"/>
  <c r="F79" i="1" s="1"/>
  <c r="G79" i="1" s="1"/>
  <c r="H79" i="1" s="1"/>
  <c r="E81" i="1"/>
  <c r="E172" i="2" s="1"/>
  <c r="E57" i="1"/>
  <c r="F57" i="1" s="1"/>
  <c r="G57" i="1" s="1"/>
  <c r="H57" i="1" s="1"/>
  <c r="E219" i="1"/>
  <c r="F219" i="1" s="1"/>
  <c r="G219" i="1" s="1"/>
  <c r="K219" i="1" s="1"/>
  <c r="E193" i="1"/>
  <c r="F193" i="1" s="1"/>
  <c r="G193" i="1" s="1"/>
  <c r="K193" i="1" s="1"/>
  <c r="E195" i="1"/>
  <c r="E197" i="2" s="1"/>
  <c r="E196" i="1"/>
  <c r="F196" i="1"/>
  <c r="G196" i="1" s="1"/>
  <c r="K196" i="1" s="1"/>
  <c r="E197" i="1"/>
  <c r="E198" i="1"/>
  <c r="F198" i="1" s="1"/>
  <c r="G198" i="1" s="1"/>
  <c r="K198" i="1" s="1"/>
  <c r="E184" i="1"/>
  <c r="E191" i="2" s="1"/>
  <c r="E183" i="1"/>
  <c r="F183" i="1" s="1"/>
  <c r="G183" i="1" s="1"/>
  <c r="K183" i="1" s="1"/>
  <c r="E33" i="2"/>
  <c r="E179" i="2"/>
  <c r="E60" i="2"/>
  <c r="E28" i="2"/>
  <c r="E88" i="2"/>
  <c r="E157" i="2"/>
  <c r="E78" i="2"/>
  <c r="E14" i="2"/>
  <c r="E160" i="2"/>
  <c r="E144" i="2"/>
  <c r="F209" i="1"/>
  <c r="G209" i="1" s="1"/>
  <c r="K209" i="1" s="1"/>
  <c r="E102" i="2"/>
  <c r="E148" i="2"/>
  <c r="E163" i="2"/>
  <c r="E109" i="2"/>
  <c r="E20" i="2"/>
  <c r="E183" i="2"/>
  <c r="E196" i="2"/>
  <c r="E82" i="2"/>
  <c r="E198" i="2"/>
  <c r="E22" i="2"/>
  <c r="E152" i="2"/>
  <c r="E110" i="2"/>
  <c r="F215" i="1"/>
  <c r="E55" i="2"/>
  <c r="E169" i="2"/>
  <c r="E137" i="2"/>
  <c r="E156" i="2"/>
  <c r="E200" i="2"/>
  <c r="E87" i="2"/>
  <c r="E24" i="2"/>
  <c r="E138" i="2"/>
  <c r="E93" i="2"/>
  <c r="E190" i="2"/>
  <c r="E73" i="2"/>
  <c r="E155" i="2"/>
  <c r="F202" i="1"/>
  <c r="E96" i="2"/>
  <c r="F133" i="1"/>
  <c r="E41" i="2"/>
  <c r="F173" i="1"/>
  <c r="G173" i="1"/>
  <c r="I173" i="1" s="1"/>
  <c r="E79" i="2"/>
  <c r="E201" i="2"/>
  <c r="E199" i="2"/>
  <c r="F197" i="1"/>
  <c r="E72" i="2"/>
  <c r="F90" i="1"/>
  <c r="G90" i="1" s="1"/>
  <c r="I90" i="1" s="1"/>
  <c r="F50" i="1"/>
  <c r="G50" i="1" s="1"/>
  <c r="I50" i="1" s="1"/>
  <c r="E31" i="2"/>
  <c r="F123" i="1"/>
  <c r="G123" i="1" s="1"/>
  <c r="I123" i="1" s="1"/>
  <c r="F131" i="1"/>
  <c r="F192" i="1"/>
  <c r="G192" i="1" s="1"/>
  <c r="J192" i="1" s="1"/>
  <c r="E91" i="2"/>
  <c r="F140" i="1"/>
  <c r="G140" i="1" s="1"/>
  <c r="I140" i="1" s="1"/>
  <c r="E48" i="2"/>
  <c r="F147" i="1"/>
  <c r="G147" i="1" s="1"/>
  <c r="I147" i="1" s="1"/>
  <c r="E54" i="2"/>
  <c r="F168" i="1"/>
  <c r="G168" i="1" s="1"/>
  <c r="I168" i="1" s="1"/>
  <c r="E58" i="2"/>
  <c r="F144" i="1"/>
  <c r="G144" i="1" s="1"/>
  <c r="I144" i="1" s="1"/>
  <c r="E51" i="2"/>
  <c r="E175" i="2"/>
  <c r="F84" i="1"/>
  <c r="E184" i="2"/>
  <c r="F178" i="1"/>
  <c r="F22" i="1"/>
  <c r="G22" i="1" s="1"/>
  <c r="I22" i="1" s="1"/>
  <c r="G197" i="1"/>
  <c r="K197" i="1" s="1"/>
  <c r="E189" i="1"/>
  <c r="E195" i="2" s="1"/>
  <c r="F70" i="1"/>
  <c r="G70" i="1" s="1"/>
  <c r="H70" i="1" s="1"/>
  <c r="G177" i="1"/>
  <c r="I177" i="1"/>
  <c r="G148" i="1"/>
  <c r="I148" i="1" s="1"/>
  <c r="E73" i="1"/>
  <c r="E55" i="1"/>
  <c r="E146" i="2" s="1"/>
  <c r="E45" i="1"/>
  <c r="E136" i="2" s="1"/>
  <c r="E99" i="1"/>
  <c r="F99" i="1" s="1"/>
  <c r="G99" i="1" s="1"/>
  <c r="I99" i="1" s="1"/>
  <c r="E137" i="1"/>
  <c r="E45" i="2" s="1"/>
  <c r="E134" i="1"/>
  <c r="E107" i="1"/>
  <c r="E156" i="1"/>
  <c r="E201" i="1"/>
  <c r="E33" i="1"/>
  <c r="F33" i="1" s="1"/>
  <c r="G33" i="1" s="1"/>
  <c r="I33" i="1" s="1"/>
  <c r="G21" i="1"/>
  <c r="I21" i="1" s="1"/>
  <c r="E98" i="1"/>
  <c r="E127" i="1"/>
  <c r="E35" i="2" s="1"/>
  <c r="E126" i="1"/>
  <c r="E163" i="1"/>
  <c r="E69" i="2" s="1"/>
  <c r="E121" i="1"/>
  <c r="E117" i="1"/>
  <c r="E146" i="1"/>
  <c r="F146" i="1" s="1"/>
  <c r="G146" i="1" s="1"/>
  <c r="I146" i="1" s="1"/>
  <c r="E120" i="1"/>
  <c r="F120" i="1" s="1"/>
  <c r="G120" i="1" s="1"/>
  <c r="I120" i="1" s="1"/>
  <c r="F179" i="1"/>
  <c r="G179" i="1" s="1"/>
  <c r="J179" i="1" s="1"/>
  <c r="E47" i="2"/>
  <c r="F139" i="1"/>
  <c r="G139" i="1" s="1"/>
  <c r="I139" i="1" s="1"/>
  <c r="E234" i="1"/>
  <c r="F234" i="1"/>
  <c r="G234" i="1" s="1"/>
  <c r="K234" i="1" s="1"/>
  <c r="G215" i="1"/>
  <c r="J215" i="1" s="1"/>
  <c r="E223" i="1"/>
  <c r="F223" i="1"/>
  <c r="G223" i="1" s="1"/>
  <c r="K223" i="1" s="1"/>
  <c r="E233" i="1"/>
  <c r="F233" i="1" s="1"/>
  <c r="G233" i="1" s="1"/>
  <c r="K233" i="1" s="1"/>
  <c r="E226" i="1"/>
  <c r="F226" i="1"/>
  <c r="G226" i="1" s="1"/>
  <c r="K226" i="1" s="1"/>
  <c r="E237" i="1"/>
  <c r="F237" i="1" s="1"/>
  <c r="G237" i="1" s="1"/>
  <c r="K237" i="1" s="1"/>
  <c r="E229" i="1"/>
  <c r="F229" i="1" s="1"/>
  <c r="G229" i="1" s="1"/>
  <c r="K229" i="1" s="1"/>
  <c r="E231" i="1"/>
  <c r="F231" i="1" s="1"/>
  <c r="G231" i="1" s="1"/>
  <c r="K231" i="1" s="1"/>
  <c r="E40" i="1"/>
  <c r="E131" i="2" s="1"/>
  <c r="E200" i="1"/>
  <c r="E204" i="1"/>
  <c r="E143" i="1"/>
  <c r="E50" i="2" s="1"/>
  <c r="E214" i="1"/>
  <c r="E44" i="1"/>
  <c r="E135" i="2" s="1"/>
  <c r="E52" i="1"/>
  <c r="E222" i="1"/>
  <c r="F222" i="1" s="1"/>
  <c r="G222" i="1" s="1"/>
  <c r="K222" i="1" s="1"/>
  <c r="E111" i="1"/>
  <c r="F111" i="1" s="1"/>
  <c r="G111" i="1" s="1"/>
  <c r="I111" i="1" s="1"/>
  <c r="E186" i="1"/>
  <c r="E188" i="1"/>
  <c r="F188" i="1" s="1"/>
  <c r="G188" i="1" s="1"/>
  <c r="K188" i="1" s="1"/>
  <c r="E100" i="1"/>
  <c r="F100" i="1" s="1"/>
  <c r="G100" i="1" s="1"/>
  <c r="I100" i="1" s="1"/>
  <c r="E221" i="1"/>
  <c r="F221" i="1"/>
  <c r="G221" i="1" s="1"/>
  <c r="K221" i="1" s="1"/>
  <c r="E235" i="1"/>
  <c r="F235" i="1" s="1"/>
  <c r="G235" i="1" s="1"/>
  <c r="K235" i="1" s="1"/>
  <c r="E230" i="1"/>
  <c r="F230" i="1" s="1"/>
  <c r="G230" i="1" s="1"/>
  <c r="K230" i="1" s="1"/>
  <c r="E220" i="1"/>
  <c r="F220" i="1" s="1"/>
  <c r="G220" i="1" s="1"/>
  <c r="K220" i="1" s="1"/>
  <c r="E227" i="1"/>
  <c r="F227" i="1" s="1"/>
  <c r="G227" i="1" s="1"/>
  <c r="K227" i="1" s="1"/>
  <c r="E232" i="1"/>
  <c r="F232" i="1" s="1"/>
  <c r="G232" i="1" s="1"/>
  <c r="K232" i="1" s="1"/>
  <c r="E224" i="1"/>
  <c r="F224" i="1"/>
  <c r="G224" i="1" s="1"/>
  <c r="K224" i="1" s="1"/>
  <c r="E203" i="1"/>
  <c r="E97" i="2" s="1"/>
  <c r="E207" i="1"/>
  <c r="G133" i="1"/>
  <c r="I133" i="1" s="1"/>
  <c r="E48" i="1"/>
  <c r="E109" i="1"/>
  <c r="F109" i="1" s="1"/>
  <c r="G109" i="1" s="1"/>
  <c r="I109" i="1" s="1"/>
  <c r="E113" i="1"/>
  <c r="F113" i="1"/>
  <c r="G113" i="1" s="1"/>
  <c r="I113" i="1" s="1"/>
  <c r="E187" i="1"/>
  <c r="F187" i="1" s="1"/>
  <c r="G187" i="1" s="1"/>
  <c r="K187" i="1" s="1"/>
  <c r="E176" i="1"/>
  <c r="E236" i="1"/>
  <c r="F236" i="1" s="1"/>
  <c r="G236" i="1" s="1"/>
  <c r="K236" i="1" s="1"/>
  <c r="G225" i="1"/>
  <c r="K225" i="1" s="1"/>
  <c r="E228" i="1"/>
  <c r="F228" i="1" s="1"/>
  <c r="G228" i="1" s="1"/>
  <c r="K228" i="1" s="1"/>
  <c r="E41" i="1"/>
  <c r="E38" i="1"/>
  <c r="F38" i="1"/>
  <c r="G38" i="1" s="1"/>
  <c r="I38" i="1" s="1"/>
  <c r="E206" i="1"/>
  <c r="E99" i="2" s="1"/>
  <c r="E212" i="1"/>
  <c r="E28" i="1"/>
  <c r="E190" i="1"/>
  <c r="E194" i="1"/>
  <c r="F194" i="1" s="1"/>
  <c r="G194" i="1" s="1"/>
  <c r="J194" i="1" s="1"/>
  <c r="E210" i="1"/>
  <c r="E103" i="2" s="1"/>
  <c r="E218" i="1"/>
  <c r="E158" i="1"/>
  <c r="E65" i="2" s="1"/>
  <c r="G202" i="1"/>
  <c r="J202" i="1" s="1"/>
  <c r="E105" i="1"/>
  <c r="F105" i="1" s="1"/>
  <c r="G105" i="1" s="1"/>
  <c r="I105" i="1" s="1"/>
  <c r="E138" i="1"/>
  <c r="F138" i="1" s="1"/>
  <c r="G138" i="1" s="1"/>
  <c r="I138" i="1" s="1"/>
  <c r="E141" i="1"/>
  <c r="F141" i="1" s="1"/>
  <c r="G141" i="1" s="1"/>
  <c r="I141" i="1" s="1"/>
  <c r="E118" i="1"/>
  <c r="F118" i="1" s="1"/>
  <c r="G118" i="1" s="1"/>
  <c r="I118" i="1" s="1"/>
  <c r="E122" i="1"/>
  <c r="E160" i="1"/>
  <c r="F160" i="1" s="1"/>
  <c r="G160" i="1" s="1"/>
  <c r="I160" i="1" s="1"/>
  <c r="E164" i="1"/>
  <c r="E70" i="2" s="1"/>
  <c r="E175" i="1"/>
  <c r="E128" i="1"/>
  <c r="E171" i="1"/>
  <c r="E161" i="1"/>
  <c r="F161" i="1" s="1"/>
  <c r="G161" i="1" s="1"/>
  <c r="J161" i="1" s="1"/>
  <c r="E95" i="1"/>
  <c r="E186" i="2" s="1"/>
  <c r="E97" i="1"/>
  <c r="E188" i="2" s="1"/>
  <c r="E26" i="1"/>
  <c r="F26" i="1" s="1"/>
  <c r="G26" i="1" s="1"/>
  <c r="I26" i="1" s="1"/>
  <c r="E29" i="1"/>
  <c r="E120" i="2" s="1"/>
  <c r="E31" i="1"/>
  <c r="E34" i="1"/>
  <c r="F34" i="1" s="1"/>
  <c r="G34" i="1" s="1"/>
  <c r="I34" i="1" s="1"/>
  <c r="E37" i="1"/>
  <c r="E59" i="1"/>
  <c r="E150" i="2" s="1"/>
  <c r="E63" i="1"/>
  <c r="E154" i="2" s="1"/>
  <c r="E75" i="1"/>
  <c r="F75" i="1" s="1"/>
  <c r="G75" i="1" s="1"/>
  <c r="I75" i="1" s="1"/>
  <c r="E77" i="1"/>
  <c r="E168" i="2" s="1"/>
  <c r="G84" i="1"/>
  <c r="I84" i="1" s="1"/>
  <c r="E87" i="1"/>
  <c r="F87" i="1" s="1"/>
  <c r="G87" i="1" s="1"/>
  <c r="I87" i="1" s="1"/>
  <c r="E89" i="1"/>
  <c r="E180" i="2" s="1"/>
  <c r="E145" i="1"/>
  <c r="E149" i="1"/>
  <c r="E56" i="2" s="1"/>
  <c r="E174" i="1"/>
  <c r="E80" i="2" s="1"/>
  <c r="E180" i="1"/>
  <c r="E170" i="1"/>
  <c r="E83" i="1"/>
  <c r="F83" i="1" s="1"/>
  <c r="G83" i="1" s="1"/>
  <c r="H83" i="1" s="1"/>
  <c r="E71" i="1"/>
  <c r="F71" i="1" s="1"/>
  <c r="G71" i="1" s="1"/>
  <c r="H71" i="1" s="1"/>
  <c r="E74" i="1"/>
  <c r="E24" i="1"/>
  <c r="E205" i="1"/>
  <c r="F205" i="1" s="1"/>
  <c r="G205" i="1" s="1"/>
  <c r="I205" i="1" s="1"/>
  <c r="E211" i="1"/>
  <c r="E104" i="1"/>
  <c r="E16" i="2" s="1"/>
  <c r="E110" i="1"/>
  <c r="F110" i="1" s="1"/>
  <c r="G110" i="1" s="1"/>
  <c r="I110" i="1" s="1"/>
  <c r="E132" i="1"/>
  <c r="E32" i="1"/>
  <c r="E123" i="2" s="1"/>
  <c r="E208" i="1"/>
  <c r="E27" i="1"/>
  <c r="E118" i="2" s="1"/>
  <c r="E94" i="1"/>
  <c r="F94" i="1" s="1"/>
  <c r="G94" i="1" s="1"/>
  <c r="I94" i="1" s="1"/>
  <c r="E101" i="1"/>
  <c r="F101" i="1" s="1"/>
  <c r="G101" i="1" s="1"/>
  <c r="I101" i="1" s="1"/>
  <c r="G178" i="1"/>
  <c r="I178" i="1" s="1"/>
  <c r="E129" i="1"/>
  <c r="F129" i="1" s="1"/>
  <c r="G129" i="1" s="1"/>
  <c r="I129" i="1" s="1"/>
  <c r="E142" i="1"/>
  <c r="F142" i="1"/>
  <c r="G142" i="1" s="1"/>
  <c r="I142" i="1" s="1"/>
  <c r="G131" i="1"/>
  <c r="I131" i="1" s="1"/>
  <c r="E154" i="1"/>
  <c r="F154" i="1" s="1"/>
  <c r="G154" i="1" s="1"/>
  <c r="J154" i="1" s="1"/>
  <c r="E191" i="1"/>
  <c r="E116" i="2"/>
  <c r="E49" i="2"/>
  <c r="E66" i="2"/>
  <c r="E117" i="2"/>
  <c r="E36" i="2"/>
  <c r="F128" i="1"/>
  <c r="G128" i="1"/>
  <c r="I128" i="1" s="1"/>
  <c r="F41" i="1"/>
  <c r="G41" i="1" s="1"/>
  <c r="I41" i="1" s="1"/>
  <c r="E132" i="2"/>
  <c r="F121" i="1"/>
  <c r="G121" i="1" s="1"/>
  <c r="I121" i="1" s="1"/>
  <c r="E29" i="2"/>
  <c r="F48" i="1"/>
  <c r="G48" i="1" s="1"/>
  <c r="I48" i="1" s="1"/>
  <c r="E139" i="2"/>
  <c r="F117" i="1"/>
  <c r="G117" i="1"/>
  <c r="I117" i="1" s="1"/>
  <c r="E26" i="2"/>
  <c r="E107" i="2"/>
  <c r="F214" i="1"/>
  <c r="G214" i="1" s="1"/>
  <c r="K214" i="1" s="1"/>
  <c r="E165" i="2"/>
  <c r="F74" i="1"/>
  <c r="G74" i="1"/>
  <c r="H74" i="1" s="1"/>
  <c r="F176" i="1"/>
  <c r="G176" i="1" s="1"/>
  <c r="I176" i="1" s="1"/>
  <c r="E189" i="2"/>
  <c r="E202" i="2"/>
  <c r="E129" i="2"/>
  <c r="F77" i="1"/>
  <c r="G77" i="1"/>
  <c r="I77" i="1" s="1"/>
  <c r="E81" i="2"/>
  <c r="F175" i="1"/>
  <c r="G175" i="1" s="1"/>
  <c r="I175" i="1" s="1"/>
  <c r="E90" i="2"/>
  <c r="F191" i="1"/>
  <c r="G191" i="1" s="1"/>
  <c r="K191" i="1" s="1"/>
  <c r="E89" i="2"/>
  <c r="F190" i="1"/>
  <c r="G190" i="1" s="1"/>
  <c r="J190" i="1" s="1"/>
  <c r="F28" i="1"/>
  <c r="G28" i="1" s="1"/>
  <c r="I28" i="1" s="1"/>
  <c r="E119" i="2"/>
  <c r="F143" i="1"/>
  <c r="G143" i="1" s="1"/>
  <c r="I143" i="1" s="1"/>
  <c r="E34" i="2"/>
  <c r="F126" i="1"/>
  <c r="G126" i="1" s="1"/>
  <c r="I126" i="1" s="1"/>
  <c r="E63" i="2"/>
  <c r="F156" i="1"/>
  <c r="G156" i="1" s="1"/>
  <c r="J156" i="1" s="1"/>
  <c r="E185" i="2"/>
  <c r="F132" i="1"/>
  <c r="G132" i="1"/>
  <c r="I132" i="1" s="1"/>
  <c r="E40" i="2"/>
  <c r="E52" i="2"/>
  <c r="F145" i="1"/>
  <c r="G145" i="1" s="1"/>
  <c r="I145" i="1" s="1"/>
  <c r="F218" i="1"/>
  <c r="G218" i="1" s="1"/>
  <c r="J218" i="1" s="1"/>
  <c r="E111" i="2"/>
  <c r="F52" i="1"/>
  <c r="G52" i="1" s="1"/>
  <c r="I52" i="1" s="1"/>
  <c r="E143" i="2"/>
  <c r="F204" i="1"/>
  <c r="G204" i="1" s="1"/>
  <c r="J204" i="1" s="1"/>
  <c r="E98" i="2"/>
  <c r="F107" i="1"/>
  <c r="G107" i="1" s="1"/>
  <c r="I107" i="1" s="1"/>
  <c r="E19" i="2"/>
  <c r="F122" i="1"/>
  <c r="G122" i="1" s="1"/>
  <c r="I122" i="1" s="1"/>
  <c r="E30" i="2"/>
  <c r="E46" i="2"/>
  <c r="F212" i="1"/>
  <c r="G212" i="1" s="1"/>
  <c r="K212" i="1" s="1"/>
  <c r="E105" i="2"/>
  <c r="E100" i="2"/>
  <c r="F207" i="1"/>
  <c r="G207" i="1"/>
  <c r="K207" i="1" s="1"/>
  <c r="E194" i="2"/>
  <c r="F208" i="1"/>
  <c r="G208" i="1" s="1"/>
  <c r="J208" i="1" s="1"/>
  <c r="E101" i="2"/>
  <c r="F24" i="1"/>
  <c r="G24" i="1"/>
  <c r="I24" i="1" s="1"/>
  <c r="E115" i="2"/>
  <c r="F206" i="1"/>
  <c r="G206" i="1" s="1"/>
  <c r="J206" i="1" s="1"/>
  <c r="F186" i="1"/>
  <c r="G186" i="1" s="1"/>
  <c r="K186" i="1" s="1"/>
  <c r="E192" i="2"/>
  <c r="F40" i="1"/>
  <c r="G40" i="1" s="1"/>
  <c r="I40" i="1" s="1"/>
  <c r="F98" i="1"/>
  <c r="G98" i="1"/>
  <c r="I98" i="1" s="1"/>
  <c r="E11" i="2"/>
  <c r="E164" i="2"/>
  <c r="F73" i="1"/>
  <c r="G73" i="1" s="1"/>
  <c r="I73" i="1" s="1"/>
  <c r="E166" i="2"/>
  <c r="E76" i="2"/>
  <c r="F170" i="1"/>
  <c r="G170" i="1" s="1"/>
  <c r="I170" i="1" s="1"/>
  <c r="F37" i="1"/>
  <c r="G37" i="1" s="1"/>
  <c r="I37" i="1" s="1"/>
  <c r="E128" i="2"/>
  <c r="F200" i="1"/>
  <c r="G200" i="1" s="1"/>
  <c r="J200" i="1" s="1"/>
  <c r="E94" i="2"/>
  <c r="F201" i="1"/>
  <c r="G201" i="1" s="1"/>
  <c r="J201" i="1" s="1"/>
  <c r="E95" i="2"/>
  <c r="F134" i="1"/>
  <c r="G134" i="1" s="1"/>
  <c r="I134" i="1" s="1"/>
  <c r="E42" i="2"/>
  <c r="F211" i="1"/>
  <c r="G211" i="1" s="1"/>
  <c r="J211" i="1" s="1"/>
  <c r="E104" i="2"/>
  <c r="E85" i="2"/>
  <c r="F180" i="1"/>
  <c r="G180" i="1" s="1"/>
  <c r="J180" i="1" s="1"/>
  <c r="E122" i="2"/>
  <c r="F31" i="1"/>
  <c r="G31" i="1" s="1"/>
  <c r="I31" i="1" s="1"/>
  <c r="E77" i="2"/>
  <c r="F171" i="1"/>
  <c r="G171" i="1" s="1"/>
  <c r="I171" i="1" s="1"/>
  <c r="E174" i="2"/>
  <c r="F164" i="1" l="1"/>
  <c r="G164" i="1" s="1"/>
  <c r="I164" i="1" s="1"/>
  <c r="F127" i="1"/>
  <c r="G127" i="1" s="1"/>
  <c r="I127" i="1" s="1"/>
  <c r="F59" i="1"/>
  <c r="G59" i="1" s="1"/>
  <c r="I59" i="1" s="1"/>
  <c r="E170" i="2"/>
  <c r="E127" i="2"/>
  <c r="F58" i="1"/>
  <c r="G58" i="1" s="1"/>
  <c r="I58" i="1" s="1"/>
  <c r="F42" i="1"/>
  <c r="G42" i="1" s="1"/>
  <c r="I42" i="1" s="1"/>
  <c r="E187" i="2"/>
  <c r="F137" i="1"/>
  <c r="G137" i="1" s="1"/>
  <c r="I137" i="1" s="1"/>
  <c r="F149" i="1"/>
  <c r="G149" i="1" s="1"/>
  <c r="I149" i="1" s="1"/>
  <c r="F27" i="1"/>
  <c r="G27" i="1" s="1"/>
  <c r="I27" i="1" s="1"/>
  <c r="E25" i="2"/>
  <c r="E18" i="2"/>
  <c r="E13" i="2"/>
  <c r="E38" i="2"/>
  <c r="F104" i="1"/>
  <c r="G104" i="1" s="1"/>
  <c r="I104" i="1" s="1"/>
  <c r="E92" i="2"/>
  <c r="F80" i="1"/>
  <c r="G80" i="1" s="1"/>
  <c r="I80" i="1" s="1"/>
  <c r="E178" i="2"/>
  <c r="F97" i="1"/>
  <c r="G97" i="1" s="1"/>
  <c r="I97" i="1" s="1"/>
  <c r="F158" i="1"/>
  <c r="G158" i="1" s="1"/>
  <c r="J158" i="1" s="1"/>
  <c r="E27" i="2"/>
  <c r="E64" i="2"/>
  <c r="F89" i="1"/>
  <c r="G89" i="1" s="1"/>
  <c r="I89" i="1" s="1"/>
  <c r="F44" i="1"/>
  <c r="G44" i="1" s="1"/>
  <c r="I44" i="1" s="1"/>
  <c r="F184" i="1"/>
  <c r="G184" i="1" s="1"/>
  <c r="K184" i="1" s="1"/>
  <c r="F81" i="1"/>
  <c r="G81" i="1" s="1"/>
  <c r="H81" i="1" s="1"/>
  <c r="F181" i="1"/>
  <c r="G181" i="1" s="1"/>
  <c r="I181" i="1" s="1"/>
  <c r="F162" i="1"/>
  <c r="G162" i="1" s="1"/>
  <c r="I162" i="1" s="1"/>
  <c r="F76" i="1"/>
  <c r="G76" i="1" s="1"/>
  <c r="I76" i="1" s="1"/>
  <c r="F103" i="1"/>
  <c r="G103" i="1" s="1"/>
  <c r="I103" i="1" s="1"/>
  <c r="F165" i="1"/>
  <c r="G165" i="1" s="1"/>
  <c r="I165" i="1" s="1"/>
  <c r="E57" i="2"/>
  <c r="E44" i="2"/>
  <c r="E125" i="2"/>
  <c r="E147" i="2"/>
  <c r="F91" i="1"/>
  <c r="G91" i="1" s="1"/>
  <c r="I91" i="1" s="1"/>
  <c r="E239" i="1"/>
  <c r="F239" i="1" s="1"/>
  <c r="G239" i="1" s="1"/>
  <c r="K239" i="1" s="1"/>
  <c r="F210" i="1"/>
  <c r="G210" i="1" s="1"/>
  <c r="J210" i="1" s="1"/>
  <c r="F35" i="1"/>
  <c r="G35" i="1" s="1"/>
  <c r="I35" i="1" s="1"/>
  <c r="F45" i="1"/>
  <c r="G45" i="1" s="1"/>
  <c r="I45" i="1" s="1"/>
  <c r="E114" i="2"/>
  <c r="E238" i="1"/>
  <c r="F238" i="1" s="1"/>
  <c r="G238" i="1" s="1"/>
  <c r="K238" i="1" s="1"/>
  <c r="F32" i="1"/>
  <c r="G32" i="1" s="1"/>
  <c r="I32" i="1" s="1"/>
  <c r="E124" i="2"/>
  <c r="E151" i="2"/>
  <c r="F163" i="1"/>
  <c r="G163" i="1" s="1"/>
  <c r="I163" i="1" s="1"/>
  <c r="E193" i="2"/>
  <c r="E37" i="2"/>
  <c r="F189" i="1"/>
  <c r="G189" i="1" s="1"/>
  <c r="K189" i="1" s="1"/>
  <c r="E121" i="2"/>
  <c r="E106" i="2"/>
  <c r="E59" i="2"/>
  <c r="F62" i="1"/>
  <c r="G62" i="1" s="1"/>
  <c r="H62" i="1" s="1"/>
  <c r="F82" i="1"/>
  <c r="G82" i="1" s="1"/>
  <c r="I82" i="1" s="1"/>
  <c r="E140" i="2"/>
  <c r="F39" i="1"/>
  <c r="G39" i="1" s="1"/>
  <c r="I39" i="1" s="1"/>
  <c r="F114" i="1"/>
  <c r="G114" i="1" s="1"/>
  <c r="I114" i="1" s="1"/>
  <c r="F155" i="1"/>
  <c r="G155" i="1" s="1"/>
  <c r="J155" i="1" s="1"/>
  <c r="F203" i="1"/>
  <c r="G203" i="1" s="1"/>
  <c r="J203" i="1" s="1"/>
  <c r="F55" i="1"/>
  <c r="G55" i="1" s="1"/>
  <c r="I55" i="1" s="1"/>
  <c r="E67" i="2"/>
  <c r="F29" i="1"/>
  <c r="G29" i="1" s="1"/>
  <c r="I29" i="1" s="1"/>
  <c r="F85" i="1"/>
  <c r="G85" i="1" s="1"/>
  <c r="I85" i="1" s="1"/>
  <c r="F135" i="1"/>
  <c r="G135" i="1" s="1"/>
  <c r="E12" i="2"/>
  <c r="F195" i="1"/>
  <c r="G195" i="1" s="1"/>
  <c r="K195" i="1" s="1"/>
  <c r="E53" i="2"/>
  <c r="E21" i="2"/>
  <c r="F63" i="1"/>
  <c r="G63" i="1" s="1"/>
  <c r="I63" i="1" s="1"/>
  <c r="E61" i="2"/>
  <c r="E17" i="2"/>
  <c r="F95" i="1"/>
  <c r="G95" i="1" s="1"/>
  <c r="I95" i="1" s="1"/>
  <c r="F86" i="1"/>
  <c r="G86" i="1" s="1"/>
  <c r="I86" i="1" s="1"/>
  <c r="F51" i="1"/>
  <c r="G51" i="1" s="1"/>
  <c r="I51" i="1" s="1"/>
  <c r="F174" i="1"/>
  <c r="G174" i="1" s="1"/>
  <c r="I174" i="1" s="1"/>
  <c r="E162" i="2"/>
  <c r="C12" i="1"/>
  <c r="C11" i="1"/>
  <c r="O241" i="1" l="1"/>
  <c r="C16" i="1"/>
  <c r="D18" i="1" s="1"/>
  <c r="O238" i="1"/>
  <c r="O166" i="1"/>
  <c r="O73" i="1"/>
  <c r="O72" i="1"/>
  <c r="O214" i="1"/>
  <c r="O177" i="1"/>
  <c r="O128" i="1"/>
  <c r="O150" i="1"/>
  <c r="O215" i="1"/>
  <c r="O51" i="1"/>
  <c r="O189" i="1"/>
  <c r="O160" i="1"/>
  <c r="O77" i="1"/>
  <c r="O192" i="1"/>
  <c r="O134" i="1"/>
  <c r="O67" i="1"/>
  <c r="O114" i="1"/>
  <c r="O158" i="1"/>
  <c r="O50" i="1"/>
  <c r="O221" i="1"/>
  <c r="O154" i="1"/>
  <c r="O233" i="1"/>
  <c r="O180" i="1"/>
  <c r="O213" i="1"/>
  <c r="O126" i="1"/>
  <c r="O30" i="1"/>
  <c r="O99" i="1"/>
  <c r="O231" i="1"/>
  <c r="O210" i="1"/>
  <c r="O123" i="1"/>
  <c r="O65" i="1"/>
  <c r="O193" i="1"/>
  <c r="O161" i="1"/>
  <c r="O178" i="1"/>
  <c r="O53" i="1"/>
  <c r="O235" i="1"/>
  <c r="O42" i="1"/>
  <c r="O142" i="1"/>
  <c r="O33" i="1"/>
  <c r="O194" i="1"/>
  <c r="O157" i="1"/>
  <c r="O79" i="1"/>
  <c r="O116" i="1"/>
  <c r="O232" i="1"/>
  <c r="O196" i="1"/>
  <c r="O175" i="1"/>
  <c r="O227" i="1"/>
  <c r="O62" i="1"/>
  <c r="O31" i="1"/>
  <c r="O87" i="1"/>
  <c r="O186" i="1"/>
  <c r="O183" i="1"/>
  <c r="O60" i="1"/>
  <c r="O198" i="1"/>
  <c r="O61" i="1"/>
  <c r="O240" i="1"/>
  <c r="O155" i="1"/>
  <c r="O119" i="1"/>
  <c r="O168" i="1"/>
  <c r="O117" i="1"/>
  <c r="O49" i="1"/>
  <c r="O188" i="1"/>
  <c r="C15" i="1"/>
  <c r="C18" i="1" s="1"/>
  <c r="O84" i="1"/>
  <c r="O203" i="1"/>
  <c r="O229" i="1"/>
  <c r="O220" i="1"/>
  <c r="O152" i="1"/>
  <c r="O146" i="1"/>
  <c r="O219" i="1"/>
  <c r="O140" i="1"/>
  <c r="O200" i="1"/>
  <c r="O182" i="1"/>
  <c r="O172" i="1"/>
  <c r="O113" i="1"/>
  <c r="O98" i="1"/>
  <c r="O24" i="1"/>
  <c r="O133" i="1"/>
  <c r="O95" i="1"/>
  <c r="O176" i="1"/>
  <c r="O71" i="1"/>
  <c r="O129" i="1"/>
  <c r="O121" i="1"/>
  <c r="O174" i="1"/>
  <c r="O237" i="1"/>
  <c r="O25" i="1"/>
  <c r="O181" i="1"/>
  <c r="O137" i="1"/>
  <c r="O74" i="1"/>
  <c r="O58" i="1"/>
  <c r="O115" i="1"/>
  <c r="O151" i="1"/>
  <c r="O93" i="1"/>
  <c r="O149" i="1"/>
  <c r="O112" i="1"/>
  <c r="O88" i="1"/>
  <c r="O55" i="1"/>
  <c r="O57" i="1"/>
  <c r="O208" i="1"/>
  <c r="O56" i="1"/>
  <c r="O118" i="1"/>
  <c r="O32" i="1"/>
  <c r="O136" i="1"/>
  <c r="O184" i="1"/>
  <c r="O41" i="1"/>
  <c r="O36" i="1"/>
  <c r="O143" i="1"/>
  <c r="O207" i="1"/>
  <c r="O68" i="1"/>
  <c r="O206" i="1"/>
  <c r="O59" i="1"/>
  <c r="O46" i="1"/>
  <c r="O164" i="1"/>
  <c r="O64" i="1"/>
  <c r="O199" i="1"/>
  <c r="O147" i="1"/>
  <c r="O22" i="1"/>
  <c r="O29" i="1"/>
  <c r="O108" i="1"/>
  <c r="O202" i="1"/>
  <c r="O76" i="1"/>
  <c r="O105" i="1"/>
  <c r="O75" i="1"/>
  <c r="O94" i="1"/>
  <c r="O124" i="1"/>
  <c r="O185" i="1"/>
  <c r="O35" i="1"/>
  <c r="O28" i="1"/>
  <c r="O209" i="1"/>
  <c r="O47" i="1"/>
  <c r="O195" i="1"/>
  <c r="O81" i="1"/>
  <c r="O130" i="1"/>
  <c r="O54" i="1"/>
  <c r="O131" i="1"/>
  <c r="O107" i="1"/>
  <c r="O45" i="1"/>
  <c r="O216" i="1"/>
  <c r="O225" i="1"/>
  <c r="O111" i="1"/>
  <c r="O125" i="1"/>
  <c r="O239" i="1"/>
  <c r="O69" i="1"/>
  <c r="O38" i="1"/>
  <c r="O101" i="1"/>
  <c r="O156" i="1"/>
  <c r="O100" i="1"/>
  <c r="O187" i="1"/>
  <c r="O163" i="1"/>
  <c r="O153" i="1"/>
  <c r="O132" i="1"/>
  <c r="O82" i="1"/>
  <c r="O169" i="1"/>
  <c r="O106" i="1"/>
  <c r="O138" i="1"/>
  <c r="O103" i="1"/>
  <c r="O179" i="1"/>
  <c r="O44" i="1"/>
  <c r="O40" i="1"/>
  <c r="O222" i="1"/>
  <c r="O226" i="1"/>
  <c r="O37" i="1"/>
  <c r="O26" i="1"/>
  <c r="O27" i="1"/>
  <c r="O211" i="1"/>
  <c r="O23" i="1"/>
  <c r="O70" i="1"/>
  <c r="O63" i="1"/>
  <c r="O109" i="1"/>
  <c r="O97" i="1"/>
  <c r="O173" i="1"/>
  <c r="O197" i="1"/>
  <c r="O234" i="1"/>
  <c r="O43" i="1"/>
  <c r="O141" i="1"/>
  <c r="O90" i="1"/>
  <c r="O85" i="1"/>
  <c r="O165" i="1"/>
  <c r="O91" i="1"/>
  <c r="O224" i="1"/>
  <c r="O78" i="1"/>
  <c r="O228" i="1"/>
  <c r="O218" i="1"/>
  <c r="O102" i="1"/>
  <c r="O159" i="1"/>
  <c r="O190" i="1"/>
  <c r="O92" i="1"/>
  <c r="O236" i="1"/>
  <c r="O21" i="1"/>
  <c r="O167" i="1"/>
  <c r="O52" i="1"/>
  <c r="O162" i="1"/>
  <c r="O139" i="1"/>
  <c r="O223" i="1"/>
  <c r="O48" i="1"/>
  <c r="O66" i="1"/>
  <c r="O191" i="1"/>
  <c r="O39" i="1"/>
  <c r="O204" i="1"/>
  <c r="O144" i="1"/>
  <c r="O122" i="1"/>
  <c r="O83" i="1"/>
  <c r="O86" i="1"/>
  <c r="O148" i="1"/>
  <c r="O212" i="1"/>
  <c r="O89" i="1"/>
  <c r="O110" i="1"/>
  <c r="O104" i="1"/>
  <c r="O127" i="1"/>
  <c r="O120" i="1"/>
  <c r="O145" i="1"/>
  <c r="O205" i="1"/>
  <c r="O171" i="1"/>
  <c r="O230" i="1"/>
  <c r="O170" i="1"/>
  <c r="O135" i="1"/>
  <c r="O201" i="1"/>
  <c r="O34" i="1"/>
  <c r="O96" i="1"/>
  <c r="O80" i="1"/>
  <c r="O217" i="1"/>
  <c r="I135" i="1"/>
  <c r="F18" i="1" l="1"/>
  <c r="F19" i="1" s="1"/>
</calcChain>
</file>

<file path=xl/sharedStrings.xml><?xml version="1.0" encoding="utf-8"?>
<sst xmlns="http://schemas.openxmlformats.org/spreadsheetml/2006/main" count="2140" uniqueCount="773">
  <si>
    <t>IBVS 6244</t>
  </si>
  <si>
    <t>IBVS 6196</t>
  </si>
  <si>
    <t>0.0027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</si>
  <si>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</si>
  <si>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</si>
  <si>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</si>
  <si>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</si>
  <si>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</si>
  <si>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</si>
  <si>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</si>
  <si>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</si>
  <si>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</si>
  <si>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</si>
  <si>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</si>
  <si>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</si>
  <si>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</si>
  <si>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</si>
  <si>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</si>
  <si>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</si>
  <si>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</si>
  <si>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</si>
  <si>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</si>
  <si>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</si>
  <si>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</si>
  <si>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</si>
  <si>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</si>
  <si>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</si>
  <si>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</si>
  <si>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Diethelm R</t>
  </si>
  <si>
    <t>BBSAG Bull...24</t>
  </si>
  <si>
    <t>B</t>
  </si>
  <si>
    <t>v</t>
  </si>
  <si>
    <t>ORION 119</t>
  </si>
  <si>
    <t>K</t>
  </si>
  <si>
    <t>Germann R</t>
  </si>
  <si>
    <t>BBSAG Bull...29</t>
  </si>
  <si>
    <t>Peter H</t>
  </si>
  <si>
    <t>Locher K</t>
  </si>
  <si>
    <t>BBSAG Bull...30</t>
  </si>
  <si>
    <t>ORION 126</t>
  </si>
  <si>
    <t>BBSAG Bull...31</t>
  </si>
  <si>
    <t>BBSAG Bull.3</t>
  </si>
  <si>
    <t>Dave van Buren</t>
  </si>
  <si>
    <t>BBSAG Bull.4</t>
  </si>
  <si>
    <t>BBSAG Bull.2</t>
  </si>
  <si>
    <t>Jargelius M</t>
  </si>
  <si>
    <t>BBSAG Bull.8</t>
  </si>
  <si>
    <t>BBSAG Bull.9</t>
  </si>
  <si>
    <t>BBSAG Bull.10</t>
  </si>
  <si>
    <t>BBSAG Bull.11</t>
  </si>
  <si>
    <t>BBSAG Bull.15</t>
  </si>
  <si>
    <t>BBSAG Bull.16</t>
  </si>
  <si>
    <t>BBSAG Bull.17</t>
  </si>
  <si>
    <t>BBSAG 17</t>
  </si>
  <si>
    <t>BBSAG Bull.19</t>
  </si>
  <si>
    <t>JAAVSO 7,28</t>
  </si>
  <si>
    <t>C. Hesseltine</t>
  </si>
  <si>
    <t>AAVSO 4</t>
  </si>
  <si>
    <t>A</t>
  </si>
  <si>
    <t>G. Samolyk</t>
  </si>
  <si>
    <t>BBSAG Bull.28</t>
  </si>
  <si>
    <t>BBSAG Bull.29</t>
  </si>
  <si>
    <t>BBSAG Bull.37</t>
  </si>
  <si>
    <t>BBSAG Bull.44</t>
  </si>
  <si>
    <t>G. Hanson</t>
  </si>
  <si>
    <t>phe</t>
  </si>
  <si>
    <t>IBVS 2275</t>
  </si>
  <si>
    <t>M. Heifner</t>
  </si>
  <si>
    <t>BBSAG Bull.60</t>
  </si>
  <si>
    <t>BBSAG 60</t>
  </si>
  <si>
    <t>BBSAG Bull.61</t>
  </si>
  <si>
    <t>P. Atwood</t>
  </si>
  <si>
    <t>BAAVSS 63,19</t>
  </si>
  <si>
    <t>BAAVSS 70,16</t>
  </si>
  <si>
    <t>Mavrofridis G</t>
  </si>
  <si>
    <t>BBSAG Bull.84</t>
  </si>
  <si>
    <t>BBSAG Bull.89</t>
  </si>
  <si>
    <t>Blaettler E</t>
  </si>
  <si>
    <t>BBSAG Bull.98</t>
  </si>
  <si>
    <t>ccd</t>
  </si>
  <si>
    <t>G. Lubcke</t>
  </si>
  <si>
    <t>S. Cook</t>
  </si>
  <si>
    <t>II</t>
  </si>
  <si>
    <t>IBVS 5494</t>
  </si>
  <si>
    <t>I</t>
  </si>
  <si>
    <t># of data points:</t>
  </si>
  <si>
    <t>AD Boo / GSC 02015-00216</t>
  </si>
  <si>
    <t>EB/SD:</t>
  </si>
  <si>
    <t>IBVS 5731</t>
  </si>
  <si>
    <t>IBVS 5653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</si>
  <si>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</si>
  <si>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</si>
  <si>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</si>
  <si>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</si>
  <si>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</si>
  <si>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</si>
  <si>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5874</t>
  </si>
  <si>
    <t>IBVS 5945</t>
  </si>
  <si>
    <t>Add cycle</t>
  </si>
  <si>
    <t>Old Cycle</t>
  </si>
  <si>
    <t>OEJV 0130</t>
  </si>
  <si>
    <t>IBVS 5918</t>
  </si>
  <si>
    <t>.0100</t>
  </si>
  <si>
    <t>IBVS 5992</t>
  </si>
  <si>
    <t>IBVS 6010</t>
  </si>
  <si>
    <t>.0019</t>
  </si>
  <si>
    <t>.0011</t>
  </si>
  <si>
    <t>IBVS 6029</t>
  </si>
  <si>
    <t>JAVSO..36..186</t>
  </si>
  <si>
    <t>JAVSO..38...85</t>
  </si>
  <si>
    <t>JAVSO..39...94</t>
  </si>
  <si>
    <t>JAVSO..39..177</t>
  </si>
  <si>
    <t>IBVS 6048</t>
  </si>
  <si>
    <t>OEJV 0160</t>
  </si>
  <si>
    <t>JAVSO..41..328</t>
  </si>
  <si>
    <t>JAVSO..42..426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</si>
  <si>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</si>
  <si>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</si>
  <si>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</si>
  <si>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</si>
  <si>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</si>
  <si>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</si>
  <si>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</si>
  <si>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</si>
  <si>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</si>
  <si>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</si>
  <si>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</si>
  <si>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</si>
  <si>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</si>
  <si>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</si>
  <si>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2415437.897 </t>
  </si>
  <si>
    <t> 22.02.1901 09:31 </t>
  </si>
  <si>
    <t> 0.076 </t>
  </si>
  <si>
    <t>P </t>
  </si>
  <si>
    <t> W.Strohmeier </t>
  </si>
  <si>
    <t> VB 7.72 </t>
  </si>
  <si>
    <t>2415461.778 </t>
  </si>
  <si>
    <t> 18.03.1901 06:40 </t>
  </si>
  <si>
    <t> 0.165 </t>
  </si>
  <si>
    <t>2415552.681 </t>
  </si>
  <si>
    <t> 17.06.1901 04:20 </t>
  </si>
  <si>
    <t> 0.041 </t>
  </si>
  <si>
    <t>2415750.929 </t>
  </si>
  <si>
    <t> 01.01.1902 10:17 </t>
  </si>
  <si>
    <t> -0.317 </t>
  </si>
  <si>
    <t>2415883.649 </t>
  </si>
  <si>
    <t> 14.05.1902 03:34 </t>
  </si>
  <si>
    <t> -0.000 </t>
  </si>
  <si>
    <t>2415941.585 </t>
  </si>
  <si>
    <t> 11.07.1902 02:02 </t>
  </si>
  <si>
    <t> 0.009 </t>
  </si>
  <si>
    <t>2416576.720 </t>
  </si>
  <si>
    <t> 06.04.1904 05:16 </t>
  </si>
  <si>
    <t> 0.020 </t>
  </si>
  <si>
    <t>2416605.709 </t>
  </si>
  <si>
    <t> 05.05.1904 05:00 </t>
  </si>
  <si>
    <t> 0.046 </t>
  </si>
  <si>
    <t>2416880.830 </t>
  </si>
  <si>
    <t> 04.02.1905 07:55 </t>
  </si>
  <si>
    <t> 0.016 </t>
  </si>
  <si>
    <t>2417329.796 </t>
  </si>
  <si>
    <t> 29.04.1906 07:06 </t>
  </si>
  <si>
    <t> 0.051 </t>
  </si>
  <si>
    <t>2417655.727 </t>
  </si>
  <si>
    <t> 21.03.1907 05:26 </t>
  </si>
  <si>
    <t> 0.145 </t>
  </si>
  <si>
    <t>2417660.792 </t>
  </si>
  <si>
    <t> 26.03.1907 07:00 </t>
  </si>
  <si>
    <t> 0.038 </t>
  </si>
  <si>
    <t>2418439.694 </t>
  </si>
  <si>
    <t> 13.05.1909 04:39 </t>
  </si>
  <si>
    <t> 0.034 </t>
  </si>
  <si>
    <t>2418684.899 </t>
  </si>
  <si>
    <t> 13.01.1910 09:34 </t>
  </si>
  <si>
    <t> 0.085 </t>
  </si>
  <si>
    <t>2418799.671 </t>
  </si>
  <si>
    <t> 08.05.1910 04:06 </t>
  </si>
  <si>
    <t>2419439.923 </t>
  </si>
  <si>
    <t> 07.02.1912 10:09 </t>
  </si>
  <si>
    <t> -0.005 </t>
  </si>
  <si>
    <t>2419883.703 </t>
  </si>
  <si>
    <t> 26.04.1913 04:52 </t>
  </si>
  <si>
    <t>2420244.712 </t>
  </si>
  <si>
    <t> 22.04.1914 05:05 </t>
  </si>
  <si>
    <t> 0.018 </t>
  </si>
  <si>
    <t>2420636.749 </t>
  </si>
  <si>
    <t> 19.05.1915 05:58 </t>
  </si>
  <si>
    <t>2420940.860 </t>
  </si>
  <si>
    <t> 18.03.1916 08:38 </t>
  </si>
  <si>
    <t> 0.012 </t>
  </si>
  <si>
    <t>2420967.771 </t>
  </si>
  <si>
    <t> 14.04.1916 06:30 </t>
  </si>
  <si>
    <t> 0.029 </t>
  </si>
  <si>
    <t>2421271.791 </t>
  </si>
  <si>
    <t> 12.02.1917 06:59 </t>
  </si>
  <si>
    <t> -0.066 </t>
  </si>
  <si>
    <t>2421629.944 </t>
  </si>
  <si>
    <t> 05.02.1918 10:39 </t>
  </si>
  <si>
    <t> -0.851 </t>
  </si>
  <si>
    <t>2421716.692 </t>
  </si>
  <si>
    <t> 03.05.1918 04:36 </t>
  </si>
  <si>
    <t> -0.993 </t>
  </si>
  <si>
    <t>2422076.713 </t>
  </si>
  <si>
    <t> 28.04.1919 05:06 </t>
  </si>
  <si>
    <t> -0.944 </t>
  </si>
  <si>
    <t>2422463.616 </t>
  </si>
  <si>
    <t> 19.05.1920 02:47 </t>
  </si>
  <si>
    <t> -0.908 </t>
  </si>
  <si>
    <t>2422510.666 </t>
  </si>
  <si>
    <t> 05.07.1920 03:59 </t>
  </si>
  <si>
    <t> -0.406 </t>
  </si>
  <si>
    <t>2422760.813 </t>
  </si>
  <si>
    <t> 12.03.1921 07:30 </t>
  </si>
  <si>
    <t> 0.450 </t>
  </si>
  <si>
    <t>2422959.521 </t>
  </si>
  <si>
    <t> 27.09.1921 00:30 </t>
  </si>
  <si>
    <t> 0.552 </t>
  </si>
  <si>
    <t>2423612.695 </t>
  </si>
  <si>
    <t> 12.07.1923 04:40 </t>
  </si>
  <si>
    <t> -0.017 </t>
  </si>
  <si>
    <t>2423612.706 </t>
  </si>
  <si>
    <t> 12.07.1923 04:56 </t>
  </si>
  <si>
    <t> -0.006 </t>
  </si>
  <si>
    <t>2424045.945 </t>
  </si>
  <si>
    <t> 17.09.1924 10:40 </t>
  </si>
  <si>
    <t> -0.182 </t>
  </si>
  <si>
    <t>2424303.652 </t>
  </si>
  <si>
    <t> 02.06.1925 03:38 </t>
  </si>
  <si>
    <t> -0.041 </t>
  </si>
  <si>
    <t>2424995.683 </t>
  </si>
  <si>
    <t> 25.04.1927 04:23 </t>
  </si>
  <si>
    <t> -0.026 </t>
  </si>
  <si>
    <t>2425599.879 </t>
  </si>
  <si>
    <t> 19.12.1928 09:05 </t>
  </si>
  <si>
    <t> 0.078 </t>
  </si>
  <si>
    <t>2425712.648 </t>
  </si>
  <si>
    <t> 11.04.1929 03:33 </t>
  </si>
  <si>
    <t> 0.097 </t>
  </si>
  <si>
    <t>2425738.438 </t>
  </si>
  <si>
    <t> 06.05.1929 22:30 </t>
  </si>
  <si>
    <t> 0.027 </t>
  </si>
  <si>
    <t> VB 5.17 </t>
  </si>
  <si>
    <t>2425772.653 </t>
  </si>
  <si>
    <t> 10.06.1929 03:40 </t>
  </si>
  <si>
    <t> 0.107 </t>
  </si>
  <si>
    <t>2425775.599 </t>
  </si>
  <si>
    <t> 13.06.1929 02:22 </t>
  </si>
  <si>
    <t> -0.050 </t>
  </si>
  <si>
    <t>2425827.366 </t>
  </si>
  <si>
    <t> 03.08.1929 20:47 </t>
  </si>
  <si>
    <t> -0.004 </t>
  </si>
  <si>
    <t>2426093.709 </t>
  </si>
  <si>
    <t> 27.04.1930 05:00 </t>
  </si>
  <si>
    <t> 0.498 </t>
  </si>
  <si>
    <t>2426190.436 </t>
  </si>
  <si>
    <t> 01.08.1930 22:27 </t>
  </si>
  <si>
    <t> -0.009 </t>
  </si>
  <si>
    <t>2426480.693 </t>
  </si>
  <si>
    <t> 19.05.1931 04:37 </t>
  </si>
  <si>
    <t> -0.420 </t>
  </si>
  <si>
    <t>2426536.595 </t>
  </si>
  <si>
    <t> 14.07.1931 02:16 </t>
  </si>
  <si>
    <t> -0.375 </t>
  </si>
  <si>
    <t>2426767.648 </t>
  </si>
  <si>
    <t> 01.03.1932 03:33 </t>
  </si>
  <si>
    <t> 0.006 </t>
  </si>
  <si>
    <t>2426830.727 </t>
  </si>
  <si>
    <t> 03.05.1932 05:26 </t>
  </si>
  <si>
    <t> -0.014 </t>
  </si>
  <si>
    <t>2427182.494 </t>
  </si>
  <si>
    <t> 19.04.1933 23:51 </t>
  </si>
  <si>
    <t> 0.056 </t>
  </si>
  <si>
    <t>2427183.483 </t>
  </si>
  <si>
    <t> 20.04.1933 23:35 </t>
  </si>
  <si>
    <t> 0.010 </t>
  </si>
  <si>
    <t>2427187.708 </t>
  </si>
  <si>
    <t> 25.04.1933 04:59 </t>
  </si>
  <si>
    <t> 0.098 </t>
  </si>
  <si>
    <t>2427212.436 </t>
  </si>
  <si>
    <t> 19.05.1933 22:27 </t>
  </si>
  <si>
    <t> 0.000 </t>
  </si>
  <si>
    <t>2427213.451 </t>
  </si>
  <si>
    <t> 20.05.1933 22:49 </t>
  </si>
  <si>
    <t> -0.019 </t>
  </si>
  <si>
    <t>2427573.458 </t>
  </si>
  <si>
    <t> 15.05.1934 22:59 </t>
  </si>
  <si>
    <t> 0.015 </t>
  </si>
  <si>
    <t>2427576.638 </t>
  </si>
  <si>
    <t> 19.05.1934 03:18 </t>
  </si>
  <si>
    <t> 0.092 </t>
  </si>
  <si>
    <t>2427602.416 </t>
  </si>
  <si>
    <t> 13.06.1934 21:59 </t>
  </si>
  <si>
    <t>2427609.605 </t>
  </si>
  <si>
    <t> 21.06.1934 02:31 </t>
  </si>
  <si>
    <t> -0.042 </t>
  </si>
  <si>
    <t>2428218.861 </t>
  </si>
  <si>
    <t> 20.02.1936 08:39 </t>
  </si>
  <si>
    <t> -0.049 </t>
  </si>
  <si>
    <t>2428219.931 </t>
  </si>
  <si>
    <t> 21.02.1936 10:20 </t>
  </si>
  <si>
    <t>2428258.823 </t>
  </si>
  <si>
    <t> 31.03.1936 07:45 </t>
  </si>
  <si>
    <t> -0.429 </t>
  </si>
  <si>
    <t>2428962.610 </t>
  </si>
  <si>
    <t> 05.03.1938 02:38 </t>
  </si>
  <si>
    <t> -0.036 </t>
  </si>
  <si>
    <t>2428996.735 </t>
  </si>
  <si>
    <t> 08.04.1938 05:38 </t>
  </si>
  <si>
    <t> -0.047 </t>
  </si>
  <si>
    <t>2429014.430 </t>
  </si>
  <si>
    <t> 25.04.1938 22:19 </t>
  </si>
  <si>
    <t> 0.063 </t>
  </si>
  <si>
    <t>2429317.893 </t>
  </si>
  <si>
    <t> 23.02.1939 09:25 </t>
  </si>
  <si>
    <t> -0.588 </t>
  </si>
  <si>
    <t>2429495.393 </t>
  </si>
  <si>
    <t> 19.08.1939 21:25 </t>
  </si>
  <si>
    <t>2429787.613 </t>
  </si>
  <si>
    <t> 07.06.1940 02:42 </t>
  </si>
  <si>
    <t> -0.487 </t>
  </si>
  <si>
    <t>2429801.609 </t>
  </si>
  <si>
    <t> 21.06.1940 02:36 </t>
  </si>
  <si>
    <t> 0.061 </t>
  </si>
  <si>
    <t>2430439.803 </t>
  </si>
  <si>
    <t> 21.03.1942 07:16 </t>
  </si>
  <si>
    <t> 0.028 </t>
  </si>
  <si>
    <t>2430829.680 </t>
  </si>
  <si>
    <t> 15.04.1943 04:19 </t>
  </si>
  <si>
    <t> -0.065 </t>
  </si>
  <si>
    <t>2431249.603 </t>
  </si>
  <si>
    <t> 08.06.1944 02:28 </t>
  </si>
  <si>
    <t> -0.110 </t>
  </si>
  <si>
    <t>2432374.633 </t>
  </si>
  <si>
    <t> 08.07.1947 03:11 </t>
  </si>
  <si>
    <t> 0.524 </t>
  </si>
  <si>
    <t>2432659.663 </t>
  </si>
  <si>
    <t> 18.04.1948 03:54 </t>
  </si>
  <si>
    <t> 0.059 </t>
  </si>
  <si>
    <t>2433023.667 </t>
  </si>
  <si>
    <t> 17.04.1949 04:00 </t>
  </si>
  <si>
    <t>2433410.654 </t>
  </si>
  <si>
    <t> 09.05.1950 03:41 </t>
  </si>
  <si>
    <t> 0.073 </t>
  </si>
  <si>
    <t>2437016.535 </t>
  </si>
  <si>
    <t> 23.03.1960 00:50 </t>
  </si>
  <si>
    <t> 0.023 </t>
  </si>
  <si>
    <t>2437017.537 </t>
  </si>
  <si>
    <t> 24.03.1960 00:53 </t>
  </si>
  <si>
    <t>2437018.539 </t>
  </si>
  <si>
    <t> 25.03.1960 00:56 </t>
  </si>
  <si>
    <t>2437018.585 </t>
  </si>
  <si>
    <t> 25.03.1960 02:02 </t>
  </si>
  <si>
    <t> 0.004 </t>
  </si>
  <si>
    <t>2437351.647 </t>
  </si>
  <si>
    <t> 21.02.1961 03:31 </t>
  </si>
  <si>
    <t> -0.011 </t>
  </si>
  <si>
    <t>2440711.396 </t>
  </si>
  <si>
    <t> 04.05.1970 21:30 </t>
  </si>
  <si>
    <t>V </t>
  </si>
  <si>
    <t> R.Diethelm </t>
  </si>
  <si>
    <t> ORI 119 </t>
  </si>
  <si>
    <t>2440745.534 </t>
  </si>
  <si>
    <t> 08.06.1970 00:48 </t>
  </si>
  <si>
    <t> -0.002 </t>
  </si>
  <si>
    <t>2441041.378 </t>
  </si>
  <si>
    <t> 30.03.1971 21:04 </t>
  </si>
  <si>
    <t> 0.002 </t>
  </si>
  <si>
    <t> R.Germann </t>
  </si>
  <si>
    <t> ORI 124 </t>
  </si>
  <si>
    <t>2441041.382 </t>
  </si>
  <si>
    <t> 30.03.1971 21:10 </t>
  </si>
  <si>
    <t> H.Peter </t>
  </si>
  <si>
    <t>2441042.409 </t>
  </si>
  <si>
    <t> 31.03.1971 21:48 </t>
  </si>
  <si>
    <t> -0.001 </t>
  </si>
  <si>
    <t>2441042.411 </t>
  </si>
  <si>
    <t> 31.03.1971 21:51 </t>
  </si>
  <si>
    <t> 0.001 </t>
  </si>
  <si>
    <t> K.Locher </t>
  </si>
  <si>
    <t>2441048.614 </t>
  </si>
  <si>
    <t> 07.04.1971 02:44 </t>
  </si>
  <si>
    <t>2441071.381 </t>
  </si>
  <si>
    <t> 29.04.1971 21:08 </t>
  </si>
  <si>
    <t> 0.008 </t>
  </si>
  <si>
    <t> ORI 125 </t>
  </si>
  <si>
    <t>2441104.453 </t>
  </si>
  <si>
    <t> 01.06.1971 22:52 </t>
  </si>
  <si>
    <t> -0.021 </t>
  </si>
  <si>
    <t>2441135.498 </t>
  </si>
  <si>
    <t> 02.07.1971 23:57 </t>
  </si>
  <si>
    <t> -0.008 </t>
  </si>
  <si>
    <t> ORI 126 </t>
  </si>
  <si>
    <t>2441135.503 </t>
  </si>
  <si>
    <t> 03.07.1971 00:04 </t>
  </si>
  <si>
    <t>2441162.412 </t>
  </si>
  <si>
    <t> 29.07.1971 21:53 </t>
  </si>
  <si>
    <t> 0.011 </t>
  </si>
  <si>
    <t>2441402.385 </t>
  </si>
  <si>
    <t> 25.03.1972 21:14 </t>
  </si>
  <si>
    <t> 0.003 </t>
  </si>
  <si>
    <t> BBS 3 </t>
  </si>
  <si>
    <t>2441402.393 </t>
  </si>
  <si>
    <t> 25.03.1972 21:25 </t>
  </si>
  <si>
    <t> D.van Buren </t>
  </si>
  <si>
    <t> BBS 4 </t>
  </si>
  <si>
    <t>2441405.466 </t>
  </si>
  <si>
    <t> 28.03.1972 23:11 </t>
  </si>
  <si>
    <t> -0.020 </t>
  </si>
  <si>
    <t> BBS 2 </t>
  </si>
  <si>
    <t>2441433.423 </t>
  </si>
  <si>
    <t> 25.04.1972 22:09 </t>
  </si>
  <si>
    <t>2441434.442 </t>
  </si>
  <si>
    <t> 26.04.1972 22:36 </t>
  </si>
  <si>
    <t> -0.007 </t>
  </si>
  <si>
    <t>2441434.446 </t>
  </si>
  <si>
    <t> 26.04.1972 22:42 </t>
  </si>
  <si>
    <t>2441436.516 </t>
  </si>
  <si>
    <t> 29.04.1972 00:23 </t>
  </si>
  <si>
    <t> M.Jargelius </t>
  </si>
  <si>
    <t>2441494.440 </t>
  </si>
  <si>
    <t> 25.06.1972 22:33 </t>
  </si>
  <si>
    <t>2441763.339 </t>
  </si>
  <si>
    <t> 21.03.1973 20:08 </t>
  </si>
  <si>
    <t> BBS 8 </t>
  </si>
  <si>
    <t>2441763.381 </t>
  </si>
  <si>
    <t> 21.03.1973 21:08 </t>
  </si>
  <si>
    <t>2441764.378 </t>
  </si>
  <si>
    <t> 22.03.1973 21:04 </t>
  </si>
  <si>
    <t> -0.046 </t>
  </si>
  <si>
    <t>2441764.413 </t>
  </si>
  <si>
    <t> 22.03.1973 21:54 </t>
  </si>
  <si>
    <t>2441794.399 </t>
  </si>
  <si>
    <t> 21.04.1973 21:34 </t>
  </si>
  <si>
    <t> -0.022 </t>
  </si>
  <si>
    <t> BBS 9 </t>
  </si>
  <si>
    <t>2441794.411 </t>
  </si>
  <si>
    <t> 21.04.1973 21:51 </t>
  </si>
  <si>
    <t> -0.010 </t>
  </si>
  <si>
    <t>2441795.459 </t>
  </si>
  <si>
    <t> 22.04.1973 23:00 </t>
  </si>
  <si>
    <t>2441824.387 </t>
  </si>
  <si>
    <t> 21.05.1973 21:17 </t>
  </si>
  <si>
    <t> -0.032 </t>
  </si>
  <si>
    <t>2441853.381 </t>
  </si>
  <si>
    <t> 19.06.1973 21:08 </t>
  </si>
  <si>
    <t> BBS 10 </t>
  </si>
  <si>
    <t>2441912.365 </t>
  </si>
  <si>
    <t> 17.08.1973 20:45 </t>
  </si>
  <si>
    <t> 0.022 </t>
  </si>
  <si>
    <t> BBS 11 </t>
  </si>
  <si>
    <t>2442156.453 </t>
  </si>
  <si>
    <t> 18.04.1974 22:52 </t>
  </si>
  <si>
    <t> BBS 15 </t>
  </si>
  <si>
    <t>2442158.525 </t>
  </si>
  <si>
    <t> 21.04.1974 00:36 </t>
  </si>
  <si>
    <t>2442183.344 </t>
  </si>
  <si>
    <t> 15.05.1974 20:15 </t>
  </si>
  <si>
    <t> -0.013 </t>
  </si>
  <si>
    <t>2442183.369 </t>
  </si>
  <si>
    <t> 15.05.1974 20:51 </t>
  </si>
  <si>
    <t>2442186.454 </t>
  </si>
  <si>
    <t> 18.05.1974 22:53 </t>
  </si>
  <si>
    <t>2442214.380 </t>
  </si>
  <si>
    <t> 15.06.1974 21:07 </t>
  </si>
  <si>
    <t> BBS 16 </t>
  </si>
  <si>
    <t>2442275.417 </t>
  </si>
  <si>
    <t> 15.08.1974 22:00 </t>
  </si>
  <si>
    <t> BBS 17 </t>
  </si>
  <si>
    <t>2442303.335 </t>
  </si>
  <si>
    <t> 12.09.1974 20:02 </t>
  </si>
  <si>
    <t>2442404.709 </t>
  </si>
  <si>
    <t> 23.12.1974 05:00 </t>
  </si>
  <si>
    <t> BBS 19 </t>
  </si>
  <si>
    <t>2442614.686 </t>
  </si>
  <si>
    <t> 21.07.1975 04:27 </t>
  </si>
  <si>
    <t> G.Samolyk </t>
  </si>
  <si>
    <t> AVSJ 7.30 </t>
  </si>
  <si>
    <t>2442860.876 </t>
  </si>
  <si>
    <t> 23.03.1976 09:01 </t>
  </si>
  <si>
    <t> -0.015 </t>
  </si>
  <si>
    <t> C.Hesseltine </t>
  </si>
  <si>
    <t> AOEB 4 </t>
  </si>
  <si>
    <t>2442917.765 </t>
  </si>
  <si>
    <t> 19.05.1976 06:21 </t>
  </si>
  <si>
    <t> -0.018 </t>
  </si>
  <si>
    <t>2442937.427 </t>
  </si>
  <si>
    <t> 07.06.1976 22:14 </t>
  </si>
  <si>
    <t> BBS 28 </t>
  </si>
  <si>
    <t>2442997.442 </t>
  </si>
  <si>
    <t> 06.08.1976 22:36 </t>
  </si>
  <si>
    <t> BBS 29 </t>
  </si>
  <si>
    <t>2443190.826 </t>
  </si>
  <si>
    <t> 16.02.1977 07:49 </t>
  </si>
  <si>
    <t> -0.040 </t>
  </si>
  <si>
    <t>2443219.825 </t>
  </si>
  <si>
    <t> 17.03.1977 07:48 </t>
  </si>
  <si>
    <t>2443689.457 </t>
  </si>
  <si>
    <t> 29.06.1978 22:58 </t>
  </si>
  <si>
    <t> BBS 37 </t>
  </si>
  <si>
    <t>2444079.417 </t>
  </si>
  <si>
    <t> 24.07.1979 22:00 </t>
  </si>
  <si>
    <t> BBS 44 </t>
  </si>
  <si>
    <t>2444334.900 </t>
  </si>
  <si>
    <t> 05.04.1980 09:36 </t>
  </si>
  <si>
    <t> -0.016 </t>
  </si>
  <si>
    <t> G.Hanson </t>
  </si>
  <si>
    <t>2444701.0941 </t>
  </si>
  <si>
    <t> 06.04.1981 14:15 </t>
  </si>
  <si>
    <t> -0.0009 </t>
  </si>
  <si>
    <t>E </t>
  </si>
  <si>
    <t>?</t>
  </si>
  <si>
    <t> Zhai Di Seng et al </t>
  </si>
  <si>
    <t> AAS 2.225 </t>
  </si>
  <si>
    <t>2444704.1985 </t>
  </si>
  <si>
    <t> 09.04.1981 16:45 </t>
  </si>
  <si>
    <t> 0.0003 </t>
  </si>
  <si>
    <t>2444730.0570 </t>
  </si>
  <si>
    <t> 05.05.1981 13:22 </t>
  </si>
  <si>
    <t> -0.0013 </t>
  </si>
  <si>
    <t>2444731.0935 </t>
  </si>
  <si>
    <t> 06.05.1981 14:14 </t>
  </si>
  <si>
    <t> 0.0008 </t>
  </si>
  <si>
    <t>2444736.2642 </t>
  </si>
  <si>
    <t> 11.05.1981 18:20 </t>
  </si>
  <si>
    <t> -0.0005 </t>
  </si>
  <si>
    <t>2444766.2627 </t>
  </si>
  <si>
    <t> 10.06.1981 18:18 </t>
  </si>
  <si>
    <t>2444779.686 </t>
  </si>
  <si>
    <t> 24.06.1981 04:27 </t>
  </si>
  <si>
    <t> -0.024 </t>
  </si>
  <si>
    <t> M.Heifner </t>
  </si>
  <si>
    <t>2445074.5133 </t>
  </si>
  <si>
    <t> 15.04.1982 00:19 </t>
  </si>
  <si>
    <t> BBS 60 </t>
  </si>
  <si>
    <t>2445082.781 </t>
  </si>
  <si>
    <t> 23.04.1982 06:44 </t>
  </si>
  <si>
    <t>2445100.390 </t>
  </si>
  <si>
    <t> 10.05.1982 21:21 </t>
  </si>
  <si>
    <t>2445101.407 </t>
  </si>
  <si>
    <t> 11.05.1982 21:46 </t>
  </si>
  <si>
    <t>2445162.420 </t>
  </si>
  <si>
    <t> 11.07.1982 22:04 </t>
  </si>
  <si>
    <t> BBS 61 </t>
  </si>
  <si>
    <t>2445442.761 </t>
  </si>
  <si>
    <t> 18.04.1983 06:15 </t>
  </si>
  <si>
    <t>2446169.922 </t>
  </si>
  <si>
    <t> 14.04.1985 10:07 </t>
  </si>
  <si>
    <t> P.Atwood </t>
  </si>
  <si>
    <t>2446216.495 </t>
  </si>
  <si>
    <t> 30.05.1985 23:52 </t>
  </si>
  <si>
    <t> I.Middlemist </t>
  </si>
  <si>
    <t> VSSC 63.22 </t>
  </si>
  <si>
    <t>2446216.508 </t>
  </si>
  <si>
    <t> 31.05.1985 00:11 </t>
  </si>
  <si>
    <t> T.Brelstaff </t>
  </si>
  <si>
    <t>2446217.514 </t>
  </si>
  <si>
    <t> 01.06.1985 00:20 </t>
  </si>
  <si>
    <t>2446907.472 </t>
  </si>
  <si>
    <t> 21.04.1987 23:19 </t>
  </si>
  <si>
    <t> J.Isles </t>
  </si>
  <si>
    <t> VSSC 70.19 </t>
  </si>
  <si>
    <t>2446963.339 </t>
  </si>
  <si>
    <t> 16.06.1987 20:08 </t>
  </si>
  <si>
    <t> G.Mavrofridis </t>
  </si>
  <si>
    <t> BBS 84 </t>
  </si>
  <si>
    <t>2447161.910 </t>
  </si>
  <si>
    <t> 01.01.1988 09:50 </t>
  </si>
  <si>
    <t> -0.031 </t>
  </si>
  <si>
    <t>2447219.865 </t>
  </si>
  <si>
    <t> 28.02.1988 08:45 </t>
  </si>
  <si>
    <t>2447383.313 </t>
  </si>
  <si>
    <t> 09.08.1988 19:30 </t>
  </si>
  <si>
    <t> BBS 89 </t>
  </si>
  <si>
    <t>2447646.037 </t>
  </si>
  <si>
    <t> 29.04.1989 12:53 </t>
  </si>
  <si>
    <t> K.Nagai </t>
  </si>
  <si>
    <t>VSB 47 </t>
  </si>
  <si>
    <t>2448357.704 </t>
  </si>
  <si>
    <t> 11.04.1991 04:53 </t>
  </si>
  <si>
    <t>2448407.372 </t>
  </si>
  <si>
    <t> 30.05.1991 20:55 </t>
  </si>
  <si>
    <t> E.Blättler </t>
  </si>
  <si>
    <t> BBS 98 </t>
  </si>
  <si>
    <t>2448438.3944 </t>
  </si>
  <si>
    <t> 30.06.1991 21:27 </t>
  </si>
  <si>
    <t> -0.0002 </t>
  </si>
  <si>
    <t>2449501.7627 </t>
  </si>
  <si>
    <t> 29.05.1994 06:18 </t>
  </si>
  <si>
    <t> 0.0013 </t>
  </si>
  <si>
    <t>C </t>
  </si>
  <si>
    <t> G.Lubcke </t>
  </si>
  <si>
    <t>2449829.661 </t>
  </si>
  <si>
    <t> 22.04.1995 03:51 </t>
  </si>
  <si>
    <t> S.Cook </t>
  </si>
  <si>
    <t>2450189.636 </t>
  </si>
  <si>
    <t> 16.04.1996 03:15 </t>
  </si>
  <si>
    <t>2452028.833 </t>
  </si>
  <si>
    <t> 29.04.2001 07:59 </t>
  </si>
  <si>
    <t> 0.024 </t>
  </si>
  <si>
    <t> B.Manske </t>
  </si>
  <si>
    <t> AOEB 12 </t>
  </si>
  <si>
    <t>2452322.5851 </t>
  </si>
  <si>
    <t> 17.02.2002 02:02 </t>
  </si>
  <si>
    <t> 0.0055 </t>
  </si>
  <si>
    <t> BBS 127 </t>
  </si>
  <si>
    <t>2452745.6521 </t>
  </si>
  <si>
    <t> 16.04.2003 03:39 </t>
  </si>
  <si>
    <t> 0.0015 </t>
  </si>
  <si>
    <t> Karska&amp;Maciejewski </t>
  </si>
  <si>
    <t>IBVS 5494 </t>
  </si>
  <si>
    <t>2452758.0641 </t>
  </si>
  <si>
    <t> 28.04.2003 13:32 </t>
  </si>
  <si>
    <t> 0.0006 </t>
  </si>
  <si>
    <t> Nakajima </t>
  </si>
  <si>
    <t>VSB 42 </t>
  </si>
  <si>
    <t>2453006.3222 </t>
  </si>
  <si>
    <t> 01.01.2004 19:43 </t>
  </si>
  <si>
    <t> 0.0019 </t>
  </si>
  <si>
    <t>VSB 43 </t>
  </si>
  <si>
    <t>2453124.2389 </t>
  </si>
  <si>
    <t> 28.04.2004 17:44 </t>
  </si>
  <si>
    <t> -0.0034 </t>
  </si>
  <si>
    <t>2453197.6852 </t>
  </si>
  <si>
    <t> 11.07.2004 04:26 </t>
  </si>
  <si>
    <t>ns</t>
  </si>
  <si>
    <t>2453461.4575 </t>
  </si>
  <si>
    <t> 31.03.2005 22:58 </t>
  </si>
  <si>
    <t> -0.0003 </t>
  </si>
  <si>
    <t>-I</t>
  </si>
  <si>
    <t> M.&amp; C.Rätz </t>
  </si>
  <si>
    <t>BAVM 178 </t>
  </si>
  <si>
    <t>2453463.5256 </t>
  </si>
  <si>
    <t> 03.04.2005 00:36 </t>
  </si>
  <si>
    <t>465</t>
  </si>
  <si>
    <t> -0.0010 </t>
  </si>
  <si>
    <t> R. Diethelm </t>
  </si>
  <si>
    <t>IBVS 5653 </t>
  </si>
  <si>
    <t>2453522.4864 </t>
  </si>
  <si>
    <t> 31.05.2005 23:40 </t>
  </si>
  <si>
    <t>493.5</t>
  </si>
  <si>
    <t> -0.0012 </t>
  </si>
  <si>
    <t>o</t>
  </si>
  <si>
    <t> Schmidt </t>
  </si>
  <si>
    <t>2453531.797 </t>
  </si>
  <si>
    <t> 10.06.2005 07:07 </t>
  </si>
  <si>
    <t>498</t>
  </si>
  <si>
    <t>2454185.5396 </t>
  </si>
  <si>
    <t> 26.03.2007 00:57 </t>
  </si>
  <si>
    <t>814</t>
  </si>
  <si>
    <t> -0.0006 </t>
  </si>
  <si>
    <t>BAVM 201 </t>
  </si>
  <si>
    <t>2454192.7813 </t>
  </si>
  <si>
    <t> 02.04.2007 06:45 </t>
  </si>
  <si>
    <t>817.5</t>
  </si>
  <si>
    <t> J.Bialozynski </t>
  </si>
  <si>
    <t>2454193.8162 </t>
  </si>
  <si>
    <t> 03.04.2007 07:35 </t>
  </si>
  <si>
    <t>818</t>
  </si>
  <si>
    <t>2454223.8137 </t>
  </si>
  <si>
    <t> 03.05.2007 07:31 </t>
  </si>
  <si>
    <t>832.5</t>
  </si>
  <si>
    <t>2454250.705 </t>
  </si>
  <si>
    <t> 30.05.2007 04:55 </t>
  </si>
  <si>
    <t>845.5</t>
  </si>
  <si>
    <t>2454580.6816 </t>
  </si>
  <si>
    <t> 24.04.2008 04:21 </t>
  </si>
  <si>
    <t>1005</t>
  </si>
  <si>
    <t> -0.0007 </t>
  </si>
  <si>
    <t>JAAVSO 36(2);186 </t>
  </si>
  <si>
    <t>2454580.683 </t>
  </si>
  <si>
    <t> 24.04.2008 04:23 </t>
  </si>
  <si>
    <t>2454581.7177 </t>
  </si>
  <si>
    <t> 25.04.2008 05:13 </t>
  </si>
  <si>
    <t>1005.5</t>
  </si>
  <si>
    <t> 0.0010 </t>
  </si>
  <si>
    <t>2454933.4210 </t>
  </si>
  <si>
    <t> 11.04.2009 22:06 </t>
  </si>
  <si>
    <t>1175.5</t>
  </si>
  <si>
    <t> 0.0071 </t>
  </si>
  <si>
    <t> F.Agerer </t>
  </si>
  <si>
    <t>BAVM 209 </t>
  </si>
  <si>
    <t>2454939.6199 </t>
  </si>
  <si>
    <t> 18.04.2009 02:52 </t>
  </si>
  <si>
    <t>1178.5</t>
  </si>
  <si>
    <t> -0.0004 </t>
  </si>
  <si>
    <t> JAAVSO 38;85 </t>
  </si>
  <si>
    <t>2455273.7333 </t>
  </si>
  <si>
    <t> 18.03.2010 05:35 </t>
  </si>
  <si>
    <t>1340</t>
  </si>
  <si>
    <t> 0.0007 </t>
  </si>
  <si>
    <t> K.Menzies </t>
  </si>
  <si>
    <t> JAAVSO 39;94 </t>
  </si>
  <si>
    <t>2455301.6622 </t>
  </si>
  <si>
    <t> 15.04.2010 03:53 </t>
  </si>
  <si>
    <t>1353.5</t>
  </si>
  <si>
    <t>2455364.7629 </t>
  </si>
  <si>
    <t> 17.06.2010 06:18 </t>
  </si>
  <si>
    <t>1384</t>
  </si>
  <si>
    <t> 0.0028 </t>
  </si>
  <si>
    <t>IBVS 5945 </t>
  </si>
  <si>
    <t>2455605.7757 </t>
  </si>
  <si>
    <t> 13.02.2011 06:37 </t>
  </si>
  <si>
    <t>1500.5</t>
  </si>
  <si>
    <t> JAAVSO 39;177 </t>
  </si>
  <si>
    <t>2455638.8792 </t>
  </si>
  <si>
    <t> 18.03.2011 09:06 </t>
  </si>
  <si>
    <t>1516.5</t>
  </si>
  <si>
    <t> 0.0021 </t>
  </si>
  <si>
    <t>IBVS 5992 </t>
  </si>
  <si>
    <t>2455654.3923 </t>
  </si>
  <si>
    <t> 02.04.2011 21:24 </t>
  </si>
  <si>
    <t>1524</t>
  </si>
  <si>
    <t> -0.0008 </t>
  </si>
  <si>
    <t> U.Schmidt </t>
  </si>
  <si>
    <t>BAVM 220 </t>
  </si>
  <si>
    <t>2455654.3941 </t>
  </si>
  <si>
    <t> 02.04.2011 21:27 </t>
  </si>
  <si>
    <t>2455695.7723 </t>
  </si>
  <si>
    <t> 14.05.2011 06:32 </t>
  </si>
  <si>
    <t>1544</t>
  </si>
  <si>
    <t> 0.0030 </t>
  </si>
  <si>
    <t>2456015.4018 </t>
  </si>
  <si>
    <t> 28.03.2012 21:38 </t>
  </si>
  <si>
    <t>1698.5</t>
  </si>
  <si>
    <t>BAVM 228 </t>
  </si>
  <si>
    <t>2456029.8810 </t>
  </si>
  <si>
    <t> 12.04.2012 09:08 </t>
  </si>
  <si>
    <t>1705.5</t>
  </si>
  <si>
    <t>IBVS 6029 </t>
  </si>
  <si>
    <t>2456044.36075 </t>
  </si>
  <si>
    <t> 26.04.2012 20:39 </t>
  </si>
  <si>
    <t>1712.5</t>
  </si>
  <si>
    <t> -0.00247 </t>
  </si>
  <si>
    <t> M.Urbanik </t>
  </si>
  <si>
    <t>OEJV 0160 </t>
  </si>
  <si>
    <t>2456475.7121 </t>
  </si>
  <si>
    <t> 02.07.2013 05:05 </t>
  </si>
  <si>
    <t>1921</t>
  </si>
  <si>
    <t> 0.0026 </t>
  </si>
  <si>
    <t> JAAVSO 41;328 </t>
  </si>
  <si>
    <t>2456798.4446 </t>
  </si>
  <si>
    <t> 20.05.2014 22:40 </t>
  </si>
  <si>
    <t>2077</t>
  </si>
  <si>
    <t>BAVM 238 </t>
  </si>
  <si>
    <t>2456806.7206 </t>
  </si>
  <si>
    <t> 29.05.2014 05:17 </t>
  </si>
  <si>
    <t>2081</t>
  </si>
  <si>
    <t> 0.0020 </t>
  </si>
  <si>
    <t> JAAVSO 42;426 </t>
  </si>
  <si>
    <t>2457081.8709 </t>
  </si>
  <si>
    <t> 28.02.2015 08:54 </t>
  </si>
  <si>
    <t>2214</t>
  </si>
  <si>
    <t> JAAVSO 43-1 </t>
  </si>
  <si>
    <t>2457082.9045 </t>
  </si>
  <si>
    <t> 01.03.2015 09:42 </t>
  </si>
  <si>
    <t>2214.5</t>
  </si>
  <si>
    <t> 0.0002 </t>
  </si>
  <si>
    <t>s5</t>
  </si>
  <si>
    <t>s6</t>
  </si>
  <si>
    <t>s7</t>
  </si>
  <si>
    <t>JAVSO 43, 77</t>
  </si>
  <si>
    <t>JAVSO..43…77</t>
  </si>
  <si>
    <t>JAVSO..43..238</t>
  </si>
  <si>
    <t>JAVSO..44..164</t>
  </si>
  <si>
    <t>JAVSO..45..215</t>
  </si>
  <si>
    <t>JAVSO..46…79 (2018)</t>
  </si>
  <si>
    <t>JAVSO..46..184</t>
  </si>
  <si>
    <t>JAVSO..47..263</t>
  </si>
  <si>
    <t>JAVSO..48..256</t>
  </si>
  <si>
    <t>JAVSO, 48, 256</t>
  </si>
  <si>
    <t>JAVSO, 49, 265</t>
  </si>
  <si>
    <t>JAAVSO, 50, 255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</si>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</sst>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4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0" xfId="0">
      <alignment vertical="top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14" fontId="15" fillId="0" borderId="0" xfId="0" applyNumberFormat="1" applyFont="1" applyAlignment="1"/>
    <xf numFmtId="0" fontId="15" fillId="0" borderId="0" xfId="0" applyFont="1" applyAlignment="1">
      <alignment horizontal="left"/>
    </xf>
    <xf numFmtId="0" fontId="5" fillId="0" borderId="0" xfId="0" applyFont="1" applyAlignme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9" fillId="24" borderId="18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42" applyFont="1" applyAlignment="1">
      <alignment wrapText="1"/>
    </xf>
    <xf numFmtId="0" fontId="17" fillId="0" borderId="0" xfId="42" applyFont="1" applyAlignment="1">
      <alignment horizontal="center" wrapText="1"/>
    </xf>
    <xf numFmtId="0" fontId="17" fillId="0" borderId="0" xfId="42" applyFont="1" applyAlignment="1">
      <alignment horizontal="left" wrapText="1"/>
    </xf>
    <xf numFmtId="0" fontId="17" fillId="0" borderId="0" xfId="42" applyFont="1" applyAlignment="1">
      <alignment horizontal="left" vertical="center"/>
    </xf>
    <xf numFmtId="0" fontId="17" fillId="0" borderId="0" xfId="42" applyFont="1" applyAlignment="1">
      <alignment horizontal="center" vertical="center"/>
    </xf>
    <xf numFmtId="0" fontId="17" fillId="0" borderId="0" xfId="42" applyFont="1" applyAlignment="1">
      <alignment horizontal="left"/>
    </xf>
    <xf numFmtId="0" fontId="17" fillId="0" borderId="0" xfId="42" applyFont="1" applyAlignment="1">
      <alignment horizontal="center"/>
    </xf>
    <xf numFmtId="0" fontId="6" fillId="0" borderId="0" xfId="42"/>
    <xf numFmtId="0" fontId="6" fillId="0" borderId="0" xfId="42" applyAlignment="1">
      <alignment horizontal="center" wrapText="1"/>
    </xf>
    <xf numFmtId="0" fontId="6" fillId="0" borderId="0" xfId="42" applyAlignment="1">
      <alignment horizontal="left" wrapText="1"/>
    </xf>
    <xf numFmtId="0" fontId="35" fillId="0" borderId="0" xfId="0" applyFo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5" fontId="37" fillId="0" borderId="0" xfId="0" applyNumberFormat="1" applyFont="1" applyAlignment="1">
      <alignment vertical="center" wrapText="1"/>
    </xf>
    <xf numFmtId="0" fontId="37" fillId="0" borderId="0" xfId="0" applyFont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AD Boo - O-C Diagr.</a:t>
            </a:r>
          </a:p>
        </c:rich>
      </c:tx>
      <c:layout>
        <c:manualLayout>
          <c:xMode val="edge"/>
          <c:yMode val="edge"/>
          <c:x val="0.3645838801399825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14769252958613219"/>
          <c:w val="0.7986124650954608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36">
                  <c:v>-3.1563999982608948E-3</c:v>
                </c:pt>
                <c:pt idx="39">
                  <c:v>-3.367679999792017E-2</c:v>
                </c:pt>
                <c:pt idx="41">
                  <c:v>-3.8568199997826014E-2</c:v>
                </c:pt>
                <c:pt idx="44">
                  <c:v>-2.2549399996933062E-2</c:v>
                </c:pt>
                <c:pt idx="46">
                  <c:v>2.848920000178623E-2</c:v>
                </c:pt>
                <c:pt idx="47">
                  <c:v>-1.6912199997022981E-2</c:v>
                </c:pt>
                <c:pt idx="49">
                  <c:v>-2.7151399997819681E-2</c:v>
                </c:pt>
                <c:pt idx="50">
                  <c:v>-4.6552799998607952E-2</c:v>
                </c:pt>
                <c:pt idx="51">
                  <c:v>-1.1239999999816064E-2</c:v>
                </c:pt>
                <c:pt idx="53">
                  <c:v>-1.6479199995956151E-2</c:v>
                </c:pt>
                <c:pt idx="58">
                  <c:v>-6.032019999838667E-2</c:v>
                </c:pt>
                <c:pt idx="60">
                  <c:v>3.9609800001926487E-2</c:v>
                </c:pt>
                <c:pt idx="62">
                  <c:v>5.9588000040093902E-3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A3-4FF5-A82F-5A56D4A121A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99">
                    <c:v>0</c:v>
                  </c:pt>
                  <c:pt idx="155">
                    <c:v>0</c:v>
                  </c:pt>
                  <c:pt idx="157">
                    <c:v>1E-3</c:v>
                  </c:pt>
                  <c:pt idx="158">
                    <c:v>5.9999999999999995E-4</c:v>
                  </c:pt>
                  <c:pt idx="159">
                    <c:v>2.9999999999999997E-4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1.1999999999999999E-3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1.2999999999999999E-3</c:v>
                  </c:pt>
                  <c:pt idx="171">
                    <c:v>2E-3</c:v>
                  </c:pt>
                  <c:pt idx="172">
                    <c:v>0</c:v>
                  </c:pt>
                  <c:pt idx="173">
                    <c:v>8.0000000000000004E-4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2.0000000000000001E-4</c:v>
                  </c:pt>
                  <c:pt idx="180">
                    <c:v>2.9999999999999997E-4</c:v>
                  </c:pt>
                  <c:pt idx="181">
                    <c:v>0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8.0000000000000002E-3</c:v>
                  </c:pt>
                  <c:pt idx="185">
                    <c:v>2.9999999999999997E-4</c:v>
                  </c:pt>
                  <c:pt idx="186">
                    <c:v>4.0000000000000002E-4</c:v>
                  </c:pt>
                  <c:pt idx="187">
                    <c:v>4.0000000000000002E-4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2.9999999999999997E-4</c:v>
                  </c:pt>
                  <c:pt idx="192">
                    <c:v>1.2999999999999999E-3</c:v>
                  </c:pt>
                  <c:pt idx="193">
                    <c:v>4.0000000000000002E-4</c:v>
                  </c:pt>
                  <c:pt idx="194">
                    <c:v>5.0000000000000001E-4</c:v>
                  </c:pt>
                  <c:pt idx="195">
                    <c:v>5.0000000000000001E-4</c:v>
                  </c:pt>
                  <c:pt idx="196">
                    <c:v>1E-3</c:v>
                  </c:pt>
                  <c:pt idx="197">
                    <c:v>1E-4</c:v>
                  </c:pt>
                  <c:pt idx="198">
                    <c:v>0</c:v>
                  </c:pt>
                  <c:pt idx="199">
                    <c:v>1E-4</c:v>
                  </c:pt>
                  <c:pt idx="200">
                    <c:v>1E-4</c:v>
                  </c:pt>
                  <c:pt idx="201">
                    <c:v>0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0</c:v>
                  </c:pt>
                  <c:pt idx="205">
                    <c:v>5.9999999999999995E-4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1.1000000000000001E-3</c:v>
                  </c:pt>
                  <c:pt idx="209">
                    <c:v>2.9999999999999997E-4</c:v>
                  </c:pt>
                  <c:pt idx="210">
                    <c:v>1E-4</c:v>
                  </c:pt>
                  <c:pt idx="211">
                    <c:v>5.0000000000000001E-4</c:v>
                  </c:pt>
                  <c:pt idx="212">
                    <c:v>1E-4</c:v>
                  </c:pt>
                  <c:pt idx="213">
                    <c:v>2.9999999999999997E-4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4.0000000000000002E-4</c:v>
                  </c:pt>
                  <c:pt idx="217">
                    <c:v>4.0000000000000002E-4</c:v>
                  </c:pt>
                  <c:pt idx="218">
                    <c:v>1E-4</c:v>
                  </c:pt>
                  <c:pt idx="219">
                    <c:v>2.0000000000000001E-4</c:v>
                  </c:pt>
                  <c:pt idx="220">
                    <c:v>1E-4</c:v>
                  </c:pt>
                </c:numCache>
              </c:numRef>
            </c:plus>
            <c:min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99">
                    <c:v>0</c:v>
                  </c:pt>
                  <c:pt idx="155">
                    <c:v>0</c:v>
                  </c:pt>
                  <c:pt idx="157">
                    <c:v>1E-3</c:v>
                  </c:pt>
                  <c:pt idx="158">
                    <c:v>5.9999999999999995E-4</c:v>
                  </c:pt>
                  <c:pt idx="159">
                    <c:v>2.9999999999999997E-4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1.1999999999999999E-3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1.2999999999999999E-3</c:v>
                  </c:pt>
                  <c:pt idx="171">
                    <c:v>2E-3</c:v>
                  </c:pt>
                  <c:pt idx="172">
                    <c:v>0</c:v>
                  </c:pt>
                  <c:pt idx="173">
                    <c:v>8.0000000000000004E-4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2.0000000000000001E-4</c:v>
                  </c:pt>
                  <c:pt idx="180">
                    <c:v>2.9999999999999997E-4</c:v>
                  </c:pt>
                  <c:pt idx="181">
                    <c:v>0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8.0000000000000002E-3</c:v>
                  </c:pt>
                  <c:pt idx="185">
                    <c:v>2.9999999999999997E-4</c:v>
                  </c:pt>
                  <c:pt idx="186">
                    <c:v>4.0000000000000002E-4</c:v>
                  </c:pt>
                  <c:pt idx="187">
                    <c:v>4.0000000000000002E-4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2.9999999999999997E-4</c:v>
                  </c:pt>
                  <c:pt idx="192">
                    <c:v>1.2999999999999999E-3</c:v>
                  </c:pt>
                  <c:pt idx="193">
                    <c:v>4.0000000000000002E-4</c:v>
                  </c:pt>
                  <c:pt idx="194">
                    <c:v>5.0000000000000001E-4</c:v>
                  </c:pt>
                  <c:pt idx="195">
                    <c:v>5.0000000000000001E-4</c:v>
                  </c:pt>
                  <c:pt idx="196">
                    <c:v>1E-3</c:v>
                  </c:pt>
                  <c:pt idx="197">
                    <c:v>1E-4</c:v>
                  </c:pt>
                  <c:pt idx="198">
                    <c:v>0</c:v>
                  </c:pt>
                  <c:pt idx="199">
                    <c:v>1E-4</c:v>
                  </c:pt>
                  <c:pt idx="200">
                    <c:v>1E-4</c:v>
                  </c:pt>
                  <c:pt idx="201">
                    <c:v>0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0</c:v>
                  </c:pt>
                  <c:pt idx="205">
                    <c:v>5.9999999999999995E-4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1.1000000000000001E-3</c:v>
                  </c:pt>
                  <c:pt idx="209">
                    <c:v>2.9999999999999997E-4</c:v>
                  </c:pt>
                  <c:pt idx="210">
                    <c:v>1E-4</c:v>
                  </c:pt>
                  <c:pt idx="211">
                    <c:v>5.0000000000000001E-4</c:v>
                  </c:pt>
                  <c:pt idx="212">
                    <c:v>1E-4</c:v>
                  </c:pt>
                  <c:pt idx="213">
                    <c:v>2.9999999999999997E-4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4.0000000000000002E-4</c:v>
                  </c:pt>
                  <c:pt idx="217">
                    <c:v>4.0000000000000002E-4</c:v>
                  </c:pt>
                  <c:pt idx="218">
                    <c:v>1E-4</c:v>
                  </c:pt>
                  <c:pt idx="219">
                    <c:v>2.0000000000000001E-4</c:v>
                  </c:pt>
                  <c:pt idx="22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0">
                  <c:v>2.4984800002130214E-2</c:v>
                </c:pt>
                <c:pt idx="1">
                  <c:v>0.11475260000042908</c:v>
                </c:pt>
                <c:pt idx="2">
                  <c:v>-9.5705999992787838E-3</c:v>
                </c:pt>
                <c:pt idx="3">
                  <c:v>0.15056130000084522</c:v>
                </c:pt>
                <c:pt idx="4">
                  <c:v>-5.0018600000839797E-2</c:v>
                </c:pt>
                <c:pt idx="5">
                  <c:v>-4.0496999998140382E-2</c:v>
                </c:pt>
                <c:pt idx="6">
                  <c:v>-2.7956599999015452E-2</c:v>
                </c:pt>
                <c:pt idx="7">
                  <c:v>-2.1957999997539446E-3</c:v>
                </c:pt>
                <c:pt idx="8">
                  <c:v>-3.1968199997209013E-2</c:v>
                </c:pt>
                <c:pt idx="9">
                  <c:v>3.8242000009631738E-3</c:v>
                </c:pt>
                <c:pt idx="10">
                  <c:v>9.838320000199019E-2</c:v>
                </c:pt>
                <c:pt idx="11">
                  <c:v>-8.6237999967124779E-3</c:v>
                </c:pt>
                <c:pt idx="12">
                  <c:v>-1.0877999997319421E-2</c:v>
                </c:pt>
                <c:pt idx="13">
                  <c:v>4.0990200002852362E-2</c:v>
                </c:pt>
                <c:pt idx="14">
                  <c:v>-5.565200001001358E-3</c:v>
                </c:pt>
                <c:pt idx="15">
                  <c:v>-4.8031800000899239E-2</c:v>
                </c:pt>
                <c:pt idx="16">
                  <c:v>-2.623239999593352E-2</c:v>
                </c:pt>
                <c:pt idx="17">
                  <c:v>-2.3321000000578351E-2</c:v>
                </c:pt>
                <c:pt idx="18">
                  <c:v>-2.4451599998428719E-2</c:v>
                </c:pt>
                <c:pt idx="19">
                  <c:v>-2.7463199996418552E-2</c:v>
                </c:pt>
                <c:pt idx="20">
                  <c:v>-1.0899599998083431E-2</c:v>
                </c:pt>
                <c:pt idx="21">
                  <c:v>-0.10491119999642251</c:v>
                </c:pt>
                <c:pt idx="22">
                  <c:v>0.14520439999978407</c:v>
                </c:pt>
                <c:pt idx="23">
                  <c:v>3.4868000002461486E-3</c:v>
                </c:pt>
                <c:pt idx="24">
                  <c:v>5.2799600001890212E-2</c:v>
                </c:pt>
                <c:pt idx="25">
                  <c:v>8.9676000003237277E-2</c:v>
                </c:pt>
                <c:pt idx="26">
                  <c:v>7.4412300004041754E-2</c:v>
                </c:pt>
                <c:pt idx="27">
                  <c:v>-0.10372650000135764</c:v>
                </c:pt>
                <c:pt idx="28">
                  <c:v>-7.952999985718634E-4</c:v>
                </c:pt>
                <c:pt idx="29">
                  <c:v>-5.1279399998747976E-2</c:v>
                </c:pt>
                <c:pt idx="30">
                  <c:v>-4.027940000014496E-2</c:v>
                </c:pt>
                <c:pt idx="31">
                  <c:v>-0.21546599999783211</c:v>
                </c:pt>
                <c:pt idx="32">
                  <c:v>-7.4414599999727216E-2</c:v>
                </c:pt>
                <c:pt idx="33">
                  <c:v>-5.7951199996750802E-2</c:v>
                </c:pt>
                <c:pt idx="34">
                  <c:v>4.7631200002797414E-2</c:v>
                </c:pt>
                <c:pt idx="35">
                  <c:v>6.6878600002382882E-2</c:v>
                </c:pt>
                <c:pt idx="37">
                  <c:v>7.6597400002356153E-2</c:v>
                </c:pt>
                <c:pt idx="38">
                  <c:v>-8.0606799998349743E-2</c:v>
                </c:pt>
                <c:pt idx="40">
                  <c:v>-4.9037299999326933E-2</c:v>
                </c:pt>
                <c:pt idx="42">
                  <c:v>6.883910000033211E-2</c:v>
                </c:pt>
                <c:pt idx="43">
                  <c:v>0.11316350000561215</c:v>
                </c:pt>
                <c:pt idx="45">
                  <c:v>-4.2034799997054506E-2</c:v>
                </c:pt>
                <c:pt idx="48">
                  <c:v>7.0482200000697048E-2</c:v>
                </c:pt>
                <c:pt idx="52">
                  <c:v>6.555579999985639E-2</c:v>
                </c:pt>
                <c:pt idx="54">
                  <c:v>-6.8288999998912914E-2</c:v>
                </c:pt>
                <c:pt idx="55">
                  <c:v>-7.4713599995448021E-2</c:v>
                </c:pt>
                <c:pt idx="56">
                  <c:v>-3.9114999995945254E-2</c:v>
                </c:pt>
                <c:pt idx="57">
                  <c:v>6.2832500003423775E-2</c:v>
                </c:pt>
                <c:pt idx="59">
                  <c:v>-7.0566399997915141E-2</c:v>
                </c:pt>
                <c:pt idx="61">
                  <c:v>-9.4201099997007987E-2</c:v>
                </c:pt>
                <c:pt idx="63">
                  <c:v>7.5633000051311683E-3</c:v>
                </c:pt>
                <c:pt idx="64">
                  <c:v>3.9144400001532631E-2</c:v>
                </c:pt>
                <c:pt idx="65">
                  <c:v>7.4806000047829002E-3</c:v>
                </c:pt>
                <c:pt idx="66">
                  <c:v>-8.4847199999785516E-2</c:v>
                </c:pt>
                <c:pt idx="67">
                  <c:v>-0.12881559999732417</c:v>
                </c:pt>
                <c:pt idx="68">
                  <c:v>-1.0338099993532524E-2</c:v>
                </c:pt>
                <c:pt idx="69">
                  <c:v>4.2076200003066333E-2</c:v>
                </c:pt>
                <c:pt idx="70">
                  <c:v>-6.3216599999577738E-2</c:v>
                </c:pt>
                <c:pt idx="71">
                  <c:v>5.7659800004330464E-2</c:v>
                </c:pt>
                <c:pt idx="72">
                  <c:v>1.5379400007077493E-2</c:v>
                </c:pt>
                <c:pt idx="73">
                  <c:v>-1.7021999999997206E-2</c:v>
                </c:pt>
                <c:pt idx="74">
                  <c:v>-4.9423399999795947E-2</c:v>
                </c:pt>
                <c:pt idx="75">
                  <c:v>-3.4233999977004714E-3</c:v>
                </c:pt>
                <c:pt idx="76">
                  <c:v>-1.8674200000532437E-2</c:v>
                </c:pt>
                <c:pt idx="77">
                  <c:v>-5.4213999974308535E-3</c:v>
                </c:pt>
                <c:pt idx="78">
                  <c:v>-2.6675999979488552E-3</c:v>
                </c:pt>
                <c:pt idx="79">
                  <c:v>-2.6675999979488552E-3</c:v>
                </c:pt>
                <c:pt idx="80">
                  <c:v>2.5319999986095354E-3</c:v>
                </c:pt>
                <c:pt idx="81">
                  <c:v>6.5319999994244426E-3</c:v>
                </c:pt>
                <c:pt idx="82">
                  <c:v>-8.6939999891910702E-4</c:v>
                </c:pt>
                <c:pt idx="83">
                  <c:v>1.1306000014883466E-3</c:v>
                </c:pt>
                <c:pt idx="84">
                  <c:v>-2.2777999984100461E-3</c:v>
                </c:pt>
                <c:pt idx="85">
                  <c:v>7.8914000041550025E-3</c:v>
                </c:pt>
                <c:pt idx="86">
                  <c:v>-2.0953399995050859E-2</c:v>
                </c:pt>
                <c:pt idx="87">
                  <c:v>-7.9953999957069755E-3</c:v>
                </c:pt>
                <c:pt idx="88">
                  <c:v>-7.9953999957069755E-3</c:v>
                </c:pt>
                <c:pt idx="89">
                  <c:v>-2.9953999983263202E-3</c:v>
                </c:pt>
                <c:pt idx="90">
                  <c:v>-2.9953999983263202E-3</c:v>
                </c:pt>
                <c:pt idx="91">
                  <c:v>1.1568200003239326E-2</c:v>
                </c:pt>
                <c:pt idx="92">
                  <c:v>1.1568200003239326E-2</c:v>
                </c:pt>
                <c:pt idx="93">
                  <c:v>3.4434000044711865E-3</c:v>
                </c:pt>
                <c:pt idx="94">
                  <c:v>1.1443399998825043E-2</c:v>
                </c:pt>
                <c:pt idx="95">
                  <c:v>-1.876079999783542E-2</c:v>
                </c:pt>
                <c:pt idx="96">
                  <c:v>9.4014000060269609E-3</c:v>
                </c:pt>
                <c:pt idx="97">
                  <c:v>-5.9999999939464033E-3</c:v>
                </c:pt>
                <c:pt idx="98">
                  <c:v>-1.999999993131496E-3</c:v>
                </c:pt>
                <c:pt idx="99">
                  <c:v>0</c:v>
                </c:pt>
                <c:pt idx="100">
                  <c:v>-8.0279999383492395E-4</c:v>
                </c:pt>
                <c:pt idx="101">
                  <c:v>-3.2811999917612411E-3</c:v>
                </c:pt>
                <c:pt idx="102">
                  <c:v>-4.8645199996826705E-2</c:v>
                </c:pt>
                <c:pt idx="103">
                  <c:v>-6.6451999955461361E-3</c:v>
                </c:pt>
                <c:pt idx="104">
                  <c:v>-4.404660000000149E-2</c:v>
                </c:pt>
                <c:pt idx="105">
                  <c:v>-9.0465999965090305E-3</c:v>
                </c:pt>
                <c:pt idx="106">
                  <c:v>-2.0687199998064898E-2</c:v>
                </c:pt>
                <c:pt idx="107">
                  <c:v>-8.6871999956201762E-3</c:v>
                </c:pt>
                <c:pt idx="108">
                  <c:v>4.9114000066765584E-3</c:v>
                </c:pt>
                <c:pt idx="109">
                  <c:v>-3.0327799991937354E-2</c:v>
                </c:pt>
                <c:pt idx="110">
                  <c:v>4.3300000106683001E-4</c:v>
                </c:pt>
                <c:pt idx="111">
                  <c:v>2.3553200000606012E-2</c:v>
                </c:pt>
                <c:pt idx="112">
                  <c:v>-7.1771999937482178E-3</c:v>
                </c:pt>
                <c:pt idx="113">
                  <c:v>-3.9799999940441921E-3</c:v>
                </c:pt>
                <c:pt idx="114">
                  <c:v>-1.0613599995849654E-2</c:v>
                </c:pt>
                <c:pt idx="115">
                  <c:v>1.4386400005605537E-2</c:v>
                </c:pt>
                <c:pt idx="116">
                  <c:v>-3.8177999958861619E-3</c:v>
                </c:pt>
                <c:pt idx="117">
                  <c:v>-6.655600001977291E-3</c:v>
                </c:pt>
                <c:pt idx="118">
                  <c:v>6.6180000430904329E-4</c:v>
                </c:pt>
                <c:pt idx="119">
                  <c:v>-1.0175999996135943E-2</c:v>
                </c:pt>
                <c:pt idx="120">
                  <c:v>9.8240000079385936E-3</c:v>
                </c:pt>
                <c:pt idx="121">
                  <c:v>-7.51319999108091E-3</c:v>
                </c:pt>
                <c:pt idx="122">
                  <c:v>-1.3997399997606408E-2</c:v>
                </c:pt>
                <c:pt idx="123">
                  <c:v>-1.1530600000696722E-2</c:v>
                </c:pt>
                <c:pt idx="124">
                  <c:v>-1.4607599994633347E-2</c:v>
                </c:pt>
                <c:pt idx="125">
                  <c:v>-6.2341999946511351E-3</c:v>
                </c:pt>
                <c:pt idx="126">
                  <c:v>1.3484600007359404E-2</c:v>
                </c:pt>
                <c:pt idx="127">
                  <c:v>-3.5577199996623676E-2</c:v>
                </c:pt>
                <c:pt idx="128">
                  <c:v>1.8360000103712082E-4</c:v>
                </c:pt>
                <c:pt idx="129">
                  <c:v>1.3948000007076189E-2</c:v>
                </c:pt>
                <c:pt idx="130">
                  <c:v>4.6202000085031614E-3</c:v>
                </c:pt>
                <c:pt idx="131">
                  <c:v>-9.52559999859659E-3</c:v>
                </c:pt>
                <c:pt idx="138">
                  <c:v>-1.6127599992614705E-2</c:v>
                </c:pt>
                <c:pt idx="139">
                  <c:v>6.4734000043245032E-3</c:v>
                </c:pt>
                <c:pt idx="141">
                  <c:v>-7.3779999365797266E-4</c:v>
                </c:pt>
                <c:pt idx="142">
                  <c:v>2.3438400006853044E-2</c:v>
                </c:pt>
                <c:pt idx="143">
                  <c:v>6.0370000064722262E-3</c:v>
                </c:pt>
                <c:pt idx="144">
                  <c:v>-1.0645599999406841E-2</c:v>
                </c:pt>
                <c:pt idx="145">
                  <c:v>7.5750000032712705E-3</c:v>
                </c:pt>
                <c:pt idx="146">
                  <c:v>-1.5609199996106327E-2</c:v>
                </c:pt>
                <c:pt idx="147">
                  <c:v>9.3278000058489852E-3</c:v>
                </c:pt>
                <c:pt idx="148">
                  <c:v>2.2327800004859455E-2</c:v>
                </c:pt>
                <c:pt idx="149">
                  <c:v>-6.073599994124379E-3</c:v>
                </c:pt>
                <c:pt idx="150">
                  <c:v>6.1926000053063035E-3</c:v>
                </c:pt>
                <c:pt idx="151">
                  <c:v>1.5516999999817926E-2</c:v>
                </c:pt>
                <c:pt idx="152">
                  <c:v>-1.8551799992565066E-2</c:v>
                </c:pt>
                <c:pt idx="153">
                  <c:v>9.969800004910212E-3</c:v>
                </c:pt>
                <c:pt idx="154">
                  <c:v>2.2548600005393382E-2</c:v>
                </c:pt>
                <c:pt idx="155">
                  <c:v>8.5929999986547045E-3</c:v>
                </c:pt>
                <c:pt idx="156">
                  <c:v>7.4298000035923906E-3</c:v>
                </c:pt>
                <c:pt idx="157">
                  <c:v>2.4162600006093271E-2</c:v>
                </c:pt>
                <c:pt idx="160">
                  <c:v>1.1237600003369153E-2</c:v>
                </c:pt>
                <c:pt idx="161">
                  <c:v>1.455040000291774E-2</c:v>
                </c:pt>
                <c:pt idx="184">
                  <c:v>3.1042800008435734E-2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A3-4FF5-A82F-5A56D4A121A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132">
                  <c:v>6.4788000090629794E-3</c:v>
                </c:pt>
                <c:pt idx="133">
                  <c:v>7.6746000049752183E-3</c:v>
                </c:pt>
                <c:pt idx="134">
                  <c:v>6.1396000019158237E-3</c:v>
                </c:pt>
                <c:pt idx="135">
                  <c:v>8.2382000036886893E-3</c:v>
                </c:pt>
                <c:pt idx="136">
                  <c:v>6.9312000050558709E-3</c:v>
                </c:pt>
                <c:pt idx="137">
                  <c:v>7.7906000005896203E-3</c:v>
                </c:pt>
                <c:pt idx="140">
                  <c:v>6.7734000040218234E-3</c:v>
                </c:pt>
                <c:pt idx="158">
                  <c:v>1.4520600001560524E-2</c:v>
                </c:pt>
                <c:pt idx="159">
                  <c:v>1.8181400002504233E-2</c:v>
                </c:pt>
                <c:pt idx="169">
                  <c:v>2.4422200003755279E-2</c:v>
                </c:pt>
                <c:pt idx="171">
                  <c:v>2.3639600003662053E-2</c:v>
                </c:pt>
                <c:pt idx="173">
                  <c:v>2.5542199997289572E-2</c:v>
                </c:pt>
                <c:pt idx="178">
                  <c:v>2.620740000566002E-2</c:v>
                </c:pt>
                <c:pt idx="179">
                  <c:v>2.7607399999396876E-2</c:v>
                </c:pt>
                <c:pt idx="180">
                  <c:v>2.790600000298582E-2</c:v>
                </c:pt>
                <c:pt idx="181">
                  <c:v>3.4730000006675255E-2</c:v>
                </c:pt>
                <c:pt idx="182">
                  <c:v>2.7221600001212209E-2</c:v>
                </c:pt>
                <c:pt idx="183">
                  <c:v>2.8969400002097245E-2</c:v>
                </c:pt>
                <c:pt idx="185">
                  <c:v>2.9031600002781488E-2</c:v>
                </c:pt>
                <c:pt idx="187">
                  <c:v>2.8520000007119961E-2</c:v>
                </c:pt>
                <c:pt idx="189">
                  <c:v>2.825420000590384E-2</c:v>
                </c:pt>
                <c:pt idx="190">
                  <c:v>3.0054200004087761E-2</c:v>
                </c:pt>
                <c:pt idx="192">
                  <c:v>3.166560000681784E-2</c:v>
                </c:pt>
                <c:pt idx="194">
                  <c:v>2.7376400008506607E-2</c:v>
                </c:pt>
                <c:pt idx="195">
                  <c:v>3.3342599999741651E-2</c:v>
                </c:pt>
                <c:pt idx="196">
                  <c:v>3.2605800006422214E-2</c:v>
                </c:pt>
                <c:pt idx="197">
                  <c:v>3.3394600002793595E-2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A3-4FF5-A82F-5A56D4A121A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162">
                  <c:v>4.586120000021765E-2</c:v>
                </c:pt>
                <c:pt idx="163">
                  <c:v>2.7963600005023181E-2</c:v>
                </c:pt>
                <c:pt idx="164">
                  <c:v>2.4791000003460795E-2</c:v>
                </c:pt>
                <c:pt idx="165">
                  <c:v>2.397420000488637E-2</c:v>
                </c:pt>
                <c:pt idx="166">
                  <c:v>2.5738200005434919E-2</c:v>
                </c:pt>
                <c:pt idx="167">
                  <c:v>2.0678600005339831E-2</c:v>
                </c:pt>
                <c:pt idx="168">
                  <c:v>2.4479200008499902E-2</c:v>
                </c:pt>
                <c:pt idx="170">
                  <c:v>2.3719400007394142E-2</c:v>
                </c:pt>
                <c:pt idx="172">
                  <c:v>2.4626999998872634E-2</c:v>
                </c:pt>
                <c:pt idx="174">
                  <c:v>2.6432400009070989E-2</c:v>
                </c:pt>
                <c:pt idx="175">
                  <c:v>2.6931000007607508E-2</c:v>
                </c:pt>
                <c:pt idx="176">
                  <c:v>2.679040000657551E-2</c:v>
                </c:pt>
                <c:pt idx="177">
                  <c:v>2.3654000004171394E-2</c:v>
                </c:pt>
                <c:pt idx="186">
                  <c:v>3.1246200007444713E-2</c:v>
                </c:pt>
                <c:pt idx="188">
                  <c:v>3.1175200005236547E-2</c:v>
                </c:pt>
                <c:pt idx="191">
                  <c:v>3.219820000231266E-2</c:v>
                </c:pt>
                <c:pt idx="193">
                  <c:v>2.9246000005514361E-2</c:v>
                </c:pt>
                <c:pt idx="198">
                  <c:v>3.2922200007305946E-2</c:v>
                </c:pt>
                <c:pt idx="199">
                  <c:v>3.2922200007305946E-2</c:v>
                </c:pt>
                <c:pt idx="200">
                  <c:v>3.2922200007305946E-2</c:v>
                </c:pt>
                <c:pt idx="201">
                  <c:v>3.212080000230344E-2</c:v>
                </c:pt>
                <c:pt idx="202">
                  <c:v>3.212080000230344E-2</c:v>
                </c:pt>
                <c:pt idx="203">
                  <c:v>3.212080000230344E-2</c:v>
                </c:pt>
                <c:pt idx="204">
                  <c:v>3.3759200006898027E-2</c:v>
                </c:pt>
                <c:pt idx="205">
                  <c:v>3.1865400007518474E-2</c:v>
                </c:pt>
                <c:pt idx="206">
                  <c:v>3.4620200007339008E-2</c:v>
                </c:pt>
                <c:pt idx="207">
                  <c:v>3.3978200008277781E-2</c:v>
                </c:pt>
                <c:pt idx="208">
                  <c:v>3.5079200002655853E-2</c:v>
                </c:pt>
                <c:pt idx="209">
                  <c:v>3.5977800005639438E-2</c:v>
                </c:pt>
                <c:pt idx="210">
                  <c:v>3.5168000002158806E-2</c:v>
                </c:pt>
                <c:pt idx="211">
                  <c:v>3.5688200005097315E-2</c:v>
                </c:pt>
                <c:pt idx="212">
                  <c:v>3.5695600003236905E-2</c:v>
                </c:pt>
                <c:pt idx="213">
                  <c:v>3.5963200010883156E-2</c:v>
                </c:pt>
                <c:pt idx="214">
                  <c:v>3.6628600006224588E-2</c:v>
                </c:pt>
                <c:pt idx="215">
                  <c:v>3.796580000926042E-2</c:v>
                </c:pt>
                <c:pt idx="216">
                  <c:v>3.7525200001255143E-2</c:v>
                </c:pt>
                <c:pt idx="217">
                  <c:v>3.7525200001255143E-2</c:v>
                </c:pt>
                <c:pt idx="218">
                  <c:v>3.9133800004492514E-2</c:v>
                </c:pt>
                <c:pt idx="219">
                  <c:v>4.009000000951346E-2</c:v>
                </c:pt>
                <c:pt idx="220">
                  <c:v>4.1220200007956009E-2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A3-4FF5-A82F-5A56D4A121A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A3-4FF5-A82F-5A56D4A121A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A3-4FF5-A82F-5A56D4A121A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A3-4FF5-A82F-5A56D4A121A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0">
                  <c:v>-7.7637341247004998E-2</c:v>
                </c:pt>
                <c:pt idx="1">
                  <c:v>-7.7573490448666182E-2</c:v>
                </c:pt>
                <c:pt idx="2">
                  <c:v>-7.7329191741978553E-2</c:v>
                </c:pt>
                <c:pt idx="3">
                  <c:v>-7.6797564442766253E-2</c:v>
                </c:pt>
                <c:pt idx="4">
                  <c:v>-7.6440832808568976E-2</c:v>
                </c:pt>
                <c:pt idx="5">
                  <c:v>-7.6285369995222285E-2</c:v>
                </c:pt>
                <c:pt idx="6">
                  <c:v>-7.4580831291742644E-2</c:v>
                </c:pt>
                <c:pt idx="7">
                  <c:v>-7.4503099885069313E-2</c:v>
                </c:pt>
                <c:pt idx="8">
                  <c:v>-7.3764651521672581E-2</c:v>
                </c:pt>
                <c:pt idx="9">
                  <c:v>-7.2559814718235832E-2</c:v>
                </c:pt>
                <c:pt idx="10">
                  <c:v>-7.168533639316077E-2</c:v>
                </c:pt>
                <c:pt idx="11">
                  <c:v>-7.1671455784826255E-2</c:v>
                </c:pt>
                <c:pt idx="12">
                  <c:v>-6.9581036169646809E-2</c:v>
                </c:pt>
                <c:pt idx="13">
                  <c:v>-6.8923095334590345E-2</c:v>
                </c:pt>
                <c:pt idx="14">
                  <c:v>-6.86149458295639E-2</c:v>
                </c:pt>
                <c:pt idx="15">
                  <c:v>-6.6896526517749716E-2</c:v>
                </c:pt>
                <c:pt idx="16">
                  <c:v>-6.5705570322647497E-2</c:v>
                </c:pt>
                <c:pt idx="17">
                  <c:v>-6.4736703860897665E-2</c:v>
                </c:pt>
                <c:pt idx="18">
                  <c:v>-6.3684553749140685E-2</c:v>
                </c:pt>
                <c:pt idx="19">
                  <c:v>-6.2868373979070635E-2</c:v>
                </c:pt>
                <c:pt idx="20">
                  <c:v>-6.2796194815731093E-2</c:v>
                </c:pt>
                <c:pt idx="21">
                  <c:v>-6.1980015045661037E-2</c:v>
                </c:pt>
                <c:pt idx="22">
                  <c:v>-6.1019476948911924E-2</c:v>
                </c:pt>
                <c:pt idx="23">
                  <c:v>-6.0786282728891909E-2</c:v>
                </c:pt>
                <c:pt idx="24">
                  <c:v>-5.9820192388808979E-2</c:v>
                </c:pt>
                <c:pt idx="25">
                  <c:v>-5.8781922885386528E-2</c:v>
                </c:pt>
                <c:pt idx="26">
                  <c:v>-5.8655609349542351E-2</c:v>
                </c:pt>
                <c:pt idx="27">
                  <c:v>-5.798378790615135E-2</c:v>
                </c:pt>
                <c:pt idx="28">
                  <c:v>-5.7450772546105602E-2</c:v>
                </c:pt>
                <c:pt idx="29">
                  <c:v>-5.5697651713455115E-2</c:v>
                </c:pt>
                <c:pt idx="30">
                  <c:v>-5.5697651713455115E-2</c:v>
                </c:pt>
                <c:pt idx="31">
                  <c:v>-5.4534456735021941E-2</c:v>
                </c:pt>
                <c:pt idx="32">
                  <c:v>-5.3843202439962608E-2</c:v>
                </c:pt>
                <c:pt idx="33">
                  <c:v>-5.1985977044803185E-2</c:v>
                </c:pt>
                <c:pt idx="34">
                  <c:v>-5.0364721991330692E-2</c:v>
                </c:pt>
                <c:pt idx="35">
                  <c:v>-5.0062124729638051E-2</c:v>
                </c:pt>
                <c:pt idx="36">
                  <c:v>-4.9992721687965425E-2</c:v>
                </c:pt>
                <c:pt idx="37">
                  <c:v>-4.9901109672957564E-2</c:v>
                </c:pt>
                <c:pt idx="38">
                  <c:v>-4.9892781307956852E-2</c:v>
                </c:pt>
                <c:pt idx="39">
                  <c:v>-4.9753975224611599E-2</c:v>
                </c:pt>
                <c:pt idx="40">
                  <c:v>-4.9039123895383577E-2</c:v>
                </c:pt>
                <c:pt idx="41">
                  <c:v>-4.8779556519527957E-2</c:v>
                </c:pt>
                <c:pt idx="42">
                  <c:v>-4.8000854391961119E-2</c:v>
                </c:pt>
                <c:pt idx="43">
                  <c:v>-4.7850943821948252E-2</c:v>
                </c:pt>
                <c:pt idx="44">
                  <c:v>-4.7230480629394993E-2</c:v>
                </c:pt>
                <c:pt idx="45">
                  <c:v>-4.7061137207713793E-2</c:v>
                </c:pt>
                <c:pt idx="46">
                  <c:v>-4.6117255840966105E-2</c:v>
                </c:pt>
                <c:pt idx="47">
                  <c:v>-4.6114479719299196E-2</c:v>
                </c:pt>
                <c:pt idx="48">
                  <c:v>-4.6103375232631583E-2</c:v>
                </c:pt>
                <c:pt idx="49">
                  <c:v>-4.6036748312625858E-2</c:v>
                </c:pt>
                <c:pt idx="50">
                  <c:v>-4.6033972190958956E-2</c:v>
                </c:pt>
                <c:pt idx="51">
                  <c:v>-4.5067881850876026E-2</c:v>
                </c:pt>
                <c:pt idx="52">
                  <c:v>-4.5059553485875314E-2</c:v>
                </c:pt>
                <c:pt idx="53">
                  <c:v>-4.4990150444202688E-2</c:v>
                </c:pt>
                <c:pt idx="54">
                  <c:v>-4.4970717592534355E-2</c:v>
                </c:pt>
                <c:pt idx="55">
                  <c:v>-4.3335581930727333E-2</c:v>
                </c:pt>
                <c:pt idx="56">
                  <c:v>-4.3332805809060432E-2</c:v>
                </c:pt>
                <c:pt idx="57">
                  <c:v>-4.3228701246551496E-2</c:v>
                </c:pt>
                <c:pt idx="58">
                  <c:v>-4.1339550452222672E-2</c:v>
                </c:pt>
                <c:pt idx="59">
                  <c:v>-4.1247938437214804E-2</c:v>
                </c:pt>
                <c:pt idx="60">
                  <c:v>-4.1200744368877419E-2</c:v>
                </c:pt>
                <c:pt idx="61">
                  <c:v>-4.0385952659640817E-2</c:v>
                </c:pt>
                <c:pt idx="62">
                  <c:v>-3.9909847793766613E-2</c:v>
                </c:pt>
                <c:pt idx="63">
                  <c:v>-3.9125593422865965E-2</c:v>
                </c:pt>
                <c:pt idx="64">
                  <c:v>-3.9088115780362746E-2</c:v>
                </c:pt>
                <c:pt idx="65">
                  <c:v>-3.7375248711882386E-2</c:v>
                </c:pt>
                <c:pt idx="66">
                  <c:v>-3.6328650843459223E-2</c:v>
                </c:pt>
                <c:pt idx="67">
                  <c:v>-3.5201545446695806E-2</c:v>
                </c:pt>
                <c:pt idx="68">
                  <c:v>-3.2182513133936663E-2</c:v>
                </c:pt>
                <c:pt idx="69">
                  <c:v>-3.1417691614704348E-2</c:v>
                </c:pt>
                <c:pt idx="70">
                  <c:v>-3.04404967879538E-2</c:v>
                </c:pt>
                <c:pt idx="71">
                  <c:v>-2.9402227284531346E-2</c:v>
                </c:pt>
                <c:pt idx="72">
                  <c:v>-1.9724667153700658E-2</c:v>
                </c:pt>
                <c:pt idx="73">
                  <c:v>-1.9721891032033756E-2</c:v>
                </c:pt>
                <c:pt idx="74">
                  <c:v>-1.9719114910366847E-2</c:v>
                </c:pt>
                <c:pt idx="75">
                  <c:v>-1.9719114910366847E-2</c:v>
                </c:pt>
                <c:pt idx="76">
                  <c:v>-1.8825203733623452E-2</c:v>
                </c:pt>
                <c:pt idx="77">
                  <c:v>-9.8083605595161456E-3</c:v>
                </c:pt>
                <c:pt idx="78">
                  <c:v>-9.7167485445082812E-3</c:v>
                </c:pt>
                <c:pt idx="79">
                  <c:v>-9.7167485445082812E-3</c:v>
                </c:pt>
                <c:pt idx="80">
                  <c:v>-8.9227777477734627E-3</c:v>
                </c:pt>
                <c:pt idx="81">
                  <c:v>-8.9227777477734627E-3</c:v>
                </c:pt>
                <c:pt idx="82">
                  <c:v>-8.9200016261065593E-3</c:v>
                </c:pt>
                <c:pt idx="83">
                  <c:v>-8.9200016261065593E-3</c:v>
                </c:pt>
                <c:pt idx="84">
                  <c:v>-8.9033448961051281E-3</c:v>
                </c:pt>
                <c:pt idx="85">
                  <c:v>-8.8422702194332192E-3</c:v>
                </c:pt>
                <c:pt idx="86">
                  <c:v>-8.7534343260922617E-3</c:v>
                </c:pt>
                <c:pt idx="87">
                  <c:v>-8.670150676085113E-3</c:v>
                </c:pt>
                <c:pt idx="88">
                  <c:v>-8.670150676085113E-3</c:v>
                </c:pt>
                <c:pt idx="89">
                  <c:v>-8.670150676085113E-3</c:v>
                </c:pt>
                <c:pt idx="90">
                  <c:v>-8.670150676085113E-3</c:v>
                </c:pt>
                <c:pt idx="91">
                  <c:v>-8.5979715127455832E-3</c:v>
                </c:pt>
                <c:pt idx="92">
                  <c:v>-8.5979715127455832E-3</c:v>
                </c:pt>
                <c:pt idx="93">
                  <c:v>-7.9539112860236329E-3</c:v>
                </c:pt>
                <c:pt idx="94">
                  <c:v>-7.9539112860236329E-3</c:v>
                </c:pt>
                <c:pt idx="95">
                  <c:v>-7.9455829210229173E-3</c:v>
                </c:pt>
                <c:pt idx="96">
                  <c:v>-7.8706276360164841E-3</c:v>
                </c:pt>
                <c:pt idx="97">
                  <c:v>-7.8678515143495789E-3</c:v>
                </c:pt>
                <c:pt idx="98">
                  <c:v>-7.8678515143495789E-3</c:v>
                </c:pt>
                <c:pt idx="99">
                  <c:v>-7.8678515143495789E-3</c:v>
                </c:pt>
                <c:pt idx="100">
                  <c:v>-7.8622992710157685E-3</c:v>
                </c:pt>
                <c:pt idx="101">
                  <c:v>-7.7068364576690909E-3</c:v>
                </c:pt>
                <c:pt idx="102">
                  <c:v>-6.9850448242738021E-3</c:v>
                </c:pt>
                <c:pt idx="103">
                  <c:v>-6.9850448242738021E-3</c:v>
                </c:pt>
                <c:pt idx="104">
                  <c:v>-6.9822687026068969E-3</c:v>
                </c:pt>
                <c:pt idx="105">
                  <c:v>-6.9822687026068969E-3</c:v>
                </c:pt>
                <c:pt idx="106">
                  <c:v>-6.9017611742666534E-3</c:v>
                </c:pt>
                <c:pt idx="107">
                  <c:v>-6.9017611742666534E-3</c:v>
                </c:pt>
                <c:pt idx="108">
                  <c:v>-6.8989850525997482E-3</c:v>
                </c:pt>
                <c:pt idx="109">
                  <c:v>-6.8212536459264089E-3</c:v>
                </c:pt>
                <c:pt idx="110">
                  <c:v>-6.7435222392530705E-3</c:v>
                </c:pt>
                <c:pt idx="111">
                  <c:v>-6.5852833042394877E-3</c:v>
                </c:pt>
                <c:pt idx="112">
                  <c:v>-5.9301185908499175E-3</c:v>
                </c:pt>
                <c:pt idx="113">
                  <c:v>-5.9245663475161071E-3</c:v>
                </c:pt>
                <c:pt idx="114">
                  <c:v>-5.8579394275103886E-3</c:v>
                </c:pt>
                <c:pt idx="115">
                  <c:v>-5.8579394275103886E-3</c:v>
                </c:pt>
                <c:pt idx="116">
                  <c:v>-5.8496110625096739E-3</c:v>
                </c:pt>
                <c:pt idx="117">
                  <c:v>-5.7746557775032398E-3</c:v>
                </c:pt>
                <c:pt idx="118">
                  <c:v>-5.6108645991558466E-3</c:v>
                </c:pt>
                <c:pt idx="119">
                  <c:v>-5.5359093141494134E-3</c:v>
                </c:pt>
                <c:pt idx="120">
                  <c:v>-5.5359093141494134E-3</c:v>
                </c:pt>
                <c:pt idx="121">
                  <c:v>-5.2638493907927273E-3</c:v>
                </c:pt>
                <c:pt idx="122">
                  <c:v>-4.7002966924110205E-3</c:v>
                </c:pt>
                <c:pt idx="123">
                  <c:v>-4.0395797356876408E-3</c:v>
                </c:pt>
                <c:pt idx="124">
                  <c:v>-3.8868930440078674E-3</c:v>
                </c:pt>
                <c:pt idx="125">
                  <c:v>-3.8341467323366732E-3</c:v>
                </c:pt>
                <c:pt idx="126">
                  <c:v>-3.673131675656186E-3</c:v>
                </c:pt>
                <c:pt idx="127">
                  <c:v>-3.1539969239449588E-3</c:v>
                </c:pt>
                <c:pt idx="128">
                  <c:v>-3.0762655172716195E-3</c:v>
                </c:pt>
                <c:pt idx="129">
                  <c:v>-1.8159062804967681E-3</c:v>
                </c:pt>
                <c:pt idx="130">
                  <c:v>-7.69308412073599E-4</c:v>
                </c:pt>
                <c:pt idx="131">
                  <c:v>-8.3606360348074255E-5</c:v>
                </c:pt>
                <c:pt idx="132">
                  <c:v>8.9914070973628156E-4</c:v>
                </c:pt>
                <c:pt idx="133">
                  <c:v>9.0746907473699713E-4</c:v>
                </c:pt>
                <c:pt idx="134">
                  <c:v>9.7687211640961995E-4</c:v>
                </c:pt>
                <c:pt idx="135">
                  <c:v>9.7964823807652514E-4</c:v>
                </c:pt>
                <c:pt idx="136">
                  <c:v>9.9352884641105109E-4</c:v>
                </c:pt>
                <c:pt idx="137">
                  <c:v>1.0740363747512947E-3</c:v>
                </c:pt>
                <c:pt idx="138">
                  <c:v>1.1101259564210587E-3</c:v>
                </c:pt>
                <c:pt idx="139">
                  <c:v>1.901320631488972E-3</c:v>
                </c:pt>
                <c:pt idx="140">
                  <c:v>1.901320631488972E-3</c:v>
                </c:pt>
                <c:pt idx="141">
                  <c:v>1.9235296048242118E-3</c:v>
                </c:pt>
                <c:pt idx="142">
                  <c:v>1.9707236731615965E-3</c:v>
                </c:pt>
                <c:pt idx="143">
                  <c:v>1.9734997948285E-3</c:v>
                </c:pt>
                <c:pt idx="144">
                  <c:v>2.1372909731758941E-3</c:v>
                </c:pt>
                <c:pt idx="145">
                  <c:v>2.8896199449071364E-3</c:v>
                </c:pt>
                <c:pt idx="146">
                  <c:v>4.8412334767413238E-3</c:v>
                </c:pt>
                <c:pt idx="147">
                  <c:v>4.966158951752047E-3</c:v>
                </c:pt>
                <c:pt idx="148">
                  <c:v>4.966158951752047E-3</c:v>
                </c:pt>
                <c:pt idx="149">
                  <c:v>4.9689350734189522E-3</c:v>
                </c:pt>
                <c:pt idx="150">
                  <c:v>6.8206082252445597E-3</c:v>
                </c:pt>
                <c:pt idx="151">
                  <c:v>6.9705187952574278E-3</c:v>
                </c:pt>
                <c:pt idx="152">
                  <c:v>7.5035341553031792E-3</c:v>
                </c:pt>
                <c:pt idx="153">
                  <c:v>7.658996968649856E-3</c:v>
                </c:pt>
                <c:pt idx="154">
                  <c:v>8.0976241920208414E-3</c:v>
                </c:pt>
                <c:pt idx="155">
                  <c:v>8.8027590954147007E-3</c:v>
                </c:pt>
                <c:pt idx="156">
                  <c:v>1.0712730802245312E-2</c:v>
                </c:pt>
                <c:pt idx="157">
                  <c:v>1.0845984642256751E-2</c:v>
                </c:pt>
                <c:pt idx="158">
                  <c:v>1.09292682922639E-2</c:v>
                </c:pt>
                <c:pt idx="159">
                  <c:v>1.3783121365842196E-2</c:v>
                </c:pt>
                <c:pt idx="160">
                  <c:v>1.4663151934251068E-2</c:v>
                </c:pt>
                <c:pt idx="161">
                  <c:v>1.5629242274333995E-2</c:v>
                </c:pt>
                <c:pt idx="162">
                  <c:v>2.056518659809101E-2</c:v>
                </c:pt>
                <c:pt idx="163">
                  <c:v>2.1353605151492018E-2</c:v>
                </c:pt>
                <c:pt idx="164">
                  <c:v>2.2489038913256147E-2</c:v>
                </c:pt>
                <c:pt idx="165">
                  <c:v>2.2522352373259006E-2</c:v>
                </c:pt>
                <c:pt idx="166">
                  <c:v>2.3188621573316196E-2</c:v>
                </c:pt>
                <c:pt idx="167">
                  <c:v>2.3505099443343364E-2</c:v>
                </c:pt>
                <c:pt idx="168">
                  <c:v>2.3702204081693615E-2</c:v>
                </c:pt>
                <c:pt idx="169">
                  <c:v>2.4410115106754379E-2</c:v>
                </c:pt>
                <c:pt idx="170">
                  <c:v>2.441566735008819E-2</c:v>
                </c:pt>
                <c:pt idx="171">
                  <c:v>2.4573906285101775E-2</c:v>
                </c:pt>
                <c:pt idx="172">
                  <c:v>2.4598891380103918E-2</c:v>
                </c:pt>
                <c:pt idx="173">
                  <c:v>2.6353400273587853E-2</c:v>
                </c:pt>
                <c:pt idx="174">
                  <c:v>2.6372833125256186E-2</c:v>
                </c:pt>
                <c:pt idx="175">
                  <c:v>2.6375609246923087E-2</c:v>
                </c:pt>
                <c:pt idx="176">
                  <c:v>2.6456116775263334E-2</c:v>
                </c:pt>
                <c:pt idx="177">
                  <c:v>2.6528295938602862E-2</c:v>
                </c:pt>
                <c:pt idx="178">
                  <c:v>2.7413878750345545E-2</c:v>
                </c:pt>
                <c:pt idx="179">
                  <c:v>2.7413878750345545E-2</c:v>
                </c:pt>
                <c:pt idx="180">
                  <c:v>2.7416654872012447E-2</c:v>
                </c:pt>
                <c:pt idx="181">
                  <c:v>2.8360536238760135E-2</c:v>
                </c:pt>
                <c:pt idx="182">
                  <c:v>2.8377192968761566E-2</c:v>
                </c:pt>
                <c:pt idx="183">
                  <c:v>2.927388026717187E-2</c:v>
                </c:pt>
                <c:pt idx="184">
                  <c:v>2.9326626578843065E-2</c:v>
                </c:pt>
                <c:pt idx="185">
                  <c:v>2.93488355521783E-2</c:v>
                </c:pt>
                <c:pt idx="186">
                  <c:v>2.9518178973859506E-2</c:v>
                </c:pt>
                <c:pt idx="187">
                  <c:v>3.0165015322248356E-2</c:v>
                </c:pt>
                <c:pt idx="188">
                  <c:v>3.0253851215589316E-2</c:v>
                </c:pt>
                <c:pt idx="189">
                  <c:v>3.029549304059289E-2</c:v>
                </c:pt>
                <c:pt idx="190">
                  <c:v>3.029549304059289E-2</c:v>
                </c:pt>
                <c:pt idx="191">
                  <c:v>3.0406537907269091E-2</c:v>
                </c:pt>
                <c:pt idx="192">
                  <c:v>3.1264359502342721E-2</c:v>
                </c:pt>
                <c:pt idx="193">
                  <c:v>3.1303225205679394E-2</c:v>
                </c:pt>
                <c:pt idx="194">
                  <c:v>3.134209090901606E-2</c:v>
                </c:pt>
                <c:pt idx="195">
                  <c:v>3.2499733644115431E-2</c:v>
                </c:pt>
                <c:pt idx="196">
                  <c:v>3.336588360418978E-2</c:v>
                </c:pt>
                <c:pt idx="197">
                  <c:v>3.3388092577525015E-2</c:v>
                </c:pt>
                <c:pt idx="198">
                  <c:v>3.4126540940921733E-2</c:v>
                </c:pt>
                <c:pt idx="199">
                  <c:v>3.4126540940921733E-2</c:v>
                </c:pt>
                <c:pt idx="200">
                  <c:v>3.4126540940921733E-2</c:v>
                </c:pt>
                <c:pt idx="201">
                  <c:v>3.4129317062588642E-2</c:v>
                </c:pt>
                <c:pt idx="202">
                  <c:v>3.4129317062588642E-2</c:v>
                </c:pt>
                <c:pt idx="203">
                  <c:v>3.4129317062588642E-2</c:v>
                </c:pt>
                <c:pt idx="204">
                  <c:v>3.4251466415932456E-2</c:v>
                </c:pt>
                <c:pt idx="205">
                  <c:v>3.4437466567615094E-2</c:v>
                </c:pt>
                <c:pt idx="206">
                  <c:v>3.5320273257690868E-2</c:v>
                </c:pt>
                <c:pt idx="207">
                  <c:v>3.5403556907698017E-2</c:v>
                </c:pt>
                <c:pt idx="208">
                  <c:v>3.619475158276593E-2</c:v>
                </c:pt>
                <c:pt idx="209">
                  <c:v>3.6197527704432839E-2</c:v>
                </c:pt>
                <c:pt idx="210">
                  <c:v>3.6216960556101171E-2</c:v>
                </c:pt>
                <c:pt idx="211">
                  <c:v>3.637519949111475E-2</c:v>
                </c:pt>
                <c:pt idx="212">
                  <c:v>3.695540891949789E-2</c:v>
                </c:pt>
                <c:pt idx="213">
                  <c:v>3.741624511620411E-2</c:v>
                </c:pt>
                <c:pt idx="214">
                  <c:v>3.8079738194594398E-2</c:v>
                </c:pt>
                <c:pt idx="215">
                  <c:v>3.9195739104690194E-2</c:v>
                </c:pt>
                <c:pt idx="216">
                  <c:v>3.9276246633030434E-2</c:v>
                </c:pt>
                <c:pt idx="217">
                  <c:v>3.9276246633030434E-2</c:v>
                </c:pt>
                <c:pt idx="218">
                  <c:v>4.0250665338114076E-2</c:v>
                </c:pt>
                <c:pt idx="219">
                  <c:v>4.1130695906522949E-2</c:v>
                </c:pt>
                <c:pt idx="220">
                  <c:v>4.2260577424953268E-2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A3-4FF5-A82F-5A56D4A1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176944"/>
        <c:axId val="1"/>
      </c:scatterChart>
      <c:valAx>
        <c:axId val="515176944"/>
        <c:scaling>
          <c:orientation val="minMax"/>
          <c:min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04257801108201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083333333333336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176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791703120443277"/>
          <c:y val="0.92000129214617399"/>
          <c:w val="0.70486238699329262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AD Boo - O-C Diagr.</a:t>
            </a:r>
          </a:p>
        </c:rich>
      </c:tx>
      <c:layout>
        <c:manualLayout>
          <c:xMode val="edge"/>
          <c:yMode val="edge"/>
          <c:x val="0.36568493929593288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04691989049629"/>
          <c:y val="0.14723926380368099"/>
          <c:w val="0.79376150360287556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36">
                  <c:v>-3.1563999982608948E-3</c:v>
                </c:pt>
                <c:pt idx="39">
                  <c:v>-3.367679999792017E-2</c:v>
                </c:pt>
                <c:pt idx="41">
                  <c:v>-3.8568199997826014E-2</c:v>
                </c:pt>
                <c:pt idx="44">
                  <c:v>-2.2549399996933062E-2</c:v>
                </c:pt>
                <c:pt idx="46">
                  <c:v>2.848920000178623E-2</c:v>
                </c:pt>
                <c:pt idx="47">
                  <c:v>-1.6912199997022981E-2</c:v>
                </c:pt>
                <c:pt idx="49">
                  <c:v>-2.7151399997819681E-2</c:v>
                </c:pt>
                <c:pt idx="50">
                  <c:v>-4.6552799998607952E-2</c:v>
                </c:pt>
                <c:pt idx="51">
                  <c:v>-1.1239999999816064E-2</c:v>
                </c:pt>
                <c:pt idx="53">
                  <c:v>-1.6479199995956151E-2</c:v>
                </c:pt>
                <c:pt idx="58">
                  <c:v>-6.032019999838667E-2</c:v>
                </c:pt>
                <c:pt idx="60">
                  <c:v>3.9609800001926487E-2</c:v>
                </c:pt>
                <c:pt idx="62">
                  <c:v>5.9588000040093902E-3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E-4366-AACD-5A3072D5AFA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99">
                    <c:v>0</c:v>
                  </c:pt>
                  <c:pt idx="155">
                    <c:v>0</c:v>
                  </c:pt>
                  <c:pt idx="157">
                    <c:v>1E-3</c:v>
                  </c:pt>
                  <c:pt idx="158">
                    <c:v>5.9999999999999995E-4</c:v>
                  </c:pt>
                  <c:pt idx="159">
                    <c:v>2.9999999999999997E-4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1.1999999999999999E-3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1.2999999999999999E-3</c:v>
                  </c:pt>
                  <c:pt idx="171">
                    <c:v>2E-3</c:v>
                  </c:pt>
                  <c:pt idx="172">
                    <c:v>0</c:v>
                  </c:pt>
                  <c:pt idx="173">
                    <c:v>8.0000000000000004E-4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2.0000000000000001E-4</c:v>
                  </c:pt>
                  <c:pt idx="180">
                    <c:v>2.9999999999999997E-4</c:v>
                  </c:pt>
                  <c:pt idx="181">
                    <c:v>0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8.0000000000000002E-3</c:v>
                  </c:pt>
                  <c:pt idx="185">
                    <c:v>2.9999999999999997E-4</c:v>
                  </c:pt>
                  <c:pt idx="186">
                    <c:v>4.0000000000000002E-4</c:v>
                  </c:pt>
                  <c:pt idx="187">
                    <c:v>4.0000000000000002E-4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2.9999999999999997E-4</c:v>
                  </c:pt>
                  <c:pt idx="192">
                    <c:v>1.2999999999999999E-3</c:v>
                  </c:pt>
                  <c:pt idx="193">
                    <c:v>4.0000000000000002E-4</c:v>
                  </c:pt>
                  <c:pt idx="194">
                    <c:v>5.0000000000000001E-4</c:v>
                  </c:pt>
                  <c:pt idx="195">
                    <c:v>5.0000000000000001E-4</c:v>
                  </c:pt>
                  <c:pt idx="196">
                    <c:v>1E-3</c:v>
                  </c:pt>
                  <c:pt idx="197">
                    <c:v>1E-4</c:v>
                  </c:pt>
                  <c:pt idx="198">
                    <c:v>0</c:v>
                  </c:pt>
                  <c:pt idx="199">
                    <c:v>1E-4</c:v>
                  </c:pt>
                  <c:pt idx="200">
                    <c:v>1E-4</c:v>
                  </c:pt>
                  <c:pt idx="201">
                    <c:v>0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0</c:v>
                  </c:pt>
                  <c:pt idx="205">
                    <c:v>5.9999999999999995E-4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1.1000000000000001E-3</c:v>
                  </c:pt>
                  <c:pt idx="209">
                    <c:v>2.9999999999999997E-4</c:v>
                  </c:pt>
                  <c:pt idx="210">
                    <c:v>1E-4</c:v>
                  </c:pt>
                  <c:pt idx="211">
                    <c:v>5.0000000000000001E-4</c:v>
                  </c:pt>
                  <c:pt idx="212">
                    <c:v>1E-4</c:v>
                  </c:pt>
                  <c:pt idx="213">
                    <c:v>2.9999999999999997E-4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4.0000000000000002E-4</c:v>
                  </c:pt>
                  <c:pt idx="217">
                    <c:v>4.0000000000000002E-4</c:v>
                  </c:pt>
                  <c:pt idx="218">
                    <c:v>1E-4</c:v>
                  </c:pt>
                  <c:pt idx="219">
                    <c:v>2.0000000000000001E-4</c:v>
                  </c:pt>
                  <c:pt idx="220">
                    <c:v>1E-4</c:v>
                  </c:pt>
                </c:numCache>
              </c:numRef>
            </c:plus>
            <c:min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99">
                    <c:v>0</c:v>
                  </c:pt>
                  <c:pt idx="155">
                    <c:v>0</c:v>
                  </c:pt>
                  <c:pt idx="157">
                    <c:v>1E-3</c:v>
                  </c:pt>
                  <c:pt idx="158">
                    <c:v>5.9999999999999995E-4</c:v>
                  </c:pt>
                  <c:pt idx="159">
                    <c:v>2.9999999999999997E-4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1.1999999999999999E-3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1.2999999999999999E-3</c:v>
                  </c:pt>
                  <c:pt idx="171">
                    <c:v>2E-3</c:v>
                  </c:pt>
                  <c:pt idx="172">
                    <c:v>0</c:v>
                  </c:pt>
                  <c:pt idx="173">
                    <c:v>8.0000000000000004E-4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2.0000000000000001E-4</c:v>
                  </c:pt>
                  <c:pt idx="180">
                    <c:v>2.9999999999999997E-4</c:v>
                  </c:pt>
                  <c:pt idx="181">
                    <c:v>0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8.0000000000000002E-3</c:v>
                  </c:pt>
                  <c:pt idx="185">
                    <c:v>2.9999999999999997E-4</c:v>
                  </c:pt>
                  <c:pt idx="186">
                    <c:v>4.0000000000000002E-4</c:v>
                  </c:pt>
                  <c:pt idx="187">
                    <c:v>4.0000000000000002E-4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2.9999999999999997E-4</c:v>
                  </c:pt>
                  <c:pt idx="192">
                    <c:v>1.2999999999999999E-3</c:v>
                  </c:pt>
                  <c:pt idx="193">
                    <c:v>4.0000000000000002E-4</c:v>
                  </c:pt>
                  <c:pt idx="194">
                    <c:v>5.0000000000000001E-4</c:v>
                  </c:pt>
                  <c:pt idx="195">
                    <c:v>5.0000000000000001E-4</c:v>
                  </c:pt>
                  <c:pt idx="196">
                    <c:v>1E-3</c:v>
                  </c:pt>
                  <c:pt idx="197">
                    <c:v>1E-4</c:v>
                  </c:pt>
                  <c:pt idx="198">
                    <c:v>0</c:v>
                  </c:pt>
                  <c:pt idx="199">
                    <c:v>1E-4</c:v>
                  </c:pt>
                  <c:pt idx="200">
                    <c:v>1E-4</c:v>
                  </c:pt>
                  <c:pt idx="201">
                    <c:v>0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0</c:v>
                  </c:pt>
                  <c:pt idx="205">
                    <c:v>5.9999999999999995E-4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1.1000000000000001E-3</c:v>
                  </c:pt>
                  <c:pt idx="209">
                    <c:v>2.9999999999999997E-4</c:v>
                  </c:pt>
                  <c:pt idx="210">
                    <c:v>1E-4</c:v>
                  </c:pt>
                  <c:pt idx="211">
                    <c:v>5.0000000000000001E-4</c:v>
                  </c:pt>
                  <c:pt idx="212">
                    <c:v>1E-4</c:v>
                  </c:pt>
                  <c:pt idx="213">
                    <c:v>2.9999999999999997E-4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4.0000000000000002E-4</c:v>
                  </c:pt>
                  <c:pt idx="217">
                    <c:v>4.0000000000000002E-4</c:v>
                  </c:pt>
                  <c:pt idx="218">
                    <c:v>1E-4</c:v>
                  </c:pt>
                  <c:pt idx="219">
                    <c:v>2.0000000000000001E-4</c:v>
                  </c:pt>
                  <c:pt idx="22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0">
                  <c:v>2.4984800002130214E-2</c:v>
                </c:pt>
                <c:pt idx="1">
                  <c:v>0.11475260000042908</c:v>
                </c:pt>
                <c:pt idx="2">
                  <c:v>-9.5705999992787838E-3</c:v>
                </c:pt>
                <c:pt idx="3">
                  <c:v>0.15056130000084522</c:v>
                </c:pt>
                <c:pt idx="4">
                  <c:v>-5.0018600000839797E-2</c:v>
                </c:pt>
                <c:pt idx="5">
                  <c:v>-4.0496999998140382E-2</c:v>
                </c:pt>
                <c:pt idx="6">
                  <c:v>-2.7956599999015452E-2</c:v>
                </c:pt>
                <c:pt idx="7">
                  <c:v>-2.1957999997539446E-3</c:v>
                </c:pt>
                <c:pt idx="8">
                  <c:v>-3.1968199997209013E-2</c:v>
                </c:pt>
                <c:pt idx="9">
                  <c:v>3.8242000009631738E-3</c:v>
                </c:pt>
                <c:pt idx="10">
                  <c:v>9.838320000199019E-2</c:v>
                </c:pt>
                <c:pt idx="11">
                  <c:v>-8.6237999967124779E-3</c:v>
                </c:pt>
                <c:pt idx="12">
                  <c:v>-1.0877999997319421E-2</c:v>
                </c:pt>
                <c:pt idx="13">
                  <c:v>4.0990200002852362E-2</c:v>
                </c:pt>
                <c:pt idx="14">
                  <c:v>-5.565200001001358E-3</c:v>
                </c:pt>
                <c:pt idx="15">
                  <c:v>-4.8031800000899239E-2</c:v>
                </c:pt>
                <c:pt idx="16">
                  <c:v>-2.623239999593352E-2</c:v>
                </c:pt>
                <c:pt idx="17">
                  <c:v>-2.3321000000578351E-2</c:v>
                </c:pt>
                <c:pt idx="18">
                  <c:v>-2.4451599998428719E-2</c:v>
                </c:pt>
                <c:pt idx="19">
                  <c:v>-2.7463199996418552E-2</c:v>
                </c:pt>
                <c:pt idx="20">
                  <c:v>-1.0899599998083431E-2</c:v>
                </c:pt>
                <c:pt idx="21">
                  <c:v>-0.10491119999642251</c:v>
                </c:pt>
                <c:pt idx="22">
                  <c:v>0.14520439999978407</c:v>
                </c:pt>
                <c:pt idx="23">
                  <c:v>3.4868000002461486E-3</c:v>
                </c:pt>
                <c:pt idx="24">
                  <c:v>5.2799600001890212E-2</c:v>
                </c:pt>
                <c:pt idx="25">
                  <c:v>8.9676000003237277E-2</c:v>
                </c:pt>
                <c:pt idx="26">
                  <c:v>7.4412300004041754E-2</c:v>
                </c:pt>
                <c:pt idx="27">
                  <c:v>-0.10372650000135764</c:v>
                </c:pt>
                <c:pt idx="28">
                  <c:v>-7.952999985718634E-4</c:v>
                </c:pt>
                <c:pt idx="29">
                  <c:v>-5.1279399998747976E-2</c:v>
                </c:pt>
                <c:pt idx="30">
                  <c:v>-4.027940000014496E-2</c:v>
                </c:pt>
                <c:pt idx="31">
                  <c:v>-0.21546599999783211</c:v>
                </c:pt>
                <c:pt idx="32">
                  <c:v>-7.4414599999727216E-2</c:v>
                </c:pt>
                <c:pt idx="33">
                  <c:v>-5.7951199996750802E-2</c:v>
                </c:pt>
                <c:pt idx="34">
                  <c:v>4.7631200002797414E-2</c:v>
                </c:pt>
                <c:pt idx="35">
                  <c:v>6.6878600002382882E-2</c:v>
                </c:pt>
                <c:pt idx="37">
                  <c:v>7.6597400002356153E-2</c:v>
                </c:pt>
                <c:pt idx="38">
                  <c:v>-8.0606799998349743E-2</c:v>
                </c:pt>
                <c:pt idx="40">
                  <c:v>-4.9037299999326933E-2</c:v>
                </c:pt>
                <c:pt idx="42">
                  <c:v>6.883910000033211E-2</c:v>
                </c:pt>
                <c:pt idx="43">
                  <c:v>0.11316350000561215</c:v>
                </c:pt>
                <c:pt idx="45">
                  <c:v>-4.2034799997054506E-2</c:v>
                </c:pt>
                <c:pt idx="48">
                  <c:v>7.0482200000697048E-2</c:v>
                </c:pt>
                <c:pt idx="52">
                  <c:v>6.555579999985639E-2</c:v>
                </c:pt>
                <c:pt idx="54">
                  <c:v>-6.8288999998912914E-2</c:v>
                </c:pt>
                <c:pt idx="55">
                  <c:v>-7.4713599995448021E-2</c:v>
                </c:pt>
                <c:pt idx="56">
                  <c:v>-3.9114999995945254E-2</c:v>
                </c:pt>
                <c:pt idx="57">
                  <c:v>6.2832500003423775E-2</c:v>
                </c:pt>
                <c:pt idx="59">
                  <c:v>-7.0566399997915141E-2</c:v>
                </c:pt>
                <c:pt idx="61">
                  <c:v>-9.4201099997007987E-2</c:v>
                </c:pt>
                <c:pt idx="63">
                  <c:v>7.5633000051311683E-3</c:v>
                </c:pt>
                <c:pt idx="64">
                  <c:v>3.9144400001532631E-2</c:v>
                </c:pt>
                <c:pt idx="65">
                  <c:v>7.4806000047829002E-3</c:v>
                </c:pt>
                <c:pt idx="66">
                  <c:v>-8.4847199999785516E-2</c:v>
                </c:pt>
                <c:pt idx="67">
                  <c:v>-0.12881559999732417</c:v>
                </c:pt>
                <c:pt idx="68">
                  <c:v>-1.0338099993532524E-2</c:v>
                </c:pt>
                <c:pt idx="69">
                  <c:v>4.2076200003066333E-2</c:v>
                </c:pt>
                <c:pt idx="70">
                  <c:v>-6.3216599999577738E-2</c:v>
                </c:pt>
                <c:pt idx="71">
                  <c:v>5.7659800004330464E-2</c:v>
                </c:pt>
                <c:pt idx="72">
                  <c:v>1.5379400007077493E-2</c:v>
                </c:pt>
                <c:pt idx="73">
                  <c:v>-1.7021999999997206E-2</c:v>
                </c:pt>
                <c:pt idx="74">
                  <c:v>-4.9423399999795947E-2</c:v>
                </c:pt>
                <c:pt idx="75">
                  <c:v>-3.4233999977004714E-3</c:v>
                </c:pt>
                <c:pt idx="76">
                  <c:v>-1.8674200000532437E-2</c:v>
                </c:pt>
                <c:pt idx="77">
                  <c:v>-5.4213999974308535E-3</c:v>
                </c:pt>
                <c:pt idx="78">
                  <c:v>-2.6675999979488552E-3</c:v>
                </c:pt>
                <c:pt idx="79">
                  <c:v>-2.6675999979488552E-3</c:v>
                </c:pt>
                <c:pt idx="80">
                  <c:v>2.5319999986095354E-3</c:v>
                </c:pt>
                <c:pt idx="81">
                  <c:v>6.5319999994244426E-3</c:v>
                </c:pt>
                <c:pt idx="82">
                  <c:v>-8.6939999891910702E-4</c:v>
                </c:pt>
                <c:pt idx="83">
                  <c:v>1.1306000014883466E-3</c:v>
                </c:pt>
                <c:pt idx="84">
                  <c:v>-2.2777999984100461E-3</c:v>
                </c:pt>
                <c:pt idx="85">
                  <c:v>7.8914000041550025E-3</c:v>
                </c:pt>
                <c:pt idx="86">
                  <c:v>-2.0953399995050859E-2</c:v>
                </c:pt>
                <c:pt idx="87">
                  <c:v>-7.9953999957069755E-3</c:v>
                </c:pt>
                <c:pt idx="88">
                  <c:v>-7.9953999957069755E-3</c:v>
                </c:pt>
                <c:pt idx="89">
                  <c:v>-2.9953999983263202E-3</c:v>
                </c:pt>
                <c:pt idx="90">
                  <c:v>-2.9953999983263202E-3</c:v>
                </c:pt>
                <c:pt idx="91">
                  <c:v>1.1568200003239326E-2</c:v>
                </c:pt>
                <c:pt idx="92">
                  <c:v>1.1568200003239326E-2</c:v>
                </c:pt>
                <c:pt idx="93">
                  <c:v>3.4434000044711865E-3</c:v>
                </c:pt>
                <c:pt idx="94">
                  <c:v>1.1443399998825043E-2</c:v>
                </c:pt>
                <c:pt idx="95">
                  <c:v>-1.876079999783542E-2</c:v>
                </c:pt>
                <c:pt idx="96">
                  <c:v>9.4014000060269609E-3</c:v>
                </c:pt>
                <c:pt idx="97">
                  <c:v>-5.9999999939464033E-3</c:v>
                </c:pt>
                <c:pt idx="98">
                  <c:v>-1.999999993131496E-3</c:v>
                </c:pt>
                <c:pt idx="99">
                  <c:v>0</c:v>
                </c:pt>
                <c:pt idx="100">
                  <c:v>-8.0279999383492395E-4</c:v>
                </c:pt>
                <c:pt idx="101">
                  <c:v>-3.2811999917612411E-3</c:v>
                </c:pt>
                <c:pt idx="102">
                  <c:v>-4.8645199996826705E-2</c:v>
                </c:pt>
                <c:pt idx="103">
                  <c:v>-6.6451999955461361E-3</c:v>
                </c:pt>
                <c:pt idx="104">
                  <c:v>-4.404660000000149E-2</c:v>
                </c:pt>
                <c:pt idx="105">
                  <c:v>-9.0465999965090305E-3</c:v>
                </c:pt>
                <c:pt idx="106">
                  <c:v>-2.0687199998064898E-2</c:v>
                </c:pt>
                <c:pt idx="107">
                  <c:v>-8.6871999956201762E-3</c:v>
                </c:pt>
                <c:pt idx="108">
                  <c:v>4.9114000066765584E-3</c:v>
                </c:pt>
                <c:pt idx="109">
                  <c:v>-3.0327799991937354E-2</c:v>
                </c:pt>
                <c:pt idx="110">
                  <c:v>4.3300000106683001E-4</c:v>
                </c:pt>
                <c:pt idx="111">
                  <c:v>2.3553200000606012E-2</c:v>
                </c:pt>
                <c:pt idx="112">
                  <c:v>-7.1771999937482178E-3</c:v>
                </c:pt>
                <c:pt idx="113">
                  <c:v>-3.9799999940441921E-3</c:v>
                </c:pt>
                <c:pt idx="114">
                  <c:v>-1.0613599995849654E-2</c:v>
                </c:pt>
                <c:pt idx="115">
                  <c:v>1.4386400005605537E-2</c:v>
                </c:pt>
                <c:pt idx="116">
                  <c:v>-3.8177999958861619E-3</c:v>
                </c:pt>
                <c:pt idx="117">
                  <c:v>-6.655600001977291E-3</c:v>
                </c:pt>
                <c:pt idx="118">
                  <c:v>6.6180000430904329E-4</c:v>
                </c:pt>
                <c:pt idx="119">
                  <c:v>-1.0175999996135943E-2</c:v>
                </c:pt>
                <c:pt idx="120">
                  <c:v>9.8240000079385936E-3</c:v>
                </c:pt>
                <c:pt idx="121">
                  <c:v>-7.51319999108091E-3</c:v>
                </c:pt>
                <c:pt idx="122">
                  <c:v>-1.3997399997606408E-2</c:v>
                </c:pt>
                <c:pt idx="123">
                  <c:v>-1.1530600000696722E-2</c:v>
                </c:pt>
                <c:pt idx="124">
                  <c:v>-1.4607599994633347E-2</c:v>
                </c:pt>
                <c:pt idx="125">
                  <c:v>-6.2341999946511351E-3</c:v>
                </c:pt>
                <c:pt idx="126">
                  <c:v>1.3484600007359404E-2</c:v>
                </c:pt>
                <c:pt idx="127">
                  <c:v>-3.5577199996623676E-2</c:v>
                </c:pt>
                <c:pt idx="128">
                  <c:v>1.8360000103712082E-4</c:v>
                </c:pt>
                <c:pt idx="129">
                  <c:v>1.3948000007076189E-2</c:v>
                </c:pt>
                <c:pt idx="130">
                  <c:v>4.6202000085031614E-3</c:v>
                </c:pt>
                <c:pt idx="131">
                  <c:v>-9.52559999859659E-3</c:v>
                </c:pt>
                <c:pt idx="138">
                  <c:v>-1.6127599992614705E-2</c:v>
                </c:pt>
                <c:pt idx="139">
                  <c:v>6.4734000043245032E-3</c:v>
                </c:pt>
                <c:pt idx="141">
                  <c:v>-7.3779999365797266E-4</c:v>
                </c:pt>
                <c:pt idx="142">
                  <c:v>2.3438400006853044E-2</c:v>
                </c:pt>
                <c:pt idx="143">
                  <c:v>6.0370000064722262E-3</c:v>
                </c:pt>
                <c:pt idx="144">
                  <c:v>-1.0645599999406841E-2</c:v>
                </c:pt>
                <c:pt idx="145">
                  <c:v>7.5750000032712705E-3</c:v>
                </c:pt>
                <c:pt idx="146">
                  <c:v>-1.5609199996106327E-2</c:v>
                </c:pt>
                <c:pt idx="147">
                  <c:v>9.3278000058489852E-3</c:v>
                </c:pt>
                <c:pt idx="148">
                  <c:v>2.2327800004859455E-2</c:v>
                </c:pt>
                <c:pt idx="149">
                  <c:v>-6.073599994124379E-3</c:v>
                </c:pt>
                <c:pt idx="150">
                  <c:v>6.1926000053063035E-3</c:v>
                </c:pt>
                <c:pt idx="151">
                  <c:v>1.5516999999817926E-2</c:v>
                </c:pt>
                <c:pt idx="152">
                  <c:v>-1.8551799992565066E-2</c:v>
                </c:pt>
                <c:pt idx="153">
                  <c:v>9.969800004910212E-3</c:v>
                </c:pt>
                <c:pt idx="154">
                  <c:v>2.2548600005393382E-2</c:v>
                </c:pt>
                <c:pt idx="155">
                  <c:v>8.5929999986547045E-3</c:v>
                </c:pt>
                <c:pt idx="156">
                  <c:v>7.4298000035923906E-3</c:v>
                </c:pt>
                <c:pt idx="157">
                  <c:v>2.4162600006093271E-2</c:v>
                </c:pt>
                <c:pt idx="160">
                  <c:v>1.1237600003369153E-2</c:v>
                </c:pt>
                <c:pt idx="161">
                  <c:v>1.455040000291774E-2</c:v>
                </c:pt>
                <c:pt idx="184">
                  <c:v>3.1042800008435734E-2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DE-4366-AACD-5A3072D5AFA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132">
                  <c:v>6.4788000090629794E-3</c:v>
                </c:pt>
                <c:pt idx="133">
                  <c:v>7.6746000049752183E-3</c:v>
                </c:pt>
                <c:pt idx="134">
                  <c:v>6.1396000019158237E-3</c:v>
                </c:pt>
                <c:pt idx="135">
                  <c:v>8.2382000036886893E-3</c:v>
                </c:pt>
                <c:pt idx="136">
                  <c:v>6.9312000050558709E-3</c:v>
                </c:pt>
                <c:pt idx="137">
                  <c:v>7.7906000005896203E-3</c:v>
                </c:pt>
                <c:pt idx="140">
                  <c:v>6.7734000040218234E-3</c:v>
                </c:pt>
                <c:pt idx="158">
                  <c:v>1.4520600001560524E-2</c:v>
                </c:pt>
                <c:pt idx="159">
                  <c:v>1.8181400002504233E-2</c:v>
                </c:pt>
                <c:pt idx="169">
                  <c:v>2.4422200003755279E-2</c:v>
                </c:pt>
                <c:pt idx="171">
                  <c:v>2.3639600003662053E-2</c:v>
                </c:pt>
                <c:pt idx="173">
                  <c:v>2.5542199997289572E-2</c:v>
                </c:pt>
                <c:pt idx="178">
                  <c:v>2.620740000566002E-2</c:v>
                </c:pt>
                <c:pt idx="179">
                  <c:v>2.7607399999396876E-2</c:v>
                </c:pt>
                <c:pt idx="180">
                  <c:v>2.790600000298582E-2</c:v>
                </c:pt>
                <c:pt idx="181">
                  <c:v>3.4730000006675255E-2</c:v>
                </c:pt>
                <c:pt idx="182">
                  <c:v>2.7221600001212209E-2</c:v>
                </c:pt>
                <c:pt idx="183">
                  <c:v>2.8969400002097245E-2</c:v>
                </c:pt>
                <c:pt idx="185">
                  <c:v>2.9031600002781488E-2</c:v>
                </c:pt>
                <c:pt idx="187">
                  <c:v>2.8520000007119961E-2</c:v>
                </c:pt>
                <c:pt idx="189">
                  <c:v>2.825420000590384E-2</c:v>
                </c:pt>
                <c:pt idx="190">
                  <c:v>3.0054200004087761E-2</c:v>
                </c:pt>
                <c:pt idx="192">
                  <c:v>3.166560000681784E-2</c:v>
                </c:pt>
                <c:pt idx="194">
                  <c:v>2.7376400008506607E-2</c:v>
                </c:pt>
                <c:pt idx="195">
                  <c:v>3.3342599999741651E-2</c:v>
                </c:pt>
                <c:pt idx="196">
                  <c:v>3.2605800006422214E-2</c:v>
                </c:pt>
                <c:pt idx="197">
                  <c:v>3.3394600002793595E-2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DE-4366-AACD-5A3072D5AFA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162">
                  <c:v>4.586120000021765E-2</c:v>
                </c:pt>
                <c:pt idx="163">
                  <c:v>2.7963600005023181E-2</c:v>
                </c:pt>
                <c:pt idx="164">
                  <c:v>2.4791000003460795E-2</c:v>
                </c:pt>
                <c:pt idx="165">
                  <c:v>2.397420000488637E-2</c:v>
                </c:pt>
                <c:pt idx="166">
                  <c:v>2.5738200005434919E-2</c:v>
                </c:pt>
                <c:pt idx="167">
                  <c:v>2.0678600005339831E-2</c:v>
                </c:pt>
                <c:pt idx="168">
                  <c:v>2.4479200008499902E-2</c:v>
                </c:pt>
                <c:pt idx="170">
                  <c:v>2.3719400007394142E-2</c:v>
                </c:pt>
                <c:pt idx="172">
                  <c:v>2.4626999998872634E-2</c:v>
                </c:pt>
                <c:pt idx="174">
                  <c:v>2.6432400009070989E-2</c:v>
                </c:pt>
                <c:pt idx="175">
                  <c:v>2.6931000007607508E-2</c:v>
                </c:pt>
                <c:pt idx="176">
                  <c:v>2.679040000657551E-2</c:v>
                </c:pt>
                <c:pt idx="177">
                  <c:v>2.3654000004171394E-2</c:v>
                </c:pt>
                <c:pt idx="186">
                  <c:v>3.1246200007444713E-2</c:v>
                </c:pt>
                <c:pt idx="188">
                  <c:v>3.1175200005236547E-2</c:v>
                </c:pt>
                <c:pt idx="191">
                  <c:v>3.219820000231266E-2</c:v>
                </c:pt>
                <c:pt idx="193">
                  <c:v>2.9246000005514361E-2</c:v>
                </c:pt>
                <c:pt idx="198">
                  <c:v>3.2922200007305946E-2</c:v>
                </c:pt>
                <c:pt idx="199">
                  <c:v>3.2922200007305946E-2</c:v>
                </c:pt>
                <c:pt idx="200">
                  <c:v>3.2922200007305946E-2</c:v>
                </c:pt>
                <c:pt idx="201">
                  <c:v>3.212080000230344E-2</c:v>
                </c:pt>
                <c:pt idx="202">
                  <c:v>3.212080000230344E-2</c:v>
                </c:pt>
                <c:pt idx="203">
                  <c:v>3.212080000230344E-2</c:v>
                </c:pt>
                <c:pt idx="204">
                  <c:v>3.3759200006898027E-2</c:v>
                </c:pt>
                <c:pt idx="205">
                  <c:v>3.1865400007518474E-2</c:v>
                </c:pt>
                <c:pt idx="206">
                  <c:v>3.4620200007339008E-2</c:v>
                </c:pt>
                <c:pt idx="207">
                  <c:v>3.3978200008277781E-2</c:v>
                </c:pt>
                <c:pt idx="208">
                  <c:v>3.5079200002655853E-2</c:v>
                </c:pt>
                <c:pt idx="209">
                  <c:v>3.5977800005639438E-2</c:v>
                </c:pt>
                <c:pt idx="210">
                  <c:v>3.5168000002158806E-2</c:v>
                </c:pt>
                <c:pt idx="211">
                  <c:v>3.5688200005097315E-2</c:v>
                </c:pt>
                <c:pt idx="212">
                  <c:v>3.5695600003236905E-2</c:v>
                </c:pt>
                <c:pt idx="213">
                  <c:v>3.5963200010883156E-2</c:v>
                </c:pt>
                <c:pt idx="214">
                  <c:v>3.6628600006224588E-2</c:v>
                </c:pt>
                <c:pt idx="215">
                  <c:v>3.796580000926042E-2</c:v>
                </c:pt>
                <c:pt idx="216">
                  <c:v>3.7525200001255143E-2</c:v>
                </c:pt>
                <c:pt idx="217">
                  <c:v>3.7525200001255143E-2</c:v>
                </c:pt>
                <c:pt idx="218">
                  <c:v>3.9133800004492514E-2</c:v>
                </c:pt>
                <c:pt idx="219">
                  <c:v>4.009000000951346E-2</c:v>
                </c:pt>
                <c:pt idx="220">
                  <c:v>4.1220200007956009E-2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DE-4366-AACD-5A3072D5AFA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DE-4366-AACD-5A3072D5AFA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DE-4366-AACD-5A3072D5AFA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plus>
            <c:minus>
              <c:numRef>
                <c:f>Active!$D$21:$D$81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DE-4366-AACD-5A3072D5AFA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-25132</c:v>
                </c:pt>
                <c:pt idx="1">
                  <c:v>-25109</c:v>
                </c:pt>
                <c:pt idx="2">
                  <c:v>-25021</c:v>
                </c:pt>
                <c:pt idx="3">
                  <c:v>-24829.5</c:v>
                </c:pt>
                <c:pt idx="4">
                  <c:v>-24701</c:v>
                </c:pt>
                <c:pt idx="5">
                  <c:v>-24645</c:v>
                </c:pt>
                <c:pt idx="6">
                  <c:v>-24031</c:v>
                </c:pt>
                <c:pt idx="7">
                  <c:v>-24003</c:v>
                </c:pt>
                <c:pt idx="8">
                  <c:v>-23737</c:v>
                </c:pt>
                <c:pt idx="9">
                  <c:v>-23303</c:v>
                </c:pt>
                <c:pt idx="10">
                  <c:v>-22988</c:v>
                </c:pt>
                <c:pt idx="11">
                  <c:v>-22983</c:v>
                </c:pt>
                <c:pt idx="12">
                  <c:v>-22230</c:v>
                </c:pt>
                <c:pt idx="13">
                  <c:v>-21993</c:v>
                </c:pt>
                <c:pt idx="14">
                  <c:v>-21882</c:v>
                </c:pt>
                <c:pt idx="15">
                  <c:v>-21263</c:v>
                </c:pt>
                <c:pt idx="16">
                  <c:v>-20834</c:v>
                </c:pt>
                <c:pt idx="17">
                  <c:v>-20485</c:v>
                </c:pt>
                <c:pt idx="18">
                  <c:v>-20106</c:v>
                </c:pt>
                <c:pt idx="19">
                  <c:v>-19812</c:v>
                </c:pt>
                <c:pt idx="20">
                  <c:v>-19786</c:v>
                </c:pt>
                <c:pt idx="21">
                  <c:v>-19492</c:v>
                </c:pt>
                <c:pt idx="22">
                  <c:v>-19146</c:v>
                </c:pt>
                <c:pt idx="23">
                  <c:v>-19062</c:v>
                </c:pt>
                <c:pt idx="24">
                  <c:v>-18714</c:v>
                </c:pt>
                <c:pt idx="25">
                  <c:v>-18340</c:v>
                </c:pt>
                <c:pt idx="26">
                  <c:v>-18294.5</c:v>
                </c:pt>
                <c:pt idx="27">
                  <c:v>-18052.5</c:v>
                </c:pt>
                <c:pt idx="28">
                  <c:v>-17860.5</c:v>
                </c:pt>
                <c:pt idx="29">
                  <c:v>-17229</c:v>
                </c:pt>
                <c:pt idx="30">
                  <c:v>-17229</c:v>
                </c:pt>
                <c:pt idx="31">
                  <c:v>-16810</c:v>
                </c:pt>
                <c:pt idx="32">
                  <c:v>-16561</c:v>
                </c:pt>
                <c:pt idx="33">
                  <c:v>-15892</c:v>
                </c:pt>
                <c:pt idx="34">
                  <c:v>-15308</c:v>
                </c:pt>
                <c:pt idx="35">
                  <c:v>-15199</c:v>
                </c:pt>
                <c:pt idx="36">
                  <c:v>-15174</c:v>
                </c:pt>
                <c:pt idx="37">
                  <c:v>-15141</c:v>
                </c:pt>
                <c:pt idx="38">
                  <c:v>-15138</c:v>
                </c:pt>
                <c:pt idx="39">
                  <c:v>-15088</c:v>
                </c:pt>
                <c:pt idx="40">
                  <c:v>-14830.5</c:v>
                </c:pt>
                <c:pt idx="41">
                  <c:v>-14737</c:v>
                </c:pt>
                <c:pt idx="42">
                  <c:v>-14456.5</c:v>
                </c:pt>
                <c:pt idx="43">
                  <c:v>-14402.5</c:v>
                </c:pt>
                <c:pt idx="44">
                  <c:v>-14179</c:v>
                </c:pt>
                <c:pt idx="45">
                  <c:v>-14118</c:v>
                </c:pt>
                <c:pt idx="46">
                  <c:v>-13778</c:v>
                </c:pt>
                <c:pt idx="47">
                  <c:v>-13777</c:v>
                </c:pt>
                <c:pt idx="48">
                  <c:v>-13773</c:v>
                </c:pt>
                <c:pt idx="49">
                  <c:v>-13749</c:v>
                </c:pt>
                <c:pt idx="50">
                  <c:v>-13748</c:v>
                </c:pt>
                <c:pt idx="51">
                  <c:v>-13400</c:v>
                </c:pt>
                <c:pt idx="52">
                  <c:v>-13397</c:v>
                </c:pt>
                <c:pt idx="53">
                  <c:v>-13372</c:v>
                </c:pt>
                <c:pt idx="54">
                  <c:v>-13365</c:v>
                </c:pt>
                <c:pt idx="55">
                  <c:v>-12776</c:v>
                </c:pt>
                <c:pt idx="56">
                  <c:v>-12775</c:v>
                </c:pt>
                <c:pt idx="57">
                  <c:v>-12737.5</c:v>
                </c:pt>
                <c:pt idx="58">
                  <c:v>-12057</c:v>
                </c:pt>
                <c:pt idx="59">
                  <c:v>-12024</c:v>
                </c:pt>
                <c:pt idx="60">
                  <c:v>-12007</c:v>
                </c:pt>
                <c:pt idx="61">
                  <c:v>-11713.5</c:v>
                </c:pt>
                <c:pt idx="62">
                  <c:v>-11542</c:v>
                </c:pt>
                <c:pt idx="63">
                  <c:v>-11259.5</c:v>
                </c:pt>
                <c:pt idx="64">
                  <c:v>-11246</c:v>
                </c:pt>
                <c:pt idx="65">
                  <c:v>-10629</c:v>
                </c:pt>
                <c:pt idx="66">
                  <c:v>-10252</c:v>
                </c:pt>
                <c:pt idx="67">
                  <c:v>-9846</c:v>
                </c:pt>
                <c:pt idx="68">
                  <c:v>-8758.5</c:v>
                </c:pt>
                <c:pt idx="69">
                  <c:v>-8483</c:v>
                </c:pt>
                <c:pt idx="70">
                  <c:v>-8131</c:v>
                </c:pt>
                <c:pt idx="71">
                  <c:v>-7757</c:v>
                </c:pt>
                <c:pt idx="72">
                  <c:v>-4271</c:v>
                </c:pt>
                <c:pt idx="73">
                  <c:v>-4270</c:v>
                </c:pt>
                <c:pt idx="74">
                  <c:v>-4269</c:v>
                </c:pt>
                <c:pt idx="75">
                  <c:v>-4269</c:v>
                </c:pt>
                <c:pt idx="76">
                  <c:v>-3947</c:v>
                </c:pt>
                <c:pt idx="77">
                  <c:v>-699</c:v>
                </c:pt>
                <c:pt idx="78">
                  <c:v>-666</c:v>
                </c:pt>
                <c:pt idx="79">
                  <c:v>-666</c:v>
                </c:pt>
                <c:pt idx="80">
                  <c:v>-380</c:v>
                </c:pt>
                <c:pt idx="81">
                  <c:v>-380</c:v>
                </c:pt>
                <c:pt idx="82">
                  <c:v>-379</c:v>
                </c:pt>
                <c:pt idx="83">
                  <c:v>-379</c:v>
                </c:pt>
                <c:pt idx="84">
                  <c:v>-373</c:v>
                </c:pt>
                <c:pt idx="85">
                  <c:v>-351</c:v>
                </c:pt>
                <c:pt idx="86">
                  <c:v>-319</c:v>
                </c:pt>
                <c:pt idx="87">
                  <c:v>-289</c:v>
                </c:pt>
                <c:pt idx="88">
                  <c:v>-289</c:v>
                </c:pt>
                <c:pt idx="89">
                  <c:v>-289</c:v>
                </c:pt>
                <c:pt idx="90">
                  <c:v>-289</c:v>
                </c:pt>
                <c:pt idx="91">
                  <c:v>-263</c:v>
                </c:pt>
                <c:pt idx="92">
                  <c:v>-263</c:v>
                </c:pt>
                <c:pt idx="93">
                  <c:v>-31</c:v>
                </c:pt>
                <c:pt idx="94">
                  <c:v>-31</c:v>
                </c:pt>
                <c:pt idx="95">
                  <c:v>-28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58</c:v>
                </c:pt>
                <c:pt idx="102">
                  <c:v>318</c:v>
                </c:pt>
                <c:pt idx="103">
                  <c:v>318</c:v>
                </c:pt>
                <c:pt idx="104">
                  <c:v>319</c:v>
                </c:pt>
                <c:pt idx="105">
                  <c:v>319</c:v>
                </c:pt>
                <c:pt idx="106">
                  <c:v>348</c:v>
                </c:pt>
                <c:pt idx="107">
                  <c:v>348</c:v>
                </c:pt>
                <c:pt idx="108">
                  <c:v>349</c:v>
                </c:pt>
                <c:pt idx="109">
                  <c:v>377</c:v>
                </c:pt>
                <c:pt idx="110">
                  <c:v>405</c:v>
                </c:pt>
                <c:pt idx="111">
                  <c:v>462</c:v>
                </c:pt>
                <c:pt idx="112">
                  <c:v>698</c:v>
                </c:pt>
                <c:pt idx="113">
                  <c:v>700</c:v>
                </c:pt>
                <c:pt idx="114">
                  <c:v>724</c:v>
                </c:pt>
                <c:pt idx="115">
                  <c:v>724</c:v>
                </c:pt>
                <c:pt idx="116">
                  <c:v>727</c:v>
                </c:pt>
                <c:pt idx="117">
                  <c:v>754</c:v>
                </c:pt>
                <c:pt idx="118">
                  <c:v>813</c:v>
                </c:pt>
                <c:pt idx="119">
                  <c:v>840</c:v>
                </c:pt>
                <c:pt idx="120">
                  <c:v>840</c:v>
                </c:pt>
                <c:pt idx="121">
                  <c:v>938</c:v>
                </c:pt>
                <c:pt idx="122">
                  <c:v>1141</c:v>
                </c:pt>
                <c:pt idx="123">
                  <c:v>1379</c:v>
                </c:pt>
                <c:pt idx="124">
                  <c:v>1434</c:v>
                </c:pt>
                <c:pt idx="125">
                  <c:v>1453</c:v>
                </c:pt>
                <c:pt idx="126">
                  <c:v>1511</c:v>
                </c:pt>
                <c:pt idx="127">
                  <c:v>1698</c:v>
                </c:pt>
                <c:pt idx="128">
                  <c:v>1726</c:v>
                </c:pt>
                <c:pt idx="129">
                  <c:v>2180</c:v>
                </c:pt>
                <c:pt idx="130">
                  <c:v>2557</c:v>
                </c:pt>
                <c:pt idx="131">
                  <c:v>2804</c:v>
                </c:pt>
                <c:pt idx="132">
                  <c:v>3158</c:v>
                </c:pt>
                <c:pt idx="133">
                  <c:v>3161</c:v>
                </c:pt>
                <c:pt idx="134">
                  <c:v>3186</c:v>
                </c:pt>
                <c:pt idx="135">
                  <c:v>3187</c:v>
                </c:pt>
                <c:pt idx="136">
                  <c:v>3192</c:v>
                </c:pt>
                <c:pt idx="137">
                  <c:v>3221</c:v>
                </c:pt>
                <c:pt idx="138">
                  <c:v>3234</c:v>
                </c:pt>
                <c:pt idx="139">
                  <c:v>3519</c:v>
                </c:pt>
                <c:pt idx="140">
                  <c:v>3519</c:v>
                </c:pt>
                <c:pt idx="141">
                  <c:v>3527</c:v>
                </c:pt>
                <c:pt idx="142">
                  <c:v>3544</c:v>
                </c:pt>
                <c:pt idx="143">
                  <c:v>3545</c:v>
                </c:pt>
                <c:pt idx="144">
                  <c:v>3604</c:v>
                </c:pt>
                <c:pt idx="145">
                  <c:v>3875</c:v>
                </c:pt>
                <c:pt idx="146">
                  <c:v>4578</c:v>
                </c:pt>
                <c:pt idx="147">
                  <c:v>4623</c:v>
                </c:pt>
                <c:pt idx="148">
                  <c:v>4623</c:v>
                </c:pt>
                <c:pt idx="149">
                  <c:v>4624</c:v>
                </c:pt>
                <c:pt idx="150">
                  <c:v>5291</c:v>
                </c:pt>
                <c:pt idx="151">
                  <c:v>5345</c:v>
                </c:pt>
                <c:pt idx="152">
                  <c:v>5537</c:v>
                </c:pt>
                <c:pt idx="153">
                  <c:v>5593</c:v>
                </c:pt>
                <c:pt idx="154">
                  <c:v>5751</c:v>
                </c:pt>
                <c:pt idx="155">
                  <c:v>6005</c:v>
                </c:pt>
                <c:pt idx="156">
                  <c:v>6693</c:v>
                </c:pt>
                <c:pt idx="157">
                  <c:v>6741</c:v>
                </c:pt>
                <c:pt idx="158">
                  <c:v>6771</c:v>
                </c:pt>
                <c:pt idx="159">
                  <c:v>7799</c:v>
                </c:pt>
                <c:pt idx="160">
                  <c:v>8116</c:v>
                </c:pt>
                <c:pt idx="161">
                  <c:v>8464</c:v>
                </c:pt>
                <c:pt idx="162">
                  <c:v>10242</c:v>
                </c:pt>
                <c:pt idx="163">
                  <c:v>10526</c:v>
                </c:pt>
                <c:pt idx="164">
                  <c:v>10935</c:v>
                </c:pt>
                <c:pt idx="165">
                  <c:v>10947</c:v>
                </c:pt>
                <c:pt idx="166">
                  <c:v>11187</c:v>
                </c:pt>
                <c:pt idx="167">
                  <c:v>11301</c:v>
                </c:pt>
                <c:pt idx="168">
                  <c:v>11372</c:v>
                </c:pt>
                <c:pt idx="169">
                  <c:v>11627</c:v>
                </c:pt>
                <c:pt idx="170">
                  <c:v>11629</c:v>
                </c:pt>
                <c:pt idx="171">
                  <c:v>11686</c:v>
                </c:pt>
                <c:pt idx="172">
                  <c:v>11695</c:v>
                </c:pt>
                <c:pt idx="173">
                  <c:v>12327</c:v>
                </c:pt>
                <c:pt idx="174">
                  <c:v>12334</c:v>
                </c:pt>
                <c:pt idx="175">
                  <c:v>12335</c:v>
                </c:pt>
                <c:pt idx="176">
                  <c:v>12364</c:v>
                </c:pt>
                <c:pt idx="177">
                  <c:v>12390</c:v>
                </c:pt>
                <c:pt idx="178">
                  <c:v>12709</c:v>
                </c:pt>
                <c:pt idx="179">
                  <c:v>12709</c:v>
                </c:pt>
                <c:pt idx="180">
                  <c:v>12710</c:v>
                </c:pt>
                <c:pt idx="181">
                  <c:v>13050</c:v>
                </c:pt>
                <c:pt idx="182">
                  <c:v>13056</c:v>
                </c:pt>
                <c:pt idx="183">
                  <c:v>13379</c:v>
                </c:pt>
                <c:pt idx="184">
                  <c:v>13398</c:v>
                </c:pt>
                <c:pt idx="185">
                  <c:v>13406</c:v>
                </c:pt>
                <c:pt idx="186">
                  <c:v>13467</c:v>
                </c:pt>
                <c:pt idx="187">
                  <c:v>13700</c:v>
                </c:pt>
                <c:pt idx="188">
                  <c:v>13732</c:v>
                </c:pt>
                <c:pt idx="189">
                  <c:v>13747</c:v>
                </c:pt>
                <c:pt idx="190">
                  <c:v>13747</c:v>
                </c:pt>
                <c:pt idx="191">
                  <c:v>13787</c:v>
                </c:pt>
                <c:pt idx="192">
                  <c:v>14096</c:v>
                </c:pt>
                <c:pt idx="193">
                  <c:v>14110</c:v>
                </c:pt>
                <c:pt idx="194">
                  <c:v>14124</c:v>
                </c:pt>
                <c:pt idx="195">
                  <c:v>14541</c:v>
                </c:pt>
                <c:pt idx="196">
                  <c:v>14853</c:v>
                </c:pt>
                <c:pt idx="197">
                  <c:v>14861</c:v>
                </c:pt>
                <c:pt idx="198">
                  <c:v>15127</c:v>
                </c:pt>
                <c:pt idx="199">
                  <c:v>15127</c:v>
                </c:pt>
                <c:pt idx="200">
                  <c:v>15127</c:v>
                </c:pt>
                <c:pt idx="201">
                  <c:v>15128</c:v>
                </c:pt>
                <c:pt idx="202">
                  <c:v>15128</c:v>
                </c:pt>
                <c:pt idx="203">
                  <c:v>15128</c:v>
                </c:pt>
                <c:pt idx="204">
                  <c:v>15172</c:v>
                </c:pt>
                <c:pt idx="205">
                  <c:v>15239</c:v>
                </c:pt>
                <c:pt idx="206">
                  <c:v>15557</c:v>
                </c:pt>
                <c:pt idx="207">
                  <c:v>15587</c:v>
                </c:pt>
                <c:pt idx="208">
                  <c:v>15872</c:v>
                </c:pt>
                <c:pt idx="209">
                  <c:v>15873</c:v>
                </c:pt>
                <c:pt idx="210">
                  <c:v>15880</c:v>
                </c:pt>
                <c:pt idx="211">
                  <c:v>15937</c:v>
                </c:pt>
                <c:pt idx="212">
                  <c:v>16146</c:v>
                </c:pt>
                <c:pt idx="213">
                  <c:v>16312</c:v>
                </c:pt>
                <c:pt idx="214">
                  <c:v>16551</c:v>
                </c:pt>
                <c:pt idx="215">
                  <c:v>16953</c:v>
                </c:pt>
                <c:pt idx="216">
                  <c:v>16982</c:v>
                </c:pt>
                <c:pt idx="217">
                  <c:v>16982</c:v>
                </c:pt>
                <c:pt idx="218">
                  <c:v>17333</c:v>
                </c:pt>
                <c:pt idx="219">
                  <c:v>17650</c:v>
                </c:pt>
                <c:pt idx="220">
                  <c:v>18057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0">
                  <c:v>-7.7637341247004998E-2</c:v>
                </c:pt>
                <c:pt idx="1">
                  <c:v>-7.7573490448666182E-2</c:v>
                </c:pt>
                <c:pt idx="2">
                  <c:v>-7.7329191741978553E-2</c:v>
                </c:pt>
                <c:pt idx="3">
                  <c:v>-7.6797564442766253E-2</c:v>
                </c:pt>
                <c:pt idx="4">
                  <c:v>-7.6440832808568976E-2</c:v>
                </c:pt>
                <c:pt idx="5">
                  <c:v>-7.6285369995222285E-2</c:v>
                </c:pt>
                <c:pt idx="6">
                  <c:v>-7.4580831291742644E-2</c:v>
                </c:pt>
                <c:pt idx="7">
                  <c:v>-7.4503099885069313E-2</c:v>
                </c:pt>
                <c:pt idx="8">
                  <c:v>-7.3764651521672581E-2</c:v>
                </c:pt>
                <c:pt idx="9">
                  <c:v>-7.2559814718235832E-2</c:v>
                </c:pt>
                <c:pt idx="10">
                  <c:v>-7.168533639316077E-2</c:v>
                </c:pt>
                <c:pt idx="11">
                  <c:v>-7.1671455784826255E-2</c:v>
                </c:pt>
                <c:pt idx="12">
                  <c:v>-6.9581036169646809E-2</c:v>
                </c:pt>
                <c:pt idx="13">
                  <c:v>-6.8923095334590345E-2</c:v>
                </c:pt>
                <c:pt idx="14">
                  <c:v>-6.86149458295639E-2</c:v>
                </c:pt>
                <c:pt idx="15">
                  <c:v>-6.6896526517749716E-2</c:v>
                </c:pt>
                <c:pt idx="16">
                  <c:v>-6.5705570322647497E-2</c:v>
                </c:pt>
                <c:pt idx="17">
                  <c:v>-6.4736703860897665E-2</c:v>
                </c:pt>
                <c:pt idx="18">
                  <c:v>-6.3684553749140685E-2</c:v>
                </c:pt>
                <c:pt idx="19">
                  <c:v>-6.2868373979070635E-2</c:v>
                </c:pt>
                <c:pt idx="20">
                  <c:v>-6.2796194815731093E-2</c:v>
                </c:pt>
                <c:pt idx="21">
                  <c:v>-6.1980015045661037E-2</c:v>
                </c:pt>
                <c:pt idx="22">
                  <c:v>-6.1019476948911924E-2</c:v>
                </c:pt>
                <c:pt idx="23">
                  <c:v>-6.0786282728891909E-2</c:v>
                </c:pt>
                <c:pt idx="24">
                  <c:v>-5.9820192388808979E-2</c:v>
                </c:pt>
                <c:pt idx="25">
                  <c:v>-5.8781922885386528E-2</c:v>
                </c:pt>
                <c:pt idx="26">
                  <c:v>-5.8655609349542351E-2</c:v>
                </c:pt>
                <c:pt idx="27">
                  <c:v>-5.798378790615135E-2</c:v>
                </c:pt>
                <c:pt idx="28">
                  <c:v>-5.7450772546105602E-2</c:v>
                </c:pt>
                <c:pt idx="29">
                  <c:v>-5.5697651713455115E-2</c:v>
                </c:pt>
                <c:pt idx="30">
                  <c:v>-5.5697651713455115E-2</c:v>
                </c:pt>
                <c:pt idx="31">
                  <c:v>-5.4534456735021941E-2</c:v>
                </c:pt>
                <c:pt idx="32">
                  <c:v>-5.3843202439962608E-2</c:v>
                </c:pt>
                <c:pt idx="33">
                  <c:v>-5.1985977044803185E-2</c:v>
                </c:pt>
                <c:pt idx="34">
                  <c:v>-5.0364721991330692E-2</c:v>
                </c:pt>
                <c:pt idx="35">
                  <c:v>-5.0062124729638051E-2</c:v>
                </c:pt>
                <c:pt idx="36">
                  <c:v>-4.9992721687965425E-2</c:v>
                </c:pt>
                <c:pt idx="37">
                  <c:v>-4.9901109672957564E-2</c:v>
                </c:pt>
                <c:pt idx="38">
                  <c:v>-4.9892781307956852E-2</c:v>
                </c:pt>
                <c:pt idx="39">
                  <c:v>-4.9753975224611599E-2</c:v>
                </c:pt>
                <c:pt idx="40">
                  <c:v>-4.9039123895383577E-2</c:v>
                </c:pt>
                <c:pt idx="41">
                  <c:v>-4.8779556519527957E-2</c:v>
                </c:pt>
                <c:pt idx="42">
                  <c:v>-4.8000854391961119E-2</c:v>
                </c:pt>
                <c:pt idx="43">
                  <c:v>-4.7850943821948252E-2</c:v>
                </c:pt>
                <c:pt idx="44">
                  <c:v>-4.7230480629394993E-2</c:v>
                </c:pt>
                <c:pt idx="45">
                  <c:v>-4.7061137207713793E-2</c:v>
                </c:pt>
                <c:pt idx="46">
                  <c:v>-4.6117255840966105E-2</c:v>
                </c:pt>
                <c:pt idx="47">
                  <c:v>-4.6114479719299196E-2</c:v>
                </c:pt>
                <c:pt idx="48">
                  <c:v>-4.6103375232631583E-2</c:v>
                </c:pt>
                <c:pt idx="49">
                  <c:v>-4.6036748312625858E-2</c:v>
                </c:pt>
                <c:pt idx="50">
                  <c:v>-4.6033972190958956E-2</c:v>
                </c:pt>
                <c:pt idx="51">
                  <c:v>-4.5067881850876026E-2</c:v>
                </c:pt>
                <c:pt idx="52">
                  <c:v>-4.5059553485875314E-2</c:v>
                </c:pt>
                <c:pt idx="53">
                  <c:v>-4.4990150444202688E-2</c:v>
                </c:pt>
                <c:pt idx="54">
                  <c:v>-4.4970717592534355E-2</c:v>
                </c:pt>
                <c:pt idx="55">
                  <c:v>-4.3335581930727333E-2</c:v>
                </c:pt>
                <c:pt idx="56">
                  <c:v>-4.3332805809060432E-2</c:v>
                </c:pt>
                <c:pt idx="57">
                  <c:v>-4.3228701246551496E-2</c:v>
                </c:pt>
                <c:pt idx="58">
                  <c:v>-4.1339550452222672E-2</c:v>
                </c:pt>
                <c:pt idx="59">
                  <c:v>-4.1247938437214804E-2</c:v>
                </c:pt>
                <c:pt idx="60">
                  <c:v>-4.1200744368877419E-2</c:v>
                </c:pt>
                <c:pt idx="61">
                  <c:v>-4.0385952659640817E-2</c:v>
                </c:pt>
                <c:pt idx="62">
                  <c:v>-3.9909847793766613E-2</c:v>
                </c:pt>
                <c:pt idx="63">
                  <c:v>-3.9125593422865965E-2</c:v>
                </c:pt>
                <c:pt idx="64">
                  <c:v>-3.9088115780362746E-2</c:v>
                </c:pt>
                <c:pt idx="65">
                  <c:v>-3.7375248711882386E-2</c:v>
                </c:pt>
                <c:pt idx="66">
                  <c:v>-3.6328650843459223E-2</c:v>
                </c:pt>
                <c:pt idx="67">
                  <c:v>-3.5201545446695806E-2</c:v>
                </c:pt>
                <c:pt idx="68">
                  <c:v>-3.2182513133936663E-2</c:v>
                </c:pt>
                <c:pt idx="69">
                  <c:v>-3.1417691614704348E-2</c:v>
                </c:pt>
                <c:pt idx="70">
                  <c:v>-3.04404967879538E-2</c:v>
                </c:pt>
                <c:pt idx="71">
                  <c:v>-2.9402227284531346E-2</c:v>
                </c:pt>
                <c:pt idx="72">
                  <c:v>-1.9724667153700658E-2</c:v>
                </c:pt>
                <c:pt idx="73">
                  <c:v>-1.9721891032033756E-2</c:v>
                </c:pt>
                <c:pt idx="74">
                  <c:v>-1.9719114910366847E-2</c:v>
                </c:pt>
                <c:pt idx="75">
                  <c:v>-1.9719114910366847E-2</c:v>
                </c:pt>
                <c:pt idx="76">
                  <c:v>-1.8825203733623452E-2</c:v>
                </c:pt>
                <c:pt idx="77">
                  <c:v>-9.8083605595161456E-3</c:v>
                </c:pt>
                <c:pt idx="78">
                  <c:v>-9.7167485445082812E-3</c:v>
                </c:pt>
                <c:pt idx="79">
                  <c:v>-9.7167485445082812E-3</c:v>
                </c:pt>
                <c:pt idx="80">
                  <c:v>-8.9227777477734627E-3</c:v>
                </c:pt>
                <c:pt idx="81">
                  <c:v>-8.9227777477734627E-3</c:v>
                </c:pt>
                <c:pt idx="82">
                  <c:v>-8.9200016261065593E-3</c:v>
                </c:pt>
                <c:pt idx="83">
                  <c:v>-8.9200016261065593E-3</c:v>
                </c:pt>
                <c:pt idx="84">
                  <c:v>-8.9033448961051281E-3</c:v>
                </c:pt>
                <c:pt idx="85">
                  <c:v>-8.8422702194332192E-3</c:v>
                </c:pt>
                <c:pt idx="86">
                  <c:v>-8.7534343260922617E-3</c:v>
                </c:pt>
                <c:pt idx="87">
                  <c:v>-8.670150676085113E-3</c:v>
                </c:pt>
                <c:pt idx="88">
                  <c:v>-8.670150676085113E-3</c:v>
                </c:pt>
                <c:pt idx="89">
                  <c:v>-8.670150676085113E-3</c:v>
                </c:pt>
                <c:pt idx="90">
                  <c:v>-8.670150676085113E-3</c:v>
                </c:pt>
                <c:pt idx="91">
                  <c:v>-8.5979715127455832E-3</c:v>
                </c:pt>
                <c:pt idx="92">
                  <c:v>-8.5979715127455832E-3</c:v>
                </c:pt>
                <c:pt idx="93">
                  <c:v>-7.9539112860236329E-3</c:v>
                </c:pt>
                <c:pt idx="94">
                  <c:v>-7.9539112860236329E-3</c:v>
                </c:pt>
                <c:pt idx="95">
                  <c:v>-7.9455829210229173E-3</c:v>
                </c:pt>
                <c:pt idx="96">
                  <c:v>-7.8706276360164841E-3</c:v>
                </c:pt>
                <c:pt idx="97">
                  <c:v>-7.8678515143495789E-3</c:v>
                </c:pt>
                <c:pt idx="98">
                  <c:v>-7.8678515143495789E-3</c:v>
                </c:pt>
                <c:pt idx="99">
                  <c:v>-7.8678515143495789E-3</c:v>
                </c:pt>
                <c:pt idx="100">
                  <c:v>-7.8622992710157685E-3</c:v>
                </c:pt>
                <c:pt idx="101">
                  <c:v>-7.7068364576690909E-3</c:v>
                </c:pt>
                <c:pt idx="102">
                  <c:v>-6.9850448242738021E-3</c:v>
                </c:pt>
                <c:pt idx="103">
                  <c:v>-6.9850448242738021E-3</c:v>
                </c:pt>
                <c:pt idx="104">
                  <c:v>-6.9822687026068969E-3</c:v>
                </c:pt>
                <c:pt idx="105">
                  <c:v>-6.9822687026068969E-3</c:v>
                </c:pt>
                <c:pt idx="106">
                  <c:v>-6.9017611742666534E-3</c:v>
                </c:pt>
                <c:pt idx="107">
                  <c:v>-6.9017611742666534E-3</c:v>
                </c:pt>
                <c:pt idx="108">
                  <c:v>-6.8989850525997482E-3</c:v>
                </c:pt>
                <c:pt idx="109">
                  <c:v>-6.8212536459264089E-3</c:v>
                </c:pt>
                <c:pt idx="110">
                  <c:v>-6.7435222392530705E-3</c:v>
                </c:pt>
                <c:pt idx="111">
                  <c:v>-6.5852833042394877E-3</c:v>
                </c:pt>
                <c:pt idx="112">
                  <c:v>-5.9301185908499175E-3</c:v>
                </c:pt>
                <c:pt idx="113">
                  <c:v>-5.9245663475161071E-3</c:v>
                </c:pt>
                <c:pt idx="114">
                  <c:v>-5.8579394275103886E-3</c:v>
                </c:pt>
                <c:pt idx="115">
                  <c:v>-5.8579394275103886E-3</c:v>
                </c:pt>
                <c:pt idx="116">
                  <c:v>-5.8496110625096739E-3</c:v>
                </c:pt>
                <c:pt idx="117">
                  <c:v>-5.7746557775032398E-3</c:v>
                </c:pt>
                <c:pt idx="118">
                  <c:v>-5.6108645991558466E-3</c:v>
                </c:pt>
                <c:pt idx="119">
                  <c:v>-5.5359093141494134E-3</c:v>
                </c:pt>
                <c:pt idx="120">
                  <c:v>-5.5359093141494134E-3</c:v>
                </c:pt>
                <c:pt idx="121">
                  <c:v>-5.2638493907927273E-3</c:v>
                </c:pt>
                <c:pt idx="122">
                  <c:v>-4.7002966924110205E-3</c:v>
                </c:pt>
                <c:pt idx="123">
                  <c:v>-4.0395797356876408E-3</c:v>
                </c:pt>
                <c:pt idx="124">
                  <c:v>-3.8868930440078674E-3</c:v>
                </c:pt>
                <c:pt idx="125">
                  <c:v>-3.8341467323366732E-3</c:v>
                </c:pt>
                <c:pt idx="126">
                  <c:v>-3.673131675656186E-3</c:v>
                </c:pt>
                <c:pt idx="127">
                  <c:v>-3.1539969239449588E-3</c:v>
                </c:pt>
                <c:pt idx="128">
                  <c:v>-3.0762655172716195E-3</c:v>
                </c:pt>
                <c:pt idx="129">
                  <c:v>-1.8159062804967681E-3</c:v>
                </c:pt>
                <c:pt idx="130">
                  <c:v>-7.69308412073599E-4</c:v>
                </c:pt>
                <c:pt idx="131">
                  <c:v>-8.3606360348074255E-5</c:v>
                </c:pt>
                <c:pt idx="132">
                  <c:v>8.9914070973628156E-4</c:v>
                </c:pt>
                <c:pt idx="133">
                  <c:v>9.0746907473699713E-4</c:v>
                </c:pt>
                <c:pt idx="134">
                  <c:v>9.7687211640961995E-4</c:v>
                </c:pt>
                <c:pt idx="135">
                  <c:v>9.7964823807652514E-4</c:v>
                </c:pt>
                <c:pt idx="136">
                  <c:v>9.9352884641105109E-4</c:v>
                </c:pt>
                <c:pt idx="137">
                  <c:v>1.0740363747512947E-3</c:v>
                </c:pt>
                <c:pt idx="138">
                  <c:v>1.1101259564210587E-3</c:v>
                </c:pt>
                <c:pt idx="139">
                  <c:v>1.901320631488972E-3</c:v>
                </c:pt>
                <c:pt idx="140">
                  <c:v>1.901320631488972E-3</c:v>
                </c:pt>
                <c:pt idx="141">
                  <c:v>1.9235296048242118E-3</c:v>
                </c:pt>
                <c:pt idx="142">
                  <c:v>1.9707236731615965E-3</c:v>
                </c:pt>
                <c:pt idx="143">
                  <c:v>1.9734997948285E-3</c:v>
                </c:pt>
                <c:pt idx="144">
                  <c:v>2.1372909731758941E-3</c:v>
                </c:pt>
                <c:pt idx="145">
                  <c:v>2.8896199449071364E-3</c:v>
                </c:pt>
                <c:pt idx="146">
                  <c:v>4.8412334767413238E-3</c:v>
                </c:pt>
                <c:pt idx="147">
                  <c:v>4.966158951752047E-3</c:v>
                </c:pt>
                <c:pt idx="148">
                  <c:v>4.966158951752047E-3</c:v>
                </c:pt>
                <c:pt idx="149">
                  <c:v>4.9689350734189522E-3</c:v>
                </c:pt>
                <c:pt idx="150">
                  <c:v>6.8206082252445597E-3</c:v>
                </c:pt>
                <c:pt idx="151">
                  <c:v>6.9705187952574278E-3</c:v>
                </c:pt>
                <c:pt idx="152">
                  <c:v>7.5035341553031792E-3</c:v>
                </c:pt>
                <c:pt idx="153">
                  <c:v>7.658996968649856E-3</c:v>
                </c:pt>
                <c:pt idx="154">
                  <c:v>8.0976241920208414E-3</c:v>
                </c:pt>
                <c:pt idx="155">
                  <c:v>8.8027590954147007E-3</c:v>
                </c:pt>
                <c:pt idx="156">
                  <c:v>1.0712730802245312E-2</c:v>
                </c:pt>
                <c:pt idx="157">
                  <c:v>1.0845984642256751E-2</c:v>
                </c:pt>
                <c:pt idx="158">
                  <c:v>1.09292682922639E-2</c:v>
                </c:pt>
                <c:pt idx="159">
                  <c:v>1.3783121365842196E-2</c:v>
                </c:pt>
                <c:pt idx="160">
                  <c:v>1.4663151934251068E-2</c:v>
                </c:pt>
                <c:pt idx="161">
                  <c:v>1.5629242274333995E-2</c:v>
                </c:pt>
                <c:pt idx="162">
                  <c:v>2.056518659809101E-2</c:v>
                </c:pt>
                <c:pt idx="163">
                  <c:v>2.1353605151492018E-2</c:v>
                </c:pt>
                <c:pt idx="164">
                  <c:v>2.2489038913256147E-2</c:v>
                </c:pt>
                <c:pt idx="165">
                  <c:v>2.2522352373259006E-2</c:v>
                </c:pt>
                <c:pt idx="166">
                  <c:v>2.3188621573316196E-2</c:v>
                </c:pt>
                <c:pt idx="167">
                  <c:v>2.3505099443343364E-2</c:v>
                </c:pt>
                <c:pt idx="168">
                  <c:v>2.3702204081693615E-2</c:v>
                </c:pt>
                <c:pt idx="169">
                  <c:v>2.4410115106754379E-2</c:v>
                </c:pt>
                <c:pt idx="170">
                  <c:v>2.441566735008819E-2</c:v>
                </c:pt>
                <c:pt idx="171">
                  <c:v>2.4573906285101775E-2</c:v>
                </c:pt>
                <c:pt idx="172">
                  <c:v>2.4598891380103918E-2</c:v>
                </c:pt>
                <c:pt idx="173">
                  <c:v>2.6353400273587853E-2</c:v>
                </c:pt>
                <c:pt idx="174">
                  <c:v>2.6372833125256186E-2</c:v>
                </c:pt>
                <c:pt idx="175">
                  <c:v>2.6375609246923087E-2</c:v>
                </c:pt>
                <c:pt idx="176">
                  <c:v>2.6456116775263334E-2</c:v>
                </c:pt>
                <c:pt idx="177">
                  <c:v>2.6528295938602862E-2</c:v>
                </c:pt>
                <c:pt idx="178">
                  <c:v>2.7413878750345545E-2</c:v>
                </c:pt>
                <c:pt idx="179">
                  <c:v>2.7413878750345545E-2</c:v>
                </c:pt>
                <c:pt idx="180">
                  <c:v>2.7416654872012447E-2</c:v>
                </c:pt>
                <c:pt idx="181">
                  <c:v>2.8360536238760135E-2</c:v>
                </c:pt>
                <c:pt idx="182">
                  <c:v>2.8377192968761566E-2</c:v>
                </c:pt>
                <c:pt idx="183">
                  <c:v>2.927388026717187E-2</c:v>
                </c:pt>
                <c:pt idx="184">
                  <c:v>2.9326626578843065E-2</c:v>
                </c:pt>
                <c:pt idx="185">
                  <c:v>2.93488355521783E-2</c:v>
                </c:pt>
                <c:pt idx="186">
                  <c:v>2.9518178973859506E-2</c:v>
                </c:pt>
                <c:pt idx="187">
                  <c:v>3.0165015322248356E-2</c:v>
                </c:pt>
                <c:pt idx="188">
                  <c:v>3.0253851215589316E-2</c:v>
                </c:pt>
                <c:pt idx="189">
                  <c:v>3.029549304059289E-2</c:v>
                </c:pt>
                <c:pt idx="190">
                  <c:v>3.029549304059289E-2</c:v>
                </c:pt>
                <c:pt idx="191">
                  <c:v>3.0406537907269091E-2</c:v>
                </c:pt>
                <c:pt idx="192">
                  <c:v>3.1264359502342721E-2</c:v>
                </c:pt>
                <c:pt idx="193">
                  <c:v>3.1303225205679394E-2</c:v>
                </c:pt>
                <c:pt idx="194">
                  <c:v>3.134209090901606E-2</c:v>
                </c:pt>
                <c:pt idx="195">
                  <c:v>3.2499733644115431E-2</c:v>
                </c:pt>
                <c:pt idx="196">
                  <c:v>3.336588360418978E-2</c:v>
                </c:pt>
                <c:pt idx="197">
                  <c:v>3.3388092577525015E-2</c:v>
                </c:pt>
                <c:pt idx="198">
                  <c:v>3.4126540940921733E-2</c:v>
                </c:pt>
                <c:pt idx="199">
                  <c:v>3.4126540940921733E-2</c:v>
                </c:pt>
                <c:pt idx="200">
                  <c:v>3.4126540940921733E-2</c:v>
                </c:pt>
                <c:pt idx="201">
                  <c:v>3.4129317062588642E-2</c:v>
                </c:pt>
                <c:pt idx="202">
                  <c:v>3.4129317062588642E-2</c:v>
                </c:pt>
                <c:pt idx="203">
                  <c:v>3.4129317062588642E-2</c:v>
                </c:pt>
                <c:pt idx="204">
                  <c:v>3.4251466415932456E-2</c:v>
                </c:pt>
                <c:pt idx="205">
                  <c:v>3.4437466567615094E-2</c:v>
                </c:pt>
                <c:pt idx="206">
                  <c:v>3.5320273257690868E-2</c:v>
                </c:pt>
                <c:pt idx="207">
                  <c:v>3.5403556907698017E-2</c:v>
                </c:pt>
                <c:pt idx="208">
                  <c:v>3.619475158276593E-2</c:v>
                </c:pt>
                <c:pt idx="209">
                  <c:v>3.6197527704432839E-2</c:v>
                </c:pt>
                <c:pt idx="210">
                  <c:v>3.6216960556101171E-2</c:v>
                </c:pt>
                <c:pt idx="211">
                  <c:v>3.637519949111475E-2</c:v>
                </c:pt>
                <c:pt idx="212">
                  <c:v>3.695540891949789E-2</c:v>
                </c:pt>
                <c:pt idx="213">
                  <c:v>3.741624511620411E-2</c:v>
                </c:pt>
                <c:pt idx="214">
                  <c:v>3.8079738194594398E-2</c:v>
                </c:pt>
                <c:pt idx="215">
                  <c:v>3.9195739104690194E-2</c:v>
                </c:pt>
                <c:pt idx="216">
                  <c:v>3.9276246633030434E-2</c:v>
                </c:pt>
                <c:pt idx="217">
                  <c:v>3.9276246633030434E-2</c:v>
                </c:pt>
                <c:pt idx="218">
                  <c:v>4.0250665338114076E-2</c:v>
                </c:pt>
                <c:pt idx="219">
                  <c:v>4.1130695906522949E-2</c:v>
                </c:pt>
                <c:pt idx="220">
                  <c:v>4.2260577424953268E-2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DE-4366-AACD-5A3072D5A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174320"/>
        <c:axId val="1"/>
      </c:scatterChart>
      <c:valAx>
        <c:axId val="515174320"/>
        <c:scaling>
          <c:orientation val="minMax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9724432192947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93067590987867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1743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584073654571341"/>
          <c:y val="0.92024539877300615"/>
          <c:w val="0.7036400605903465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0</xdr:row>
      <xdr:rowOff>0</xdr:rowOff>
    </xdr:from>
    <xdr:to>
      <xdr:col>17</xdr:col>
      <xdr:colOff>523875</xdr:colOff>
      <xdr:row>18</xdr:row>
      <xdr:rowOff>19050</xdr:rowOff>
    </xdr:to>
    <xdr:graphicFrame macro="">
      <xdr:nvGraphicFramePr>
        <xdr:cNvPr id="1052" name="Chart 1">
          <a:extLst>
            <a:ext uri="{FF2B5EF4-FFF2-40B4-BE49-F238E27FC236}">
              <a16:creationId xmlns:a16="http://schemas.microsoft.com/office/drawing/2014/main" id="{7F9922F6-97AF-2FA7-35DE-FC3236CB0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26</xdr:col>
      <xdr:colOff>666750</xdr:colOff>
      <xdr:row>18</xdr:row>
      <xdr:rowOff>47625</xdr:rowOff>
    </xdr:to>
    <xdr:graphicFrame macro="">
      <xdr:nvGraphicFramePr>
        <xdr:cNvPr id="1053" name="Chart 3">
          <a:extLst>
            <a:ext uri="{FF2B5EF4-FFF2-40B4-BE49-F238E27FC236}">
              <a16:creationId xmlns:a16="http://schemas.microsoft.com/office/drawing/2014/main" id="{6EA319EC-AB78-F724-A52A-CCCDA3923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653" TargetMode="External"/><Relationship Id="rId13" Type="http://schemas.openxmlformats.org/officeDocument/2006/relationships/hyperlink" Target="http://www.aavso.org/sites/default/files/jaavso/v36n2/186.pdf" TargetMode="External"/><Relationship Id="rId18" Type="http://schemas.openxmlformats.org/officeDocument/2006/relationships/hyperlink" Target="http://www.bav-astro.de/sfs/BAVM_link.php?BAVMnr=220" TargetMode="External"/><Relationship Id="rId3" Type="http://schemas.openxmlformats.org/officeDocument/2006/relationships/hyperlink" Target="http://www.konkoly.hu/cgi-bin/IBVS?5494" TargetMode="External"/><Relationship Id="rId21" Type="http://schemas.openxmlformats.org/officeDocument/2006/relationships/hyperlink" Target="http://www.konkoly.hu/cgi-bin/IBVS?6029" TargetMode="External"/><Relationship Id="rId7" Type="http://schemas.openxmlformats.org/officeDocument/2006/relationships/hyperlink" Target="http://www.bav-astro.de/sfs/BAVM_link.php?BAVMnr=178" TargetMode="External"/><Relationship Id="rId12" Type="http://schemas.openxmlformats.org/officeDocument/2006/relationships/hyperlink" Target="http://www.aavso.org/sites/default/files/jaavso/v36n2/186.pdf" TargetMode="External"/><Relationship Id="rId17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vsolj.cetus-net.org/no47.pdf" TargetMode="External"/><Relationship Id="rId16" Type="http://schemas.openxmlformats.org/officeDocument/2006/relationships/hyperlink" Target="http://www.konkoly.hu/cgi-bin/IBVS?5992" TargetMode="External"/><Relationship Id="rId20" Type="http://schemas.openxmlformats.org/officeDocument/2006/relationships/hyperlink" Target="http://www.bav-astro.de/sfs/BAVM_link.php?BAVMnr=22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vsolj.cetus-net.org/no43.pdf" TargetMode="External"/><Relationship Id="rId11" Type="http://schemas.openxmlformats.org/officeDocument/2006/relationships/hyperlink" Target="http://www.aavso.org/sites/default/files/jaavso/v36n2/186.pdf" TargetMode="External"/><Relationship Id="rId5" Type="http://schemas.openxmlformats.org/officeDocument/2006/relationships/hyperlink" Target="http://vsolj.cetus-net.org/no43.pdf" TargetMode="External"/><Relationship Id="rId15" Type="http://schemas.openxmlformats.org/officeDocument/2006/relationships/hyperlink" Target="http://www.konkoly.hu/cgi-bin/IBVS?5945" TargetMode="External"/><Relationship Id="rId23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201" TargetMode="External"/><Relationship Id="rId19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vsolj.cetus-net.org/no42.pdf" TargetMode="External"/><Relationship Id="rId9" Type="http://schemas.openxmlformats.org/officeDocument/2006/relationships/hyperlink" Target="http://www.bav-astro.de/sfs/BAVM_link.php?BAVMnr=178" TargetMode="External"/><Relationship Id="rId14" Type="http://schemas.openxmlformats.org/officeDocument/2006/relationships/hyperlink" Target="http://www.bav-astro.de/sfs/BAVM_link.php?BAVMnr=209" TargetMode="External"/><Relationship Id="rId22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5"/>
  <sheetViews>
    <sheetView tabSelected="1" workbookViewId="0">
      <pane xSplit="14" ySplit="22" topLeftCell="O230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5.140625" style="4" customWidth="1"/>
    <col min="3" max="3" width="11.85546875" customWidth="1"/>
    <col min="4" max="4" width="9.42578125" customWidth="1"/>
    <col min="5" max="5" width="11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86</v>
      </c>
    </row>
    <row r="2" spans="1:6" x14ac:dyDescent="0.2">
      <c r="A2" t="s">
        <v>27</v>
      </c>
      <c r="B2" s="9" t="s">
        <v>87</v>
      </c>
    </row>
    <row r="4" spans="1:6" ht="14.25" thickTop="1" thickBot="1" x14ac:dyDescent="0.25">
      <c r="A4" s="6" t="s">
        <v>3</v>
      </c>
      <c r="C4" s="2">
        <v>41434.447999999997</v>
      </c>
      <c r="D4" s="3">
        <v>1.0344013999999999</v>
      </c>
    </row>
    <row r="5" spans="1:6" ht="13.5" thickTop="1" x14ac:dyDescent="0.2">
      <c r="A5" s="14" t="s">
        <v>90</v>
      </c>
      <c r="B5" s="10"/>
      <c r="C5" s="15">
        <v>-9.5</v>
      </c>
      <c r="D5" s="10" t="s">
        <v>91</v>
      </c>
    </row>
    <row r="6" spans="1:6" x14ac:dyDescent="0.2">
      <c r="A6" s="6" t="s">
        <v>4</v>
      </c>
    </row>
    <row r="7" spans="1:6" x14ac:dyDescent="0.2">
      <c r="A7" t="s">
        <v>5</v>
      </c>
      <c r="C7">
        <f>+C4</f>
        <v>41434.447999999997</v>
      </c>
    </row>
    <row r="8" spans="1:6" x14ac:dyDescent="0.2">
      <c r="A8" t="s">
        <v>6</v>
      </c>
      <c r="C8">
        <f>+D4</f>
        <v>1.0344013999999999</v>
      </c>
    </row>
    <row r="9" spans="1:6" x14ac:dyDescent="0.2">
      <c r="A9" s="28" t="s">
        <v>95</v>
      </c>
      <c r="B9" s="29">
        <v>120</v>
      </c>
      <c r="C9" s="17" t="str">
        <f>"F"&amp;B9</f>
        <v>F120</v>
      </c>
      <c r="D9" s="18" t="str">
        <f>"G"&amp;B9</f>
        <v>G120</v>
      </c>
    </row>
    <row r="10" spans="1:6" ht="13.5" thickBot="1" x14ac:dyDescent="0.25">
      <c r="A10" s="10"/>
      <c r="B10" s="10"/>
      <c r="C10" s="5" t="s">
        <v>23</v>
      </c>
      <c r="D10" s="5" t="s">
        <v>24</v>
      </c>
      <c r="E10" s="10"/>
    </row>
    <row r="11" spans="1:6" x14ac:dyDescent="0.2">
      <c r="A11" s="10" t="s">
        <v>19</v>
      </c>
      <c r="B11" s="10"/>
      <c r="C11" s="16">
        <f ca="1">INTERCEPT(INDIRECT($D$9):G987,INDIRECT($C$9):F987)</f>
        <v>-7.8678515143495789E-3</v>
      </c>
      <c r="D11" s="4"/>
      <c r="E11" s="10"/>
    </row>
    <row r="12" spans="1:6" x14ac:dyDescent="0.2">
      <c r="A12" s="10" t="s">
        <v>20</v>
      </c>
      <c r="B12" s="10"/>
      <c r="C12" s="16">
        <f ca="1">SLOPE(INDIRECT($D$9):G987,INDIRECT($C$9):F987)</f>
        <v>2.776121666904959E-6</v>
      </c>
      <c r="D12" s="4"/>
      <c r="E12" s="10"/>
    </row>
    <row r="13" spans="1:6" x14ac:dyDescent="0.2">
      <c r="A13" s="10" t="s">
        <v>22</v>
      </c>
      <c r="B13" s="10"/>
      <c r="C13" s="4" t="s">
        <v>17</v>
      </c>
    </row>
    <row r="14" spans="1:6" x14ac:dyDescent="0.2">
      <c r="A14" s="10"/>
      <c r="B14" s="10"/>
      <c r="C14" s="10"/>
    </row>
    <row r="15" spans="1:6" x14ac:dyDescent="0.2">
      <c r="A15" s="19" t="s">
        <v>21</v>
      </c>
      <c r="B15" s="10"/>
      <c r="C15" s="20">
        <f ca="1">(C7+C11)+(C8+C12)*INT(MAX(F21:F3528))</f>
        <v>60112.676340377424</v>
      </c>
      <c r="E15" s="21" t="s">
        <v>98</v>
      </c>
      <c r="F15" s="15">
        <v>1</v>
      </c>
    </row>
    <row r="16" spans="1:6" x14ac:dyDescent="0.2">
      <c r="A16" s="23" t="s">
        <v>7</v>
      </c>
      <c r="B16" s="10"/>
      <c r="C16" s="24">
        <f ca="1">+C8+C12</f>
        <v>1.0344041761216669</v>
      </c>
      <c r="E16" s="21" t="s">
        <v>92</v>
      </c>
      <c r="F16" s="22">
        <f ca="1">NOW()+15018.5+$C$5/24</f>
        <v>60312.629770601852</v>
      </c>
    </row>
    <row r="17" spans="1:19" ht="13.5" thickBot="1" x14ac:dyDescent="0.25">
      <c r="A17" s="21" t="s">
        <v>85</v>
      </c>
      <c r="B17" s="10"/>
      <c r="C17" s="10">
        <f>COUNT(C21:C2186)</f>
        <v>221</v>
      </c>
      <c r="E17" s="21" t="s">
        <v>99</v>
      </c>
      <c r="F17" s="22">
        <f ca="1">ROUND(2*(F16-$C$7)/$C$8,0)/2+F15</f>
        <v>18251.5</v>
      </c>
    </row>
    <row r="18" spans="1:19" ht="14.25" thickTop="1" thickBot="1" x14ac:dyDescent="0.25">
      <c r="A18" s="23" t="s">
        <v>8</v>
      </c>
      <c r="B18" s="10"/>
      <c r="C18" s="26">
        <f ca="1">+C15</f>
        <v>60112.676340377424</v>
      </c>
      <c r="D18" s="27">
        <f ca="1">+C16</f>
        <v>1.0344041761216669</v>
      </c>
      <c r="E18" s="21" t="s">
        <v>93</v>
      </c>
      <c r="F18" s="18">
        <f ca="1">ROUND(2*(F16-$C$15)/$C$16,0)/2+F15</f>
        <v>194.5</v>
      </c>
    </row>
    <row r="19" spans="1:19" ht="13.5" thickTop="1" x14ac:dyDescent="0.2">
      <c r="E19" s="21" t="s">
        <v>94</v>
      </c>
      <c r="F19" s="25">
        <f ca="1">+$C$15+$C$16*F18-15018.5-$C$5/24</f>
        <v>45295.763785966425</v>
      </c>
    </row>
    <row r="20" spans="1:19" ht="13.5" thickBot="1" x14ac:dyDescent="0.25">
      <c r="A20" s="5" t="s">
        <v>9</v>
      </c>
      <c r="B20" s="5" t="s">
        <v>10</v>
      </c>
      <c r="C20" s="5" t="s">
        <v>11</v>
      </c>
      <c r="D20" s="5" t="s">
        <v>16</v>
      </c>
      <c r="E20" s="5" t="s">
        <v>12</v>
      </c>
      <c r="F20" s="5" t="s">
        <v>13</v>
      </c>
      <c r="G20" s="5" t="s">
        <v>14</v>
      </c>
      <c r="H20" s="8" t="s">
        <v>124</v>
      </c>
      <c r="I20" s="8" t="s">
        <v>127</v>
      </c>
      <c r="J20" s="8" t="s">
        <v>121</v>
      </c>
      <c r="K20" s="8" t="s">
        <v>119</v>
      </c>
      <c r="L20" s="8" t="s">
        <v>757</v>
      </c>
      <c r="M20" s="8" t="s">
        <v>758</v>
      </c>
      <c r="N20" s="8" t="s">
        <v>759</v>
      </c>
      <c r="O20" s="8" t="s">
        <v>26</v>
      </c>
      <c r="P20" s="7" t="s">
        <v>25</v>
      </c>
      <c r="Q20" s="5" t="s">
        <v>18</v>
      </c>
    </row>
    <row r="21" spans="1:19" x14ac:dyDescent="0.2">
      <c r="A21" s="59" t="s">
        <v>135</v>
      </c>
      <c r="B21" s="58" t="s">
        <v>82</v>
      </c>
      <c r="C21" s="59">
        <v>15437.897000000001</v>
      </c>
      <c r="D21" s="59" t="s">
        <v>127</v>
      </c>
      <c r="E21" s="30">
        <f t="shared" ref="E21:E84" si="0">+(C21-C$7)/C$8</f>
        <v>-25131.975846127043</v>
      </c>
      <c r="F21" s="30">
        <f t="shared" ref="F21:F84" si="1">ROUND(2*E21,0)/2</f>
        <v>-25132</v>
      </c>
      <c r="G21" s="30">
        <f t="shared" ref="G21:G84" si="2">+C21-(C$7+F21*C$8)</f>
        <v>2.4984800002130214E-2</v>
      </c>
      <c r="H21" s="30"/>
      <c r="I21" s="30">
        <f t="shared" ref="I21:I56" si="3">G21</f>
        <v>2.4984800002130214E-2</v>
      </c>
      <c r="J21" s="30"/>
      <c r="K21" s="30"/>
      <c r="M21" s="30"/>
      <c r="N21" s="30"/>
      <c r="O21" s="30">
        <f t="shared" ref="O21:O84" ca="1" si="4">+C$11+C$12*F21</f>
        <v>-7.7637341247004998E-2</v>
      </c>
      <c r="P21" s="30"/>
      <c r="Q21" s="32">
        <f t="shared" ref="Q21:Q84" si="5">+C21-15018.5</f>
        <v>419.39700000000084</v>
      </c>
      <c r="R21" s="30"/>
      <c r="S21" s="30"/>
    </row>
    <row r="22" spans="1:19" x14ac:dyDescent="0.2">
      <c r="A22" s="59" t="s">
        <v>135</v>
      </c>
      <c r="B22" s="58" t="s">
        <v>84</v>
      </c>
      <c r="C22" s="59">
        <v>15461.778</v>
      </c>
      <c r="D22" s="59" t="s">
        <v>127</v>
      </c>
      <c r="E22" s="30">
        <f t="shared" si="0"/>
        <v>-25108.889063761901</v>
      </c>
      <c r="F22" s="30">
        <f t="shared" si="1"/>
        <v>-25109</v>
      </c>
      <c r="G22" s="30">
        <f t="shared" si="2"/>
        <v>0.11475260000042908</v>
      </c>
      <c r="H22" s="30"/>
      <c r="I22" s="30">
        <f t="shared" si="3"/>
        <v>0.11475260000042908</v>
      </c>
      <c r="J22" s="30"/>
      <c r="K22" s="30"/>
      <c r="M22" s="30"/>
      <c r="N22" s="30"/>
      <c r="O22" s="30">
        <f t="shared" ca="1" si="4"/>
        <v>-7.7573490448666182E-2</v>
      </c>
      <c r="P22" s="30"/>
      <c r="Q22" s="32">
        <f t="shared" si="5"/>
        <v>443.27800000000025</v>
      </c>
      <c r="R22" s="30"/>
      <c r="S22" s="30"/>
    </row>
    <row r="23" spans="1:19" x14ac:dyDescent="0.2">
      <c r="A23" s="59" t="s">
        <v>135</v>
      </c>
      <c r="B23" s="58" t="s">
        <v>84</v>
      </c>
      <c r="C23" s="59">
        <v>15552.681</v>
      </c>
      <c r="D23" s="59" t="s">
        <v>127</v>
      </c>
      <c r="E23" s="30">
        <f t="shared" si="0"/>
        <v>-25021.00925230766</v>
      </c>
      <c r="F23" s="30">
        <f t="shared" si="1"/>
        <v>-25021</v>
      </c>
      <c r="G23" s="30">
        <f t="shared" si="2"/>
        <v>-9.5705999992787838E-3</v>
      </c>
      <c r="H23" s="30"/>
      <c r="I23" s="30">
        <f t="shared" si="3"/>
        <v>-9.5705999992787838E-3</v>
      </c>
      <c r="J23" s="30"/>
      <c r="K23" s="30"/>
      <c r="M23" s="30"/>
      <c r="N23" s="30"/>
      <c r="O23" s="30">
        <f t="shared" ca="1" si="4"/>
        <v>-7.7329191741978553E-2</v>
      </c>
      <c r="P23" s="30"/>
      <c r="Q23" s="32">
        <f t="shared" si="5"/>
        <v>534.18100000000049</v>
      </c>
      <c r="R23" s="30"/>
      <c r="S23" s="30"/>
    </row>
    <row r="24" spans="1:19" x14ac:dyDescent="0.2">
      <c r="A24" s="59" t="s">
        <v>135</v>
      </c>
      <c r="B24" s="58" t="s">
        <v>84</v>
      </c>
      <c r="C24" s="59">
        <v>15750.929</v>
      </c>
      <c r="D24" s="59" t="s">
        <v>127</v>
      </c>
      <c r="E24" s="30">
        <f t="shared" si="0"/>
        <v>-24829.354445962657</v>
      </c>
      <c r="F24" s="30">
        <f t="shared" si="1"/>
        <v>-24829.5</v>
      </c>
      <c r="G24" s="30">
        <f t="shared" si="2"/>
        <v>0.15056130000084522</v>
      </c>
      <c r="H24" s="30"/>
      <c r="I24" s="30">
        <f t="shared" si="3"/>
        <v>0.15056130000084522</v>
      </c>
      <c r="J24" s="30"/>
      <c r="K24" s="30"/>
      <c r="M24" s="30"/>
      <c r="N24" s="30"/>
      <c r="O24" s="30">
        <f t="shared" ca="1" si="4"/>
        <v>-7.6797564442766253E-2</v>
      </c>
      <c r="P24" s="30"/>
      <c r="Q24" s="32">
        <f t="shared" si="5"/>
        <v>732.42900000000009</v>
      </c>
      <c r="R24" s="30"/>
      <c r="S24" s="30"/>
    </row>
    <row r="25" spans="1:19" x14ac:dyDescent="0.2">
      <c r="A25" s="59" t="s">
        <v>135</v>
      </c>
      <c r="B25" s="58" t="s">
        <v>84</v>
      </c>
      <c r="C25" s="59">
        <v>15883.648999999999</v>
      </c>
      <c r="D25" s="59" t="s">
        <v>127</v>
      </c>
      <c r="E25" s="30">
        <f t="shared" si="0"/>
        <v>-24701.048355116302</v>
      </c>
      <c r="F25" s="30">
        <f t="shared" si="1"/>
        <v>-24701</v>
      </c>
      <c r="G25" s="30">
        <f t="shared" si="2"/>
        <v>-5.0018600000839797E-2</v>
      </c>
      <c r="H25" s="30"/>
      <c r="I25" s="30">
        <f t="shared" si="3"/>
        <v>-5.0018600000839797E-2</v>
      </c>
      <c r="J25" s="30"/>
      <c r="K25" s="30"/>
      <c r="M25" s="30"/>
      <c r="N25" s="30"/>
      <c r="O25" s="30">
        <f t="shared" ca="1" si="4"/>
        <v>-7.6440832808568976E-2</v>
      </c>
      <c r="P25" s="30"/>
      <c r="Q25" s="32">
        <f t="shared" si="5"/>
        <v>865.14899999999943</v>
      </c>
      <c r="R25" s="30"/>
      <c r="S25" s="30"/>
    </row>
    <row r="26" spans="1:19" x14ac:dyDescent="0.2">
      <c r="A26" s="59" t="s">
        <v>135</v>
      </c>
      <c r="B26" s="58" t="s">
        <v>84</v>
      </c>
      <c r="C26" s="59">
        <v>15941.584999999999</v>
      </c>
      <c r="D26" s="59" t="s">
        <v>127</v>
      </c>
      <c r="E26" s="30">
        <f t="shared" si="0"/>
        <v>-24645.039150179029</v>
      </c>
      <c r="F26" s="30">
        <f t="shared" si="1"/>
        <v>-24645</v>
      </c>
      <c r="G26" s="30">
        <f t="shared" si="2"/>
        <v>-4.0496999998140382E-2</v>
      </c>
      <c r="H26" s="30"/>
      <c r="I26" s="30">
        <f t="shared" si="3"/>
        <v>-4.0496999998140382E-2</v>
      </c>
      <c r="J26" s="30"/>
      <c r="K26" s="30"/>
      <c r="M26" s="30"/>
      <c r="N26" s="30"/>
      <c r="O26" s="30">
        <f t="shared" ca="1" si="4"/>
        <v>-7.6285369995222285E-2</v>
      </c>
      <c r="P26" s="30"/>
      <c r="Q26" s="32">
        <f t="shared" si="5"/>
        <v>923.08499999999913</v>
      </c>
      <c r="R26" s="30"/>
      <c r="S26" s="30"/>
    </row>
    <row r="27" spans="1:19" x14ac:dyDescent="0.2">
      <c r="A27" s="59" t="s">
        <v>135</v>
      </c>
      <c r="B27" s="58" t="s">
        <v>84</v>
      </c>
      <c r="C27" s="59">
        <v>16576.72</v>
      </c>
      <c r="D27" s="59" t="s">
        <v>127</v>
      </c>
      <c r="E27" s="30">
        <f t="shared" si="0"/>
        <v>-24031.027026838903</v>
      </c>
      <c r="F27" s="30">
        <f t="shared" si="1"/>
        <v>-24031</v>
      </c>
      <c r="G27" s="30">
        <f t="shared" si="2"/>
        <v>-2.7956599999015452E-2</v>
      </c>
      <c r="H27" s="30"/>
      <c r="I27" s="30">
        <f t="shared" si="3"/>
        <v>-2.7956599999015452E-2</v>
      </c>
      <c r="J27" s="30"/>
      <c r="K27" s="30"/>
      <c r="M27" s="30"/>
      <c r="N27" s="30"/>
      <c r="O27" s="30">
        <f t="shared" ca="1" si="4"/>
        <v>-7.4580831291742644E-2</v>
      </c>
      <c r="P27" s="30"/>
      <c r="Q27" s="32">
        <f t="shared" si="5"/>
        <v>1558.2200000000012</v>
      </c>
      <c r="R27" s="30"/>
      <c r="S27" s="30"/>
    </row>
    <row r="28" spans="1:19" x14ac:dyDescent="0.2">
      <c r="A28" s="59" t="s">
        <v>135</v>
      </c>
      <c r="B28" s="58" t="s">
        <v>84</v>
      </c>
      <c r="C28" s="59">
        <v>16605.708999999999</v>
      </c>
      <c r="D28" s="59" t="s">
        <v>127</v>
      </c>
      <c r="E28" s="30">
        <f t="shared" si="0"/>
        <v>-24003.002122773614</v>
      </c>
      <c r="F28" s="30">
        <f t="shared" si="1"/>
        <v>-24003</v>
      </c>
      <c r="G28" s="30">
        <f t="shared" si="2"/>
        <v>-2.1957999997539446E-3</v>
      </c>
      <c r="H28" s="30"/>
      <c r="I28" s="30">
        <f t="shared" si="3"/>
        <v>-2.1957999997539446E-3</v>
      </c>
      <c r="J28" s="30"/>
      <c r="K28" s="30"/>
      <c r="M28" s="30"/>
      <c r="N28" s="30"/>
      <c r="O28" s="30">
        <f t="shared" ca="1" si="4"/>
        <v>-7.4503099885069313E-2</v>
      </c>
      <c r="P28" s="30"/>
      <c r="Q28" s="32">
        <f t="shared" si="5"/>
        <v>1587.2089999999989</v>
      </c>
      <c r="R28" s="30"/>
      <c r="S28" s="30"/>
    </row>
    <row r="29" spans="1:19" x14ac:dyDescent="0.2">
      <c r="A29" s="59" t="s">
        <v>135</v>
      </c>
      <c r="B29" s="58" t="s">
        <v>84</v>
      </c>
      <c r="C29" s="59">
        <v>16880.830000000002</v>
      </c>
      <c r="D29" s="59" t="s">
        <v>127</v>
      </c>
      <c r="E29" s="30">
        <f t="shared" si="0"/>
        <v>-23737.030905023908</v>
      </c>
      <c r="F29" s="30">
        <f t="shared" si="1"/>
        <v>-23737</v>
      </c>
      <c r="G29" s="30">
        <f t="shared" si="2"/>
        <v>-3.1968199997209013E-2</v>
      </c>
      <c r="H29" s="30"/>
      <c r="I29" s="30">
        <f t="shared" si="3"/>
        <v>-3.1968199997209013E-2</v>
      </c>
      <c r="J29" s="30"/>
      <c r="K29" s="30"/>
      <c r="M29" s="30"/>
      <c r="N29" s="30"/>
      <c r="O29" s="30">
        <f t="shared" ca="1" si="4"/>
        <v>-7.3764651521672581E-2</v>
      </c>
      <c r="P29" s="30"/>
      <c r="Q29" s="32">
        <f t="shared" si="5"/>
        <v>1862.3300000000017</v>
      </c>
      <c r="R29" s="30"/>
      <c r="S29" s="30"/>
    </row>
    <row r="30" spans="1:19" x14ac:dyDescent="0.2">
      <c r="A30" s="59" t="s">
        <v>135</v>
      </c>
      <c r="B30" s="58" t="s">
        <v>84</v>
      </c>
      <c r="C30" s="59">
        <v>17329.795999999998</v>
      </c>
      <c r="D30" s="59" t="s">
        <v>127</v>
      </c>
      <c r="E30" s="30">
        <f t="shared" si="0"/>
        <v>-23302.996302982574</v>
      </c>
      <c r="F30" s="30">
        <f t="shared" si="1"/>
        <v>-23303</v>
      </c>
      <c r="G30" s="30">
        <f t="shared" si="2"/>
        <v>3.8242000009631738E-3</v>
      </c>
      <c r="H30" s="30"/>
      <c r="I30" s="30">
        <f t="shared" si="3"/>
        <v>3.8242000009631738E-3</v>
      </c>
      <c r="J30" s="30"/>
      <c r="K30" s="30"/>
      <c r="M30" s="30"/>
      <c r="N30" s="30"/>
      <c r="O30" s="30">
        <f t="shared" ca="1" si="4"/>
        <v>-7.2559814718235832E-2</v>
      </c>
      <c r="P30" s="30"/>
      <c r="Q30" s="32">
        <f t="shared" si="5"/>
        <v>2311.2959999999985</v>
      </c>
      <c r="R30" s="30"/>
      <c r="S30" s="30"/>
    </row>
    <row r="31" spans="1:19" x14ac:dyDescent="0.2">
      <c r="A31" s="59" t="s">
        <v>135</v>
      </c>
      <c r="B31" s="58" t="s">
        <v>82</v>
      </c>
      <c r="C31" s="59">
        <v>17655.726999999999</v>
      </c>
      <c r="D31" s="59" t="s">
        <v>127</v>
      </c>
      <c r="E31" s="30">
        <f t="shared" si="0"/>
        <v>-22987.904888759818</v>
      </c>
      <c r="F31" s="30">
        <f t="shared" si="1"/>
        <v>-22988</v>
      </c>
      <c r="G31" s="30">
        <f t="shared" si="2"/>
        <v>9.838320000199019E-2</v>
      </c>
      <c r="H31" s="30"/>
      <c r="I31" s="30">
        <f t="shared" si="3"/>
        <v>9.838320000199019E-2</v>
      </c>
      <c r="J31" s="30"/>
      <c r="K31" s="30"/>
      <c r="M31" s="30"/>
      <c r="N31" s="30"/>
      <c r="O31" s="30">
        <f t="shared" ca="1" si="4"/>
        <v>-7.168533639316077E-2</v>
      </c>
      <c r="P31" s="30"/>
      <c r="Q31" s="32">
        <f t="shared" si="5"/>
        <v>2637.226999999999</v>
      </c>
      <c r="R31" s="30"/>
      <c r="S31" s="30"/>
    </row>
    <row r="32" spans="1:19" x14ac:dyDescent="0.2">
      <c r="A32" s="59" t="s">
        <v>135</v>
      </c>
      <c r="B32" s="58" t="s">
        <v>84</v>
      </c>
      <c r="C32" s="59">
        <v>17660.792000000001</v>
      </c>
      <c r="D32" s="59" t="s">
        <v>127</v>
      </c>
      <c r="E32" s="30">
        <f t="shared" si="0"/>
        <v>-22983.008336995674</v>
      </c>
      <c r="F32" s="30">
        <f t="shared" si="1"/>
        <v>-22983</v>
      </c>
      <c r="G32" s="30">
        <f t="shared" si="2"/>
        <v>-8.6237999967124779E-3</v>
      </c>
      <c r="H32" s="30"/>
      <c r="I32" s="30">
        <f t="shared" si="3"/>
        <v>-8.6237999967124779E-3</v>
      </c>
      <c r="J32" s="30"/>
      <c r="K32" s="30"/>
      <c r="M32" s="30"/>
      <c r="N32" s="30"/>
      <c r="O32" s="30">
        <f t="shared" ca="1" si="4"/>
        <v>-7.1671455784826255E-2</v>
      </c>
      <c r="P32" s="30"/>
      <c r="Q32" s="32">
        <f t="shared" si="5"/>
        <v>2642.2920000000013</v>
      </c>
      <c r="R32" s="30"/>
      <c r="S32" s="30"/>
    </row>
    <row r="33" spans="1:19" x14ac:dyDescent="0.2">
      <c r="A33" s="59" t="s">
        <v>135</v>
      </c>
      <c r="B33" s="58" t="s">
        <v>82</v>
      </c>
      <c r="C33" s="59">
        <v>18439.694</v>
      </c>
      <c r="D33" s="59" t="s">
        <v>127</v>
      </c>
      <c r="E33" s="30">
        <f t="shared" si="0"/>
        <v>-22230.010516227067</v>
      </c>
      <c r="F33" s="30">
        <f t="shared" si="1"/>
        <v>-22230</v>
      </c>
      <c r="G33" s="30">
        <f t="shared" si="2"/>
        <v>-1.0877999997319421E-2</v>
      </c>
      <c r="H33" s="30"/>
      <c r="I33" s="30">
        <f t="shared" si="3"/>
        <v>-1.0877999997319421E-2</v>
      </c>
      <c r="J33" s="30"/>
      <c r="K33" s="30"/>
      <c r="M33" s="30"/>
      <c r="N33" s="30"/>
      <c r="O33" s="30">
        <f t="shared" ca="1" si="4"/>
        <v>-6.9581036169646809E-2</v>
      </c>
      <c r="P33" s="30"/>
      <c r="Q33" s="32">
        <f t="shared" si="5"/>
        <v>3421.1939999999995</v>
      </c>
      <c r="R33" s="30"/>
      <c r="S33" s="30"/>
    </row>
    <row r="34" spans="1:19" x14ac:dyDescent="0.2">
      <c r="A34" s="59" t="s">
        <v>135</v>
      </c>
      <c r="B34" s="58" t="s">
        <v>84</v>
      </c>
      <c r="C34" s="59">
        <v>18684.899000000001</v>
      </c>
      <c r="D34" s="59" t="s">
        <v>127</v>
      </c>
      <c r="E34" s="30">
        <f t="shared" si="0"/>
        <v>-21992.960373023467</v>
      </c>
      <c r="F34" s="30">
        <f t="shared" si="1"/>
        <v>-21993</v>
      </c>
      <c r="G34" s="30">
        <f t="shared" si="2"/>
        <v>4.0990200002852362E-2</v>
      </c>
      <c r="H34" s="30"/>
      <c r="I34" s="30">
        <f t="shared" si="3"/>
        <v>4.0990200002852362E-2</v>
      </c>
      <c r="J34" s="30"/>
      <c r="K34" s="30"/>
      <c r="M34" s="30"/>
      <c r="N34" s="30"/>
      <c r="O34" s="30">
        <f t="shared" ca="1" si="4"/>
        <v>-6.8923095334590345E-2</v>
      </c>
      <c r="P34" s="30"/>
      <c r="Q34" s="32">
        <f t="shared" si="5"/>
        <v>3666.3990000000013</v>
      </c>
      <c r="R34" s="30"/>
      <c r="S34" s="30"/>
    </row>
    <row r="35" spans="1:19" x14ac:dyDescent="0.2">
      <c r="A35" s="59" t="s">
        <v>135</v>
      </c>
      <c r="B35" s="58" t="s">
        <v>82</v>
      </c>
      <c r="C35" s="59">
        <v>18799.670999999998</v>
      </c>
      <c r="D35" s="59" t="s">
        <v>127</v>
      </c>
      <c r="E35" s="30">
        <f t="shared" si="0"/>
        <v>-21882.005380116461</v>
      </c>
      <c r="F35" s="30">
        <f t="shared" si="1"/>
        <v>-21882</v>
      </c>
      <c r="G35" s="30">
        <f t="shared" si="2"/>
        <v>-5.565200001001358E-3</v>
      </c>
      <c r="H35" s="30"/>
      <c r="I35" s="30">
        <f t="shared" si="3"/>
        <v>-5.565200001001358E-3</v>
      </c>
      <c r="J35" s="30"/>
      <c r="K35" s="30"/>
      <c r="M35" s="30"/>
      <c r="N35" s="30"/>
      <c r="O35" s="30">
        <f t="shared" ca="1" si="4"/>
        <v>-6.86149458295639E-2</v>
      </c>
      <c r="P35" s="30"/>
      <c r="Q35" s="32">
        <f t="shared" si="5"/>
        <v>3781.1709999999985</v>
      </c>
      <c r="R35" s="30"/>
      <c r="S35" s="30"/>
    </row>
    <row r="36" spans="1:19" x14ac:dyDescent="0.2">
      <c r="A36" s="59" t="s">
        <v>135</v>
      </c>
      <c r="B36" s="58" t="s">
        <v>84</v>
      </c>
      <c r="C36" s="59">
        <v>19439.922999999999</v>
      </c>
      <c r="D36" s="59" t="s">
        <v>127</v>
      </c>
      <c r="E36" s="30">
        <f t="shared" si="0"/>
        <v>-21263.046434391908</v>
      </c>
      <c r="F36" s="30">
        <f t="shared" si="1"/>
        <v>-21263</v>
      </c>
      <c r="G36" s="30">
        <f t="shared" si="2"/>
        <v>-4.8031800000899239E-2</v>
      </c>
      <c r="H36" s="30"/>
      <c r="I36" s="30">
        <f t="shared" si="3"/>
        <v>-4.8031800000899239E-2</v>
      </c>
      <c r="J36" s="30"/>
      <c r="K36" s="30"/>
      <c r="M36" s="30"/>
      <c r="N36" s="30"/>
      <c r="O36" s="30">
        <f t="shared" ca="1" si="4"/>
        <v>-6.6896526517749716E-2</v>
      </c>
      <c r="P36" s="30"/>
      <c r="Q36" s="32">
        <f t="shared" si="5"/>
        <v>4421.4229999999989</v>
      </c>
      <c r="R36" s="30"/>
      <c r="S36" s="30"/>
    </row>
    <row r="37" spans="1:19" x14ac:dyDescent="0.2">
      <c r="A37" s="59" t="s">
        <v>135</v>
      </c>
      <c r="B37" s="58" t="s">
        <v>82</v>
      </c>
      <c r="C37" s="59">
        <v>19883.703000000001</v>
      </c>
      <c r="D37" s="59" t="s">
        <v>127</v>
      </c>
      <c r="E37" s="30">
        <f t="shared" si="0"/>
        <v>-20834.02535998114</v>
      </c>
      <c r="F37" s="30">
        <f t="shared" si="1"/>
        <v>-20834</v>
      </c>
      <c r="G37" s="30">
        <f t="shared" si="2"/>
        <v>-2.623239999593352E-2</v>
      </c>
      <c r="H37" s="30"/>
      <c r="I37" s="30">
        <f t="shared" si="3"/>
        <v>-2.623239999593352E-2</v>
      </c>
      <c r="J37" s="30"/>
      <c r="K37" s="30"/>
      <c r="M37" s="30"/>
      <c r="N37" s="30"/>
      <c r="O37" s="30">
        <f t="shared" ca="1" si="4"/>
        <v>-6.5705570322647497E-2</v>
      </c>
      <c r="P37" s="30"/>
      <c r="Q37" s="32">
        <f t="shared" si="5"/>
        <v>4865.2030000000013</v>
      </c>
      <c r="R37" s="30"/>
      <c r="S37" s="30"/>
    </row>
    <row r="38" spans="1:19" x14ac:dyDescent="0.2">
      <c r="A38" s="59" t="s">
        <v>135</v>
      </c>
      <c r="B38" s="58" t="s">
        <v>84</v>
      </c>
      <c r="C38" s="59">
        <v>20244.712</v>
      </c>
      <c r="D38" s="59" t="s">
        <v>127</v>
      </c>
      <c r="E38" s="30">
        <f t="shared" si="0"/>
        <v>-20485.022545406453</v>
      </c>
      <c r="F38" s="30">
        <f t="shared" si="1"/>
        <v>-20485</v>
      </c>
      <c r="G38" s="30">
        <f t="shared" si="2"/>
        <v>-2.3321000000578351E-2</v>
      </c>
      <c r="H38" s="30"/>
      <c r="I38" s="30">
        <f t="shared" si="3"/>
        <v>-2.3321000000578351E-2</v>
      </c>
      <c r="J38" s="30"/>
      <c r="K38" s="30"/>
      <c r="M38" s="30"/>
      <c r="N38" s="30"/>
      <c r="O38" s="30">
        <f t="shared" ca="1" si="4"/>
        <v>-6.4736703860897665E-2</v>
      </c>
      <c r="P38" s="30"/>
      <c r="Q38" s="32">
        <f t="shared" si="5"/>
        <v>5226.2119999999995</v>
      </c>
      <c r="R38" s="30"/>
      <c r="S38" s="30"/>
    </row>
    <row r="39" spans="1:19" x14ac:dyDescent="0.2">
      <c r="A39" s="59" t="s">
        <v>135</v>
      </c>
      <c r="B39" s="58" t="s">
        <v>82</v>
      </c>
      <c r="C39" s="59">
        <v>20636.749</v>
      </c>
      <c r="D39" s="59" t="s">
        <v>127</v>
      </c>
      <c r="E39" s="30">
        <f t="shared" si="0"/>
        <v>-20106.023638405746</v>
      </c>
      <c r="F39" s="30">
        <f t="shared" si="1"/>
        <v>-20106</v>
      </c>
      <c r="G39" s="30">
        <f t="shared" si="2"/>
        <v>-2.4451599998428719E-2</v>
      </c>
      <c r="H39" s="30"/>
      <c r="I39" s="30">
        <f t="shared" si="3"/>
        <v>-2.4451599998428719E-2</v>
      </c>
      <c r="J39" s="30"/>
      <c r="K39" s="30"/>
      <c r="M39" s="30"/>
      <c r="N39" s="30"/>
      <c r="O39" s="30">
        <f t="shared" ca="1" si="4"/>
        <v>-6.3684553749140685E-2</v>
      </c>
      <c r="P39" s="30"/>
      <c r="Q39" s="32">
        <f t="shared" si="5"/>
        <v>5618.2489999999998</v>
      </c>
      <c r="R39" s="30"/>
      <c r="S39" s="30"/>
    </row>
    <row r="40" spans="1:19" x14ac:dyDescent="0.2">
      <c r="A40" s="59" t="s">
        <v>135</v>
      </c>
      <c r="B40" s="58" t="s">
        <v>82</v>
      </c>
      <c r="C40" s="59">
        <v>20940.86</v>
      </c>
      <c r="D40" s="59" t="s">
        <v>127</v>
      </c>
      <c r="E40" s="30">
        <f t="shared" si="0"/>
        <v>-19812.026549848055</v>
      </c>
      <c r="F40" s="30">
        <f t="shared" si="1"/>
        <v>-19812</v>
      </c>
      <c r="G40" s="30">
        <f t="shared" si="2"/>
        <v>-2.7463199996418552E-2</v>
      </c>
      <c r="H40" s="30"/>
      <c r="I40" s="30">
        <f t="shared" si="3"/>
        <v>-2.7463199996418552E-2</v>
      </c>
      <c r="J40" s="30"/>
      <c r="K40" s="30"/>
      <c r="M40" s="30"/>
      <c r="N40" s="30"/>
      <c r="O40" s="30">
        <f t="shared" ca="1" si="4"/>
        <v>-6.2868373979070635E-2</v>
      </c>
      <c r="P40" s="30"/>
      <c r="Q40" s="32">
        <f t="shared" si="5"/>
        <v>5922.3600000000006</v>
      </c>
      <c r="R40" s="30"/>
      <c r="S40" s="30"/>
    </row>
    <row r="41" spans="1:19" x14ac:dyDescent="0.2">
      <c r="A41" s="59" t="s">
        <v>135</v>
      </c>
      <c r="B41" s="58" t="s">
        <v>82</v>
      </c>
      <c r="C41" s="59">
        <v>20967.771000000001</v>
      </c>
      <c r="D41" s="59" t="s">
        <v>127</v>
      </c>
      <c r="E41" s="30">
        <f t="shared" si="0"/>
        <v>-19786.010537108705</v>
      </c>
      <c r="F41" s="30">
        <f t="shared" si="1"/>
        <v>-19786</v>
      </c>
      <c r="G41" s="30">
        <f t="shared" si="2"/>
        <v>-1.0899599998083431E-2</v>
      </c>
      <c r="H41" s="30"/>
      <c r="I41" s="30">
        <f t="shared" si="3"/>
        <v>-1.0899599998083431E-2</v>
      </c>
      <c r="J41" s="30"/>
      <c r="K41" s="30"/>
      <c r="M41" s="30"/>
      <c r="N41" s="30"/>
      <c r="O41" s="30">
        <f t="shared" ca="1" si="4"/>
        <v>-6.2796194815731093E-2</v>
      </c>
      <c r="P41" s="30"/>
      <c r="Q41" s="32">
        <f t="shared" si="5"/>
        <v>5949.2710000000006</v>
      </c>
      <c r="R41" s="30"/>
      <c r="S41" s="30"/>
    </row>
    <row r="42" spans="1:19" x14ac:dyDescent="0.2">
      <c r="A42" s="59" t="s">
        <v>135</v>
      </c>
      <c r="B42" s="58" t="s">
        <v>82</v>
      </c>
      <c r="C42" s="59">
        <v>21271.791000000001</v>
      </c>
      <c r="D42" s="59" t="s">
        <v>127</v>
      </c>
      <c r="E42" s="30">
        <f t="shared" si="0"/>
        <v>-19492.101422136511</v>
      </c>
      <c r="F42" s="30">
        <f t="shared" si="1"/>
        <v>-19492</v>
      </c>
      <c r="G42" s="30">
        <f t="shared" si="2"/>
        <v>-0.10491119999642251</v>
      </c>
      <c r="H42" s="30"/>
      <c r="I42" s="30">
        <f t="shared" si="3"/>
        <v>-0.10491119999642251</v>
      </c>
      <c r="J42" s="30"/>
      <c r="K42" s="30"/>
      <c r="M42" s="30"/>
      <c r="N42" s="30"/>
      <c r="O42" s="30">
        <f t="shared" ca="1" si="4"/>
        <v>-6.1980015045661037E-2</v>
      </c>
      <c r="P42" s="30"/>
      <c r="Q42" s="32">
        <f t="shared" si="5"/>
        <v>6253.2910000000011</v>
      </c>
      <c r="R42" s="30"/>
      <c r="S42" s="30"/>
    </row>
    <row r="43" spans="1:19" x14ac:dyDescent="0.2">
      <c r="A43" s="59" t="s">
        <v>135</v>
      </c>
      <c r="B43" s="58" t="s">
        <v>84</v>
      </c>
      <c r="C43" s="59">
        <v>21629.944</v>
      </c>
      <c r="D43" s="59" t="s">
        <v>127</v>
      </c>
      <c r="E43" s="30">
        <f t="shared" si="0"/>
        <v>-19145.859624706616</v>
      </c>
      <c r="F43" s="30">
        <f t="shared" si="1"/>
        <v>-19146</v>
      </c>
      <c r="G43" s="30">
        <f t="shared" si="2"/>
        <v>0.14520439999978407</v>
      </c>
      <c r="H43" s="30"/>
      <c r="I43" s="30">
        <f t="shared" si="3"/>
        <v>0.14520439999978407</v>
      </c>
      <c r="J43" s="30"/>
      <c r="K43" s="30"/>
      <c r="M43" s="30"/>
      <c r="N43" s="30"/>
      <c r="O43" s="30">
        <f t="shared" ca="1" si="4"/>
        <v>-6.1019476948911924E-2</v>
      </c>
      <c r="P43" s="30"/>
      <c r="Q43" s="32">
        <f t="shared" si="5"/>
        <v>6611.4439999999995</v>
      </c>
      <c r="R43" s="30"/>
      <c r="S43" s="30"/>
    </row>
    <row r="44" spans="1:19" x14ac:dyDescent="0.2">
      <c r="A44" s="59" t="s">
        <v>135</v>
      </c>
      <c r="B44" s="58" t="s">
        <v>84</v>
      </c>
      <c r="C44" s="59">
        <v>21716.691999999999</v>
      </c>
      <c r="D44" s="59" t="s">
        <v>127</v>
      </c>
      <c r="E44" s="30">
        <f t="shared" si="0"/>
        <v>-19061.99662916156</v>
      </c>
      <c r="F44" s="30">
        <f t="shared" si="1"/>
        <v>-19062</v>
      </c>
      <c r="G44" s="30">
        <f t="shared" si="2"/>
        <v>3.4868000002461486E-3</v>
      </c>
      <c r="H44" s="30"/>
      <c r="I44" s="30">
        <f t="shared" si="3"/>
        <v>3.4868000002461486E-3</v>
      </c>
      <c r="J44" s="30"/>
      <c r="K44" s="30"/>
      <c r="M44" s="30"/>
      <c r="N44" s="30"/>
      <c r="O44" s="30">
        <f t="shared" ca="1" si="4"/>
        <v>-6.0786282728891909E-2</v>
      </c>
      <c r="P44" s="30"/>
      <c r="Q44" s="32">
        <f t="shared" si="5"/>
        <v>6698.1919999999991</v>
      </c>
      <c r="R44" s="30"/>
      <c r="S44" s="30"/>
    </row>
    <row r="45" spans="1:19" x14ac:dyDescent="0.2">
      <c r="A45" s="59" t="s">
        <v>135</v>
      </c>
      <c r="B45" s="58" t="s">
        <v>84</v>
      </c>
      <c r="C45" s="59">
        <v>22076.713</v>
      </c>
      <c r="D45" s="59" t="s">
        <v>127</v>
      </c>
      <c r="E45" s="30">
        <f t="shared" si="0"/>
        <v>-18713.948956372253</v>
      </c>
      <c r="F45" s="30">
        <f t="shared" si="1"/>
        <v>-18714</v>
      </c>
      <c r="G45" s="30">
        <f t="shared" si="2"/>
        <v>5.2799600001890212E-2</v>
      </c>
      <c r="H45" s="30"/>
      <c r="I45" s="30">
        <f t="shared" si="3"/>
        <v>5.2799600001890212E-2</v>
      </c>
      <c r="J45" s="30"/>
      <c r="K45" s="30"/>
      <c r="M45" s="30"/>
      <c r="N45" s="30"/>
      <c r="O45" s="30">
        <f t="shared" ca="1" si="4"/>
        <v>-5.9820192388808979E-2</v>
      </c>
      <c r="P45" s="30"/>
      <c r="Q45" s="32">
        <f t="shared" si="5"/>
        <v>7058.2129999999997</v>
      </c>
      <c r="R45" s="30"/>
      <c r="S45" s="30"/>
    </row>
    <row r="46" spans="1:19" x14ac:dyDescent="0.2">
      <c r="A46" s="59" t="s">
        <v>135</v>
      </c>
      <c r="B46" s="58" t="s">
        <v>84</v>
      </c>
      <c r="C46" s="59">
        <v>22463.616000000002</v>
      </c>
      <c r="D46" s="59" t="s">
        <v>127</v>
      </c>
      <c r="E46" s="30">
        <f t="shared" si="0"/>
        <v>-18339.913306381834</v>
      </c>
      <c r="F46" s="30">
        <f t="shared" si="1"/>
        <v>-18340</v>
      </c>
      <c r="G46" s="30">
        <f t="shared" si="2"/>
        <v>8.9676000003237277E-2</v>
      </c>
      <c r="H46" s="30"/>
      <c r="I46" s="30">
        <f t="shared" si="3"/>
        <v>8.9676000003237277E-2</v>
      </c>
      <c r="J46" s="30"/>
      <c r="K46" s="30"/>
      <c r="M46" s="30"/>
      <c r="N46" s="30"/>
      <c r="O46" s="30">
        <f t="shared" ca="1" si="4"/>
        <v>-5.8781922885386528E-2</v>
      </c>
      <c r="P46" s="30"/>
      <c r="Q46" s="32">
        <f t="shared" si="5"/>
        <v>7445.1160000000018</v>
      </c>
      <c r="R46" s="30"/>
      <c r="S46" s="30"/>
    </row>
    <row r="47" spans="1:19" x14ac:dyDescent="0.2">
      <c r="A47" s="59" t="s">
        <v>135</v>
      </c>
      <c r="B47" s="58" t="s">
        <v>82</v>
      </c>
      <c r="C47" s="59">
        <v>22510.666000000001</v>
      </c>
      <c r="D47" s="59" t="s">
        <v>127</v>
      </c>
      <c r="E47" s="30">
        <f t="shared" si="0"/>
        <v>-18294.428062452349</v>
      </c>
      <c r="F47" s="30">
        <f t="shared" si="1"/>
        <v>-18294.5</v>
      </c>
      <c r="G47" s="30">
        <f t="shared" si="2"/>
        <v>7.4412300004041754E-2</v>
      </c>
      <c r="H47" s="30"/>
      <c r="I47" s="30">
        <f t="shared" si="3"/>
        <v>7.4412300004041754E-2</v>
      </c>
      <c r="J47" s="30"/>
      <c r="K47" s="30"/>
      <c r="M47" s="30"/>
      <c r="N47" s="30"/>
      <c r="O47" s="30">
        <f t="shared" ca="1" si="4"/>
        <v>-5.8655609349542351E-2</v>
      </c>
      <c r="P47" s="30"/>
      <c r="Q47" s="32">
        <f t="shared" si="5"/>
        <v>7492.1660000000011</v>
      </c>
      <c r="R47" s="30"/>
      <c r="S47" s="30"/>
    </row>
    <row r="48" spans="1:19" x14ac:dyDescent="0.2">
      <c r="A48" s="59" t="s">
        <v>135</v>
      </c>
      <c r="B48" s="58" t="s">
        <v>84</v>
      </c>
      <c r="C48" s="59">
        <v>22760.812999999998</v>
      </c>
      <c r="D48" s="59" t="s">
        <v>127</v>
      </c>
      <c r="E48" s="30">
        <f t="shared" si="0"/>
        <v>-18052.600276836438</v>
      </c>
      <c r="F48" s="30">
        <f t="shared" si="1"/>
        <v>-18052.5</v>
      </c>
      <c r="G48" s="30">
        <f t="shared" si="2"/>
        <v>-0.10372650000135764</v>
      </c>
      <c r="H48" s="30"/>
      <c r="I48" s="30">
        <f t="shared" si="3"/>
        <v>-0.10372650000135764</v>
      </c>
      <c r="J48" s="30"/>
      <c r="K48" s="30"/>
      <c r="M48" s="30"/>
      <c r="N48" s="30"/>
      <c r="O48" s="30">
        <f t="shared" ca="1" si="4"/>
        <v>-5.798378790615135E-2</v>
      </c>
      <c r="P48" s="30"/>
      <c r="Q48" s="32">
        <f t="shared" si="5"/>
        <v>7742.3129999999983</v>
      </c>
      <c r="R48" s="30"/>
      <c r="S48" s="30"/>
    </row>
    <row r="49" spans="1:19" x14ac:dyDescent="0.2">
      <c r="A49" s="59" t="s">
        <v>135</v>
      </c>
      <c r="B49" s="58" t="s">
        <v>84</v>
      </c>
      <c r="C49" s="59">
        <v>22959.521000000001</v>
      </c>
      <c r="D49" s="59" t="s">
        <v>127</v>
      </c>
      <c r="E49" s="30">
        <f t="shared" si="0"/>
        <v>-17860.500768850467</v>
      </c>
      <c r="F49" s="30">
        <f t="shared" si="1"/>
        <v>-17860.5</v>
      </c>
      <c r="G49" s="30">
        <f t="shared" si="2"/>
        <v>-7.952999985718634E-4</v>
      </c>
      <c r="H49" s="30"/>
      <c r="I49" s="30">
        <f t="shared" si="3"/>
        <v>-7.952999985718634E-4</v>
      </c>
      <c r="J49" s="30"/>
      <c r="K49" s="30"/>
      <c r="M49" s="30"/>
      <c r="N49" s="30"/>
      <c r="O49" s="30">
        <f t="shared" ca="1" si="4"/>
        <v>-5.7450772546105602E-2</v>
      </c>
      <c r="P49" s="30"/>
      <c r="Q49" s="32">
        <f t="shared" si="5"/>
        <v>7941.0210000000006</v>
      </c>
      <c r="R49" s="30"/>
      <c r="S49" s="30"/>
    </row>
    <row r="50" spans="1:19" x14ac:dyDescent="0.2">
      <c r="A50" s="59" t="s">
        <v>135</v>
      </c>
      <c r="B50" s="58" t="s">
        <v>84</v>
      </c>
      <c r="C50" s="59">
        <v>23612.695</v>
      </c>
      <c r="D50" s="59" t="s">
        <v>127</v>
      </c>
      <c r="E50" s="30">
        <f t="shared" si="0"/>
        <v>-17229.049573985492</v>
      </c>
      <c r="F50" s="30">
        <f t="shared" si="1"/>
        <v>-17229</v>
      </c>
      <c r="G50" s="30">
        <f t="shared" si="2"/>
        <v>-5.1279399998747976E-2</v>
      </c>
      <c r="H50" s="30"/>
      <c r="I50" s="30">
        <f t="shared" si="3"/>
        <v>-5.1279399998747976E-2</v>
      </c>
      <c r="J50" s="30"/>
      <c r="K50" s="30"/>
      <c r="M50" s="30"/>
      <c r="N50" s="30"/>
      <c r="O50" s="30">
        <f t="shared" ca="1" si="4"/>
        <v>-5.5697651713455115E-2</v>
      </c>
      <c r="P50" s="30"/>
      <c r="Q50" s="32">
        <f t="shared" si="5"/>
        <v>8594.1949999999997</v>
      </c>
      <c r="R50" s="30"/>
      <c r="S50" s="30"/>
    </row>
    <row r="51" spans="1:19" x14ac:dyDescent="0.2">
      <c r="A51" s="59" t="s">
        <v>135</v>
      </c>
      <c r="B51" s="58" t="s">
        <v>84</v>
      </c>
      <c r="C51" s="59">
        <v>23612.705999999998</v>
      </c>
      <c r="D51" s="59" t="s">
        <v>127</v>
      </c>
      <c r="E51" s="30">
        <f t="shared" si="0"/>
        <v>-17229.038939815819</v>
      </c>
      <c r="F51" s="30">
        <f t="shared" si="1"/>
        <v>-17229</v>
      </c>
      <c r="G51" s="30">
        <f t="shared" si="2"/>
        <v>-4.027940000014496E-2</v>
      </c>
      <c r="H51" s="30"/>
      <c r="I51" s="30">
        <f t="shared" si="3"/>
        <v>-4.027940000014496E-2</v>
      </c>
      <c r="J51" s="30"/>
      <c r="K51" s="30"/>
      <c r="M51" s="30"/>
      <c r="N51" s="30"/>
      <c r="O51" s="30">
        <f t="shared" ca="1" si="4"/>
        <v>-5.5697651713455115E-2</v>
      </c>
      <c r="P51" s="30"/>
      <c r="Q51" s="32">
        <f t="shared" si="5"/>
        <v>8594.2059999999983</v>
      </c>
      <c r="R51" s="30"/>
      <c r="S51" s="30"/>
    </row>
    <row r="52" spans="1:19" x14ac:dyDescent="0.2">
      <c r="A52" s="59" t="s">
        <v>135</v>
      </c>
      <c r="B52" s="58" t="s">
        <v>82</v>
      </c>
      <c r="C52" s="59">
        <v>24045.945</v>
      </c>
      <c r="D52" s="59" t="s">
        <v>127</v>
      </c>
      <c r="E52" s="30">
        <f t="shared" si="0"/>
        <v>-16810.208300182112</v>
      </c>
      <c r="F52" s="30">
        <f t="shared" si="1"/>
        <v>-16810</v>
      </c>
      <c r="G52" s="30">
        <f t="shared" si="2"/>
        <v>-0.21546599999783211</v>
      </c>
      <c r="H52" s="30"/>
      <c r="I52" s="30">
        <f t="shared" si="3"/>
        <v>-0.21546599999783211</v>
      </c>
      <c r="J52" s="30"/>
      <c r="K52" s="30"/>
      <c r="M52" s="30"/>
      <c r="N52" s="30"/>
      <c r="O52" s="30">
        <f t="shared" ca="1" si="4"/>
        <v>-5.4534456735021941E-2</v>
      </c>
      <c r="P52" s="30"/>
      <c r="Q52" s="32">
        <f t="shared" si="5"/>
        <v>9027.4449999999997</v>
      </c>
      <c r="R52" s="30"/>
      <c r="S52" s="30"/>
    </row>
    <row r="53" spans="1:19" x14ac:dyDescent="0.2">
      <c r="A53" s="59" t="s">
        <v>135</v>
      </c>
      <c r="B53" s="58" t="s">
        <v>84</v>
      </c>
      <c r="C53" s="59">
        <v>24303.651999999998</v>
      </c>
      <c r="D53" s="59" t="s">
        <v>127</v>
      </c>
      <c r="E53" s="30">
        <f t="shared" si="0"/>
        <v>-16561.071939771158</v>
      </c>
      <c r="F53" s="30">
        <f t="shared" si="1"/>
        <v>-16561</v>
      </c>
      <c r="G53" s="30">
        <f t="shared" si="2"/>
        <v>-7.4414599999727216E-2</v>
      </c>
      <c r="H53" s="30"/>
      <c r="I53" s="30">
        <f t="shared" si="3"/>
        <v>-7.4414599999727216E-2</v>
      </c>
      <c r="J53" s="30"/>
      <c r="K53" s="30"/>
      <c r="M53" s="30"/>
      <c r="N53" s="30"/>
      <c r="O53" s="30">
        <f t="shared" ca="1" si="4"/>
        <v>-5.3843202439962608E-2</v>
      </c>
      <c r="P53" s="30"/>
      <c r="Q53" s="32">
        <f t="shared" si="5"/>
        <v>9285.1519999999982</v>
      </c>
      <c r="R53" s="30"/>
      <c r="S53" s="30"/>
    </row>
    <row r="54" spans="1:19" x14ac:dyDescent="0.2">
      <c r="A54" s="59" t="s">
        <v>135</v>
      </c>
      <c r="B54" s="58" t="s">
        <v>82</v>
      </c>
      <c r="C54" s="59">
        <v>24995.683000000001</v>
      </c>
      <c r="D54" s="59" t="s">
        <v>127</v>
      </c>
      <c r="E54" s="30">
        <f t="shared" si="0"/>
        <v>-15892.056023899424</v>
      </c>
      <c r="F54" s="30">
        <f t="shared" si="1"/>
        <v>-15892</v>
      </c>
      <c r="G54" s="30">
        <f t="shared" si="2"/>
        <v>-5.7951199996750802E-2</v>
      </c>
      <c r="H54" s="30"/>
      <c r="I54" s="30">
        <f t="shared" si="3"/>
        <v>-5.7951199996750802E-2</v>
      </c>
      <c r="J54" s="30"/>
      <c r="K54" s="30"/>
      <c r="M54" s="30"/>
      <c r="N54" s="30"/>
      <c r="O54" s="30">
        <f t="shared" ca="1" si="4"/>
        <v>-5.1985977044803185E-2</v>
      </c>
      <c r="P54" s="30"/>
      <c r="Q54" s="32">
        <f t="shared" si="5"/>
        <v>9977.1830000000009</v>
      </c>
      <c r="R54" s="30"/>
      <c r="S54" s="30"/>
    </row>
    <row r="55" spans="1:19" x14ac:dyDescent="0.2">
      <c r="A55" s="59" t="s">
        <v>135</v>
      </c>
      <c r="B55" s="58" t="s">
        <v>82</v>
      </c>
      <c r="C55" s="59">
        <v>25599.879000000001</v>
      </c>
      <c r="D55" s="59" t="s">
        <v>127</v>
      </c>
      <c r="E55" s="30">
        <f t="shared" si="0"/>
        <v>-15307.953952885211</v>
      </c>
      <c r="F55" s="30">
        <f t="shared" si="1"/>
        <v>-15308</v>
      </c>
      <c r="G55" s="30">
        <f t="shared" si="2"/>
        <v>4.7631200002797414E-2</v>
      </c>
      <c r="H55" s="30"/>
      <c r="I55" s="30">
        <f t="shared" si="3"/>
        <v>4.7631200002797414E-2</v>
      </c>
      <c r="J55" s="30"/>
      <c r="K55" s="30"/>
      <c r="M55" s="30"/>
      <c r="N55" s="30"/>
      <c r="O55" s="30">
        <f t="shared" ca="1" si="4"/>
        <v>-5.0364721991330692E-2</v>
      </c>
      <c r="P55" s="30"/>
      <c r="Q55" s="32">
        <f t="shared" si="5"/>
        <v>10581.379000000001</v>
      </c>
      <c r="R55" s="30"/>
      <c r="S55" s="30"/>
    </row>
    <row r="56" spans="1:19" x14ac:dyDescent="0.2">
      <c r="A56" s="59" t="s">
        <v>135</v>
      </c>
      <c r="B56" s="58" t="s">
        <v>84</v>
      </c>
      <c r="C56" s="59">
        <v>25712.648000000001</v>
      </c>
      <c r="D56" s="59" t="s">
        <v>127</v>
      </c>
      <c r="E56" s="30">
        <f t="shared" si="0"/>
        <v>-15198.935345601811</v>
      </c>
      <c r="F56" s="30">
        <f t="shared" si="1"/>
        <v>-15199</v>
      </c>
      <c r="G56" s="30">
        <f t="shared" si="2"/>
        <v>6.6878600002382882E-2</v>
      </c>
      <c r="H56" s="30"/>
      <c r="I56" s="30">
        <f t="shared" si="3"/>
        <v>6.6878600002382882E-2</v>
      </c>
      <c r="J56" s="30"/>
      <c r="K56" s="30"/>
      <c r="M56" s="30"/>
      <c r="N56" s="30"/>
      <c r="O56" s="30">
        <f t="shared" ca="1" si="4"/>
        <v>-5.0062124729638051E-2</v>
      </c>
      <c r="P56" s="30"/>
      <c r="Q56" s="32">
        <f t="shared" si="5"/>
        <v>10694.148000000001</v>
      </c>
      <c r="R56" s="30"/>
      <c r="S56" s="30"/>
    </row>
    <row r="57" spans="1:19" x14ac:dyDescent="0.2">
      <c r="A57" s="59" t="s">
        <v>241</v>
      </c>
      <c r="B57" s="58" t="s">
        <v>82</v>
      </c>
      <c r="C57" s="59">
        <v>25738.437999999998</v>
      </c>
      <c r="D57" s="59" t="s">
        <v>127</v>
      </c>
      <c r="E57" s="30">
        <f t="shared" si="0"/>
        <v>-15174.003051426651</v>
      </c>
      <c r="F57" s="30">
        <f t="shared" si="1"/>
        <v>-15174</v>
      </c>
      <c r="G57" s="30">
        <f t="shared" si="2"/>
        <v>-3.1563999982608948E-3</v>
      </c>
      <c r="H57" s="30">
        <f>G57</f>
        <v>-3.1563999982608948E-3</v>
      </c>
      <c r="I57" s="30"/>
      <c r="J57" s="30"/>
      <c r="K57" s="30"/>
      <c r="M57" s="30"/>
      <c r="N57" s="30"/>
      <c r="O57" s="30">
        <f t="shared" ca="1" si="4"/>
        <v>-4.9992721687965425E-2</v>
      </c>
      <c r="P57" s="30"/>
      <c r="Q57" s="32">
        <f t="shared" si="5"/>
        <v>10719.937999999998</v>
      </c>
      <c r="R57" s="30"/>
      <c r="S57" s="30"/>
    </row>
    <row r="58" spans="1:19" x14ac:dyDescent="0.2">
      <c r="A58" s="59" t="s">
        <v>135</v>
      </c>
      <c r="B58" s="58" t="s">
        <v>84</v>
      </c>
      <c r="C58" s="59">
        <v>25772.652999999998</v>
      </c>
      <c r="D58" s="59" t="s">
        <v>127</v>
      </c>
      <c r="E58" s="30">
        <f t="shared" si="0"/>
        <v>-15140.925950022882</v>
      </c>
      <c r="F58" s="30">
        <f t="shared" si="1"/>
        <v>-15141</v>
      </c>
      <c r="G58" s="30">
        <f t="shared" si="2"/>
        <v>7.6597400002356153E-2</v>
      </c>
      <c r="H58" s="30"/>
      <c r="I58" s="30">
        <f>G58</f>
        <v>7.6597400002356153E-2</v>
      </c>
      <c r="J58" s="30"/>
      <c r="K58" s="30"/>
      <c r="M58" s="30"/>
      <c r="N58" s="30"/>
      <c r="O58" s="30">
        <f t="shared" ca="1" si="4"/>
        <v>-4.9901109672957564E-2</v>
      </c>
      <c r="P58" s="30"/>
      <c r="Q58" s="32">
        <f t="shared" si="5"/>
        <v>10754.152999999998</v>
      </c>
      <c r="R58" s="30"/>
      <c r="S58" s="30"/>
    </row>
    <row r="59" spans="1:19" x14ac:dyDescent="0.2">
      <c r="A59" s="59" t="s">
        <v>135</v>
      </c>
      <c r="B59" s="58" t="s">
        <v>82</v>
      </c>
      <c r="C59" s="59">
        <v>25775.598999999998</v>
      </c>
      <c r="D59" s="59" t="s">
        <v>127</v>
      </c>
      <c r="E59" s="30">
        <f t="shared" si="0"/>
        <v>-15138.077926035288</v>
      </c>
      <c r="F59" s="30">
        <f t="shared" si="1"/>
        <v>-15138</v>
      </c>
      <c r="G59" s="30">
        <f t="shared" si="2"/>
        <v>-8.0606799998349743E-2</v>
      </c>
      <c r="H59" s="30"/>
      <c r="I59" s="30">
        <f>G59</f>
        <v>-8.0606799998349743E-2</v>
      </c>
      <c r="J59" s="30"/>
      <c r="K59" s="30"/>
      <c r="M59" s="30"/>
      <c r="N59" s="30"/>
      <c r="O59" s="30">
        <f t="shared" ca="1" si="4"/>
        <v>-4.9892781307956852E-2</v>
      </c>
      <c r="P59" s="30"/>
      <c r="Q59" s="32">
        <f t="shared" si="5"/>
        <v>10757.098999999998</v>
      </c>
      <c r="R59" s="30"/>
      <c r="S59" s="30"/>
    </row>
    <row r="60" spans="1:19" x14ac:dyDescent="0.2">
      <c r="A60" s="59" t="s">
        <v>241</v>
      </c>
      <c r="B60" s="58" t="s">
        <v>82</v>
      </c>
      <c r="C60" s="59">
        <v>25827.366000000002</v>
      </c>
      <c r="D60" s="59" t="s">
        <v>127</v>
      </c>
      <c r="E60" s="30">
        <f t="shared" si="0"/>
        <v>-15088.032556800481</v>
      </c>
      <c r="F60" s="30">
        <f t="shared" si="1"/>
        <v>-15088</v>
      </c>
      <c r="G60" s="30">
        <f t="shared" si="2"/>
        <v>-3.367679999792017E-2</v>
      </c>
      <c r="H60" s="30">
        <f>G60</f>
        <v>-3.367679999792017E-2</v>
      </c>
      <c r="I60" s="30"/>
      <c r="J60" s="30"/>
      <c r="K60" s="30"/>
      <c r="M60" s="30"/>
      <c r="N60" s="30"/>
      <c r="O60" s="30">
        <f t="shared" ca="1" si="4"/>
        <v>-4.9753975224611599E-2</v>
      </c>
      <c r="P60" s="30"/>
      <c r="Q60" s="32">
        <f t="shared" si="5"/>
        <v>10808.866000000002</v>
      </c>
      <c r="R60" s="30"/>
      <c r="S60" s="30"/>
    </row>
    <row r="61" spans="1:19" x14ac:dyDescent="0.2">
      <c r="A61" s="59" t="s">
        <v>135</v>
      </c>
      <c r="B61" s="58" t="s">
        <v>84</v>
      </c>
      <c r="C61" s="59">
        <v>26093.708999999999</v>
      </c>
      <c r="D61" s="59" t="s">
        <v>127</v>
      </c>
      <c r="E61" s="30">
        <f t="shared" si="0"/>
        <v>-14830.547406451691</v>
      </c>
      <c r="F61" s="30">
        <f t="shared" si="1"/>
        <v>-14830.5</v>
      </c>
      <c r="G61" s="30">
        <f t="shared" si="2"/>
        <v>-4.9037299999326933E-2</v>
      </c>
      <c r="H61" s="30"/>
      <c r="I61" s="30">
        <f>G61</f>
        <v>-4.9037299999326933E-2</v>
      </c>
      <c r="J61" s="30"/>
      <c r="K61" s="30"/>
      <c r="M61" s="30"/>
      <c r="N61" s="30"/>
      <c r="O61" s="30">
        <f t="shared" ca="1" si="4"/>
        <v>-4.9039123895383577E-2</v>
      </c>
      <c r="P61" s="30"/>
      <c r="Q61" s="32">
        <f t="shared" si="5"/>
        <v>11075.208999999999</v>
      </c>
      <c r="R61" s="30"/>
      <c r="S61" s="30"/>
    </row>
    <row r="62" spans="1:19" x14ac:dyDescent="0.2">
      <c r="A62" s="59" t="s">
        <v>241</v>
      </c>
      <c r="B62" s="58" t="s">
        <v>84</v>
      </c>
      <c r="C62" s="59">
        <v>26190.436000000002</v>
      </c>
      <c r="D62" s="59" t="s">
        <v>127</v>
      </c>
      <c r="E62" s="30">
        <f t="shared" si="0"/>
        <v>-14737.037285525712</v>
      </c>
      <c r="F62" s="30">
        <f t="shared" si="1"/>
        <v>-14737</v>
      </c>
      <c r="G62" s="30">
        <f t="shared" si="2"/>
        <v>-3.8568199997826014E-2</v>
      </c>
      <c r="H62" s="30">
        <f>G62</f>
        <v>-3.8568199997826014E-2</v>
      </c>
      <c r="I62" s="30"/>
      <c r="J62" s="30"/>
      <c r="K62" s="30"/>
      <c r="M62" s="30"/>
      <c r="N62" s="30"/>
      <c r="O62" s="30">
        <f t="shared" ca="1" si="4"/>
        <v>-4.8779556519527957E-2</v>
      </c>
      <c r="P62" s="30"/>
      <c r="Q62" s="32">
        <f t="shared" si="5"/>
        <v>11171.936000000002</v>
      </c>
      <c r="R62" s="30"/>
      <c r="S62" s="30"/>
    </row>
    <row r="63" spans="1:19" x14ac:dyDescent="0.2">
      <c r="A63" s="59" t="s">
        <v>135</v>
      </c>
      <c r="B63" s="58" t="s">
        <v>82</v>
      </c>
      <c r="C63" s="59">
        <v>26480.692999999999</v>
      </c>
      <c r="D63" s="59" t="s">
        <v>127</v>
      </c>
      <c r="E63" s="30">
        <f t="shared" si="0"/>
        <v>-14456.433450302753</v>
      </c>
      <c r="F63" s="30">
        <f t="shared" si="1"/>
        <v>-14456.5</v>
      </c>
      <c r="G63" s="30">
        <f t="shared" si="2"/>
        <v>6.883910000033211E-2</v>
      </c>
      <c r="H63" s="30"/>
      <c r="I63" s="30">
        <f>G63</f>
        <v>6.883910000033211E-2</v>
      </c>
      <c r="J63" s="30"/>
      <c r="K63" s="30"/>
      <c r="M63" s="30"/>
      <c r="N63" s="30"/>
      <c r="O63" s="30">
        <f t="shared" ca="1" si="4"/>
        <v>-4.8000854391961119E-2</v>
      </c>
      <c r="P63" s="30"/>
      <c r="Q63" s="32">
        <f t="shared" si="5"/>
        <v>11462.192999999999</v>
      </c>
      <c r="R63" s="30"/>
      <c r="S63" s="30"/>
    </row>
    <row r="64" spans="1:19" x14ac:dyDescent="0.2">
      <c r="A64" s="59" t="s">
        <v>135</v>
      </c>
      <c r="B64" s="58" t="s">
        <v>82</v>
      </c>
      <c r="C64" s="59">
        <v>26536.595000000001</v>
      </c>
      <c r="D64" s="59" t="s">
        <v>127</v>
      </c>
      <c r="E64" s="30">
        <f t="shared" si="0"/>
        <v>-14402.390600012719</v>
      </c>
      <c r="F64" s="30">
        <f t="shared" si="1"/>
        <v>-14402.5</v>
      </c>
      <c r="G64" s="30">
        <f t="shared" si="2"/>
        <v>0.11316350000561215</v>
      </c>
      <c r="H64" s="30"/>
      <c r="I64" s="30">
        <f>G64</f>
        <v>0.11316350000561215</v>
      </c>
      <c r="J64" s="30"/>
      <c r="K64" s="30"/>
      <c r="M64" s="30"/>
      <c r="N64" s="30"/>
      <c r="O64" s="30">
        <f t="shared" ca="1" si="4"/>
        <v>-4.7850943821948252E-2</v>
      </c>
      <c r="P64" s="30"/>
      <c r="Q64" s="32">
        <f t="shared" si="5"/>
        <v>11518.095000000001</v>
      </c>
      <c r="R64" s="30"/>
      <c r="S64" s="30"/>
    </row>
    <row r="65" spans="1:19" x14ac:dyDescent="0.2">
      <c r="A65" s="59" t="s">
        <v>241</v>
      </c>
      <c r="B65" s="58" t="s">
        <v>84</v>
      </c>
      <c r="C65" s="59">
        <v>26767.648000000001</v>
      </c>
      <c r="D65" s="59" t="s">
        <v>127</v>
      </c>
      <c r="E65" s="30">
        <f t="shared" si="0"/>
        <v>-14179.021799467786</v>
      </c>
      <c r="F65" s="30">
        <f t="shared" si="1"/>
        <v>-14179</v>
      </c>
      <c r="G65" s="30">
        <f t="shared" si="2"/>
        <v>-2.2549399996933062E-2</v>
      </c>
      <c r="H65" s="30">
        <f>G65</f>
        <v>-2.2549399996933062E-2</v>
      </c>
      <c r="I65" s="30"/>
      <c r="J65" s="30"/>
      <c r="K65" s="30"/>
      <c r="M65" s="30"/>
      <c r="N65" s="30"/>
      <c r="O65" s="30">
        <f t="shared" ca="1" si="4"/>
        <v>-4.7230480629394993E-2</v>
      </c>
      <c r="P65" s="30"/>
      <c r="Q65" s="32">
        <f t="shared" si="5"/>
        <v>11749.148000000001</v>
      </c>
      <c r="R65" s="30"/>
      <c r="S65" s="30"/>
    </row>
    <row r="66" spans="1:19" x14ac:dyDescent="0.2">
      <c r="A66" s="59" t="s">
        <v>135</v>
      </c>
      <c r="B66" s="58" t="s">
        <v>82</v>
      </c>
      <c r="C66" s="59">
        <v>26830.726999999999</v>
      </c>
      <c r="D66" s="59" t="s">
        <v>127</v>
      </c>
      <c r="E66" s="30">
        <f t="shared" si="0"/>
        <v>-14118.040636835951</v>
      </c>
      <c r="F66" s="30">
        <f t="shared" si="1"/>
        <v>-14118</v>
      </c>
      <c r="G66" s="30">
        <f t="shared" si="2"/>
        <v>-4.2034799997054506E-2</v>
      </c>
      <c r="H66" s="30"/>
      <c r="I66" s="30">
        <f>G66</f>
        <v>-4.2034799997054506E-2</v>
      </c>
      <c r="J66" s="30"/>
      <c r="K66" s="30"/>
      <c r="M66" s="30"/>
      <c r="N66" s="30"/>
      <c r="O66" s="30">
        <f t="shared" ca="1" si="4"/>
        <v>-4.7061137207713793E-2</v>
      </c>
      <c r="P66" s="30"/>
      <c r="Q66" s="32">
        <f t="shared" si="5"/>
        <v>11812.226999999999</v>
      </c>
      <c r="R66" s="30"/>
      <c r="S66" s="30"/>
    </row>
    <row r="67" spans="1:19" x14ac:dyDescent="0.2">
      <c r="A67" s="59" t="s">
        <v>241</v>
      </c>
      <c r="B67" s="58" t="s">
        <v>82</v>
      </c>
      <c r="C67" s="59">
        <v>27182.493999999999</v>
      </c>
      <c r="D67" s="59" t="s">
        <v>127</v>
      </c>
      <c r="E67" s="30">
        <f t="shared" si="0"/>
        <v>-13777.972458273935</v>
      </c>
      <c r="F67" s="30">
        <f t="shared" si="1"/>
        <v>-13778</v>
      </c>
      <c r="G67" s="30">
        <f t="shared" si="2"/>
        <v>2.848920000178623E-2</v>
      </c>
      <c r="H67" s="30">
        <f>G67</f>
        <v>2.848920000178623E-2</v>
      </c>
      <c r="I67" s="30"/>
      <c r="J67" s="30"/>
      <c r="K67" s="30"/>
      <c r="M67" s="30"/>
      <c r="N67" s="30"/>
      <c r="O67" s="30">
        <f t="shared" ca="1" si="4"/>
        <v>-4.6117255840966105E-2</v>
      </c>
      <c r="P67" s="30"/>
      <c r="Q67" s="32">
        <f t="shared" si="5"/>
        <v>12163.993999999999</v>
      </c>
      <c r="R67" s="30"/>
      <c r="S67" s="30"/>
    </row>
    <row r="68" spans="1:19" x14ac:dyDescent="0.2">
      <c r="A68" s="59" t="s">
        <v>241</v>
      </c>
      <c r="B68" s="58" t="s">
        <v>84</v>
      </c>
      <c r="C68" s="59">
        <v>27183.483</v>
      </c>
      <c r="D68" s="59" t="s">
        <v>127</v>
      </c>
      <c r="E68" s="30">
        <f t="shared" si="0"/>
        <v>-13777.016349745851</v>
      </c>
      <c r="F68" s="30">
        <f t="shared" si="1"/>
        <v>-13777</v>
      </c>
      <c r="G68" s="30">
        <f t="shared" si="2"/>
        <v>-1.6912199997022981E-2</v>
      </c>
      <c r="H68" s="30">
        <f>G68</f>
        <v>-1.6912199997022981E-2</v>
      </c>
      <c r="I68" s="30"/>
      <c r="J68" s="30"/>
      <c r="K68" s="30"/>
      <c r="M68" s="30"/>
      <c r="N68" s="30"/>
      <c r="O68" s="30">
        <f t="shared" ca="1" si="4"/>
        <v>-4.6114479719299196E-2</v>
      </c>
      <c r="P68" s="30"/>
      <c r="Q68" s="32">
        <f t="shared" si="5"/>
        <v>12164.983</v>
      </c>
      <c r="R68" s="30"/>
      <c r="S68" s="30"/>
    </row>
    <row r="69" spans="1:19" x14ac:dyDescent="0.2">
      <c r="A69" s="59" t="s">
        <v>135</v>
      </c>
      <c r="B69" s="58" t="s">
        <v>84</v>
      </c>
      <c r="C69" s="59">
        <v>27187.707999999999</v>
      </c>
      <c r="D69" s="59" t="s">
        <v>127</v>
      </c>
      <c r="E69" s="30">
        <f t="shared" si="0"/>
        <v>-13772.931861847826</v>
      </c>
      <c r="F69" s="30">
        <f t="shared" si="1"/>
        <v>-13773</v>
      </c>
      <c r="G69" s="30">
        <f t="shared" si="2"/>
        <v>7.0482200000697048E-2</v>
      </c>
      <c r="H69" s="30"/>
      <c r="I69" s="30">
        <f>G69</f>
        <v>7.0482200000697048E-2</v>
      </c>
      <c r="J69" s="30"/>
      <c r="K69" s="30"/>
      <c r="M69" s="30"/>
      <c r="N69" s="30"/>
      <c r="O69" s="30">
        <f t="shared" ca="1" si="4"/>
        <v>-4.6103375232631583E-2</v>
      </c>
      <c r="P69" s="30"/>
      <c r="Q69" s="32">
        <f t="shared" si="5"/>
        <v>12169.207999999999</v>
      </c>
      <c r="R69" s="30"/>
      <c r="S69" s="30"/>
    </row>
    <row r="70" spans="1:19" x14ac:dyDescent="0.2">
      <c r="A70" s="59" t="s">
        <v>241</v>
      </c>
      <c r="B70" s="58" t="s">
        <v>84</v>
      </c>
      <c r="C70" s="59">
        <v>27212.436000000002</v>
      </c>
      <c r="D70" s="59" t="s">
        <v>127</v>
      </c>
      <c r="E70" s="30">
        <f t="shared" si="0"/>
        <v>-13749.02624841768</v>
      </c>
      <c r="F70" s="30">
        <f t="shared" si="1"/>
        <v>-13749</v>
      </c>
      <c r="G70" s="30">
        <f t="shared" si="2"/>
        <v>-2.7151399997819681E-2</v>
      </c>
      <c r="H70" s="30">
        <f>G70</f>
        <v>-2.7151399997819681E-2</v>
      </c>
      <c r="I70" s="30"/>
      <c r="J70" s="30"/>
      <c r="K70" s="30"/>
      <c r="M70" s="30"/>
      <c r="N70" s="30"/>
      <c r="O70" s="30">
        <f t="shared" ca="1" si="4"/>
        <v>-4.6036748312625858E-2</v>
      </c>
      <c r="P70" s="30"/>
      <c r="Q70" s="32">
        <f t="shared" si="5"/>
        <v>12193.936000000002</v>
      </c>
      <c r="R70" s="30"/>
      <c r="S70" s="30"/>
    </row>
    <row r="71" spans="1:19" x14ac:dyDescent="0.2">
      <c r="A71" s="59" t="s">
        <v>241</v>
      </c>
      <c r="B71" s="58" t="s">
        <v>82</v>
      </c>
      <c r="C71" s="59">
        <v>27213.451000000001</v>
      </c>
      <c r="D71" s="59" t="s">
        <v>127</v>
      </c>
      <c r="E71" s="30">
        <f t="shared" si="0"/>
        <v>-13748.045004579457</v>
      </c>
      <c r="F71" s="30">
        <f t="shared" si="1"/>
        <v>-13748</v>
      </c>
      <c r="G71" s="30">
        <f t="shared" si="2"/>
        <v>-4.6552799998607952E-2</v>
      </c>
      <c r="H71" s="30">
        <f>G71</f>
        <v>-4.6552799998607952E-2</v>
      </c>
      <c r="I71" s="30"/>
      <c r="J71" s="30"/>
      <c r="K71" s="30"/>
      <c r="M71" s="30"/>
      <c r="N71" s="30"/>
      <c r="O71" s="30">
        <f t="shared" ca="1" si="4"/>
        <v>-4.6033972190958956E-2</v>
      </c>
      <c r="P71" s="30"/>
      <c r="Q71" s="32">
        <f t="shared" si="5"/>
        <v>12194.951000000001</v>
      </c>
      <c r="R71" s="30"/>
      <c r="S71" s="30"/>
    </row>
    <row r="72" spans="1:19" x14ac:dyDescent="0.2">
      <c r="A72" s="59" t="s">
        <v>241</v>
      </c>
      <c r="B72" s="58" t="s">
        <v>82</v>
      </c>
      <c r="C72" s="59">
        <v>27573.457999999999</v>
      </c>
      <c r="D72" s="59" t="s">
        <v>127</v>
      </c>
      <c r="E72" s="30">
        <f t="shared" si="0"/>
        <v>-13400.010866187922</v>
      </c>
      <c r="F72" s="30">
        <f t="shared" si="1"/>
        <v>-13400</v>
      </c>
      <c r="G72" s="30">
        <f t="shared" si="2"/>
        <v>-1.1239999999816064E-2</v>
      </c>
      <c r="H72" s="30">
        <f>G72</f>
        <v>-1.1239999999816064E-2</v>
      </c>
      <c r="I72" s="30"/>
      <c r="J72" s="30"/>
      <c r="K72" s="30"/>
      <c r="M72" s="30"/>
      <c r="N72" s="30"/>
      <c r="O72" s="30">
        <f t="shared" ca="1" si="4"/>
        <v>-4.5067881850876026E-2</v>
      </c>
      <c r="P72" s="30"/>
      <c r="Q72" s="32">
        <f t="shared" si="5"/>
        <v>12554.957999999999</v>
      </c>
      <c r="R72" s="30"/>
      <c r="S72" s="30"/>
    </row>
    <row r="73" spans="1:19" x14ac:dyDescent="0.2">
      <c r="A73" s="59" t="s">
        <v>135</v>
      </c>
      <c r="B73" s="58" t="s">
        <v>84</v>
      </c>
      <c r="C73" s="59">
        <v>27576.637999999999</v>
      </c>
      <c r="D73" s="59" t="s">
        <v>127</v>
      </c>
      <c r="E73" s="30">
        <f t="shared" si="0"/>
        <v>-13396.936624409052</v>
      </c>
      <c r="F73" s="30">
        <f t="shared" si="1"/>
        <v>-13397</v>
      </c>
      <c r="G73" s="30">
        <f t="shared" si="2"/>
        <v>6.555579999985639E-2</v>
      </c>
      <c r="H73" s="30"/>
      <c r="I73" s="30">
        <f>G73</f>
        <v>6.555579999985639E-2</v>
      </c>
      <c r="J73" s="30"/>
      <c r="K73" s="30"/>
      <c r="M73" s="30"/>
      <c r="N73" s="30"/>
      <c r="O73" s="30">
        <f t="shared" ca="1" si="4"/>
        <v>-4.5059553485875314E-2</v>
      </c>
      <c r="P73" s="30"/>
      <c r="Q73" s="32">
        <f t="shared" si="5"/>
        <v>12558.137999999999</v>
      </c>
      <c r="R73" s="30"/>
      <c r="S73" s="30"/>
    </row>
    <row r="74" spans="1:19" x14ac:dyDescent="0.2">
      <c r="A74" s="59" t="s">
        <v>241</v>
      </c>
      <c r="B74" s="58" t="s">
        <v>82</v>
      </c>
      <c r="C74" s="59">
        <v>27602.416000000001</v>
      </c>
      <c r="D74" s="59" t="s">
        <v>127</v>
      </c>
      <c r="E74" s="30">
        <f t="shared" si="0"/>
        <v>-13372.015931146261</v>
      </c>
      <c r="F74" s="30">
        <f t="shared" si="1"/>
        <v>-13372</v>
      </c>
      <c r="G74" s="30">
        <f t="shared" si="2"/>
        <v>-1.6479199995956151E-2</v>
      </c>
      <c r="H74" s="30">
        <f>G74</f>
        <v>-1.6479199995956151E-2</v>
      </c>
      <c r="I74" s="30"/>
      <c r="J74" s="30"/>
      <c r="K74" s="30"/>
      <c r="M74" s="30"/>
      <c r="N74" s="30"/>
      <c r="O74" s="30">
        <f t="shared" ca="1" si="4"/>
        <v>-4.4990150444202688E-2</v>
      </c>
      <c r="P74" s="30"/>
      <c r="Q74" s="32">
        <f t="shared" si="5"/>
        <v>12583.916000000001</v>
      </c>
      <c r="R74" s="30"/>
      <c r="S74" s="30"/>
    </row>
    <row r="75" spans="1:19" x14ac:dyDescent="0.2">
      <c r="A75" s="59" t="s">
        <v>135</v>
      </c>
      <c r="B75" s="58" t="s">
        <v>84</v>
      </c>
      <c r="C75" s="59">
        <v>27609.605</v>
      </c>
      <c r="D75" s="59" t="s">
        <v>127</v>
      </c>
      <c r="E75" s="30">
        <f t="shared" si="0"/>
        <v>-13365.066017892086</v>
      </c>
      <c r="F75" s="30">
        <f t="shared" si="1"/>
        <v>-13365</v>
      </c>
      <c r="G75" s="30">
        <f t="shared" si="2"/>
        <v>-6.8288999998912914E-2</v>
      </c>
      <c r="H75" s="30"/>
      <c r="I75" s="30">
        <f>G75</f>
        <v>-6.8288999998912914E-2</v>
      </c>
      <c r="J75" s="30"/>
      <c r="K75" s="30"/>
      <c r="M75" s="30"/>
      <c r="N75" s="30"/>
      <c r="O75" s="30">
        <f t="shared" ca="1" si="4"/>
        <v>-4.4970717592534355E-2</v>
      </c>
      <c r="P75" s="30"/>
      <c r="Q75" s="32">
        <f t="shared" si="5"/>
        <v>12591.105</v>
      </c>
      <c r="R75" s="30"/>
      <c r="S75" s="30"/>
    </row>
    <row r="76" spans="1:19" x14ac:dyDescent="0.2">
      <c r="A76" s="59" t="s">
        <v>135</v>
      </c>
      <c r="B76" s="58" t="s">
        <v>82</v>
      </c>
      <c r="C76" s="59">
        <v>28218.861000000001</v>
      </c>
      <c r="D76" s="59" t="s">
        <v>127</v>
      </c>
      <c r="E76" s="30">
        <f t="shared" si="0"/>
        <v>-12776.072228827221</v>
      </c>
      <c r="F76" s="30">
        <f t="shared" si="1"/>
        <v>-12776</v>
      </c>
      <c r="G76" s="30">
        <f t="shared" si="2"/>
        <v>-7.4713599995448021E-2</v>
      </c>
      <c r="H76" s="30"/>
      <c r="I76" s="30">
        <f>G76</f>
        <v>-7.4713599995448021E-2</v>
      </c>
      <c r="J76" s="30"/>
      <c r="K76" s="30"/>
      <c r="M76" s="30"/>
      <c r="N76" s="30"/>
      <c r="O76" s="30">
        <f t="shared" ca="1" si="4"/>
        <v>-4.3335581930727333E-2</v>
      </c>
      <c r="P76" s="30"/>
      <c r="Q76" s="32">
        <f t="shared" si="5"/>
        <v>13200.361000000001</v>
      </c>
      <c r="R76" s="30"/>
      <c r="S76" s="30"/>
    </row>
    <row r="77" spans="1:19" x14ac:dyDescent="0.2">
      <c r="A77" s="59" t="s">
        <v>135</v>
      </c>
      <c r="B77" s="58" t="s">
        <v>84</v>
      </c>
      <c r="C77" s="59">
        <v>28219.931</v>
      </c>
      <c r="D77" s="59" t="s">
        <v>127</v>
      </c>
      <c r="E77" s="30">
        <f t="shared" si="0"/>
        <v>-12775.03781414062</v>
      </c>
      <c r="F77" s="30">
        <f t="shared" si="1"/>
        <v>-12775</v>
      </c>
      <c r="G77" s="30">
        <f t="shared" si="2"/>
        <v>-3.9114999995945254E-2</v>
      </c>
      <c r="H77" s="30"/>
      <c r="I77" s="30">
        <f>G77</f>
        <v>-3.9114999995945254E-2</v>
      </c>
      <c r="J77" s="30"/>
      <c r="K77" s="30"/>
      <c r="M77" s="30"/>
      <c r="N77" s="30"/>
      <c r="O77" s="30">
        <f t="shared" ca="1" si="4"/>
        <v>-4.3332805809060432E-2</v>
      </c>
      <c r="P77" s="30"/>
      <c r="Q77" s="32">
        <f t="shared" si="5"/>
        <v>13201.431</v>
      </c>
      <c r="R77" s="30"/>
      <c r="S77" s="30"/>
    </row>
    <row r="78" spans="1:19" x14ac:dyDescent="0.2">
      <c r="A78" s="59" t="s">
        <v>135</v>
      </c>
      <c r="B78" s="58" t="s">
        <v>84</v>
      </c>
      <c r="C78" s="59">
        <v>28258.823</v>
      </c>
      <c r="D78" s="59" t="s">
        <v>127</v>
      </c>
      <c r="E78" s="30">
        <f t="shared" si="0"/>
        <v>-12737.43925713944</v>
      </c>
      <c r="F78" s="30">
        <f t="shared" si="1"/>
        <v>-12737.5</v>
      </c>
      <c r="G78" s="30">
        <f t="shared" si="2"/>
        <v>6.2832500003423775E-2</v>
      </c>
      <c r="H78" s="30"/>
      <c r="I78" s="30">
        <f>G78</f>
        <v>6.2832500003423775E-2</v>
      </c>
      <c r="J78" s="30"/>
      <c r="K78" s="30"/>
      <c r="M78" s="30"/>
      <c r="N78" s="30"/>
      <c r="O78" s="30">
        <f t="shared" ca="1" si="4"/>
        <v>-4.3228701246551496E-2</v>
      </c>
      <c r="P78" s="30"/>
      <c r="Q78" s="32">
        <f t="shared" si="5"/>
        <v>13240.323</v>
      </c>
      <c r="R78" s="30"/>
      <c r="S78" s="30"/>
    </row>
    <row r="79" spans="1:19" x14ac:dyDescent="0.2">
      <c r="A79" s="59" t="s">
        <v>241</v>
      </c>
      <c r="B79" s="58" t="s">
        <v>84</v>
      </c>
      <c r="C79" s="59">
        <v>28962.61</v>
      </c>
      <c r="D79" s="59" t="s">
        <v>127</v>
      </c>
      <c r="E79" s="30">
        <f t="shared" si="0"/>
        <v>-12057.058314112874</v>
      </c>
      <c r="F79" s="30">
        <f t="shared" si="1"/>
        <v>-12057</v>
      </c>
      <c r="G79" s="30">
        <f t="shared" si="2"/>
        <v>-6.032019999838667E-2</v>
      </c>
      <c r="H79" s="30">
        <f>G79</f>
        <v>-6.032019999838667E-2</v>
      </c>
      <c r="I79" s="30"/>
      <c r="J79" s="30"/>
      <c r="K79" s="30"/>
      <c r="M79" s="30"/>
      <c r="N79" s="30"/>
      <c r="O79" s="30">
        <f t="shared" ca="1" si="4"/>
        <v>-4.1339550452222672E-2</v>
      </c>
      <c r="P79" s="30"/>
      <c r="Q79" s="32">
        <f t="shared" si="5"/>
        <v>13944.11</v>
      </c>
      <c r="R79" s="30"/>
      <c r="S79" s="30"/>
    </row>
    <row r="80" spans="1:19" x14ac:dyDescent="0.2">
      <c r="A80" s="59" t="s">
        <v>135</v>
      </c>
      <c r="B80" s="58" t="s">
        <v>82</v>
      </c>
      <c r="C80" s="59">
        <v>28996.735000000001</v>
      </c>
      <c r="D80" s="59" t="s">
        <v>127</v>
      </c>
      <c r="E80" s="30">
        <f t="shared" si="0"/>
        <v>-12024.068219551904</v>
      </c>
      <c r="F80" s="30">
        <f t="shared" si="1"/>
        <v>-12024</v>
      </c>
      <c r="G80" s="30">
        <f t="shared" si="2"/>
        <v>-7.0566399997915141E-2</v>
      </c>
      <c r="H80" s="30"/>
      <c r="I80" s="30">
        <f>G80</f>
        <v>-7.0566399997915141E-2</v>
      </c>
      <c r="J80" s="30"/>
      <c r="K80" s="30"/>
      <c r="M80" s="30"/>
      <c r="N80" s="30"/>
      <c r="O80" s="30">
        <f t="shared" ca="1" si="4"/>
        <v>-4.1247938437214804E-2</v>
      </c>
      <c r="P80" s="30"/>
      <c r="Q80" s="32">
        <f t="shared" si="5"/>
        <v>13978.235000000001</v>
      </c>
      <c r="R80" s="30"/>
      <c r="S80" s="30"/>
    </row>
    <row r="81" spans="1:19" x14ac:dyDescent="0.2">
      <c r="A81" s="59" t="s">
        <v>241</v>
      </c>
      <c r="B81" s="58" t="s">
        <v>84</v>
      </c>
      <c r="C81" s="59">
        <v>29014.43</v>
      </c>
      <c r="D81" s="59" t="s">
        <v>127</v>
      </c>
      <c r="E81" s="30">
        <f t="shared" si="0"/>
        <v>-12006.961707515087</v>
      </c>
      <c r="F81" s="30">
        <f t="shared" si="1"/>
        <v>-12007</v>
      </c>
      <c r="G81" s="30">
        <f t="shared" si="2"/>
        <v>3.9609800001926487E-2</v>
      </c>
      <c r="H81" s="30">
        <f>G81</f>
        <v>3.9609800001926487E-2</v>
      </c>
      <c r="I81" s="30"/>
      <c r="J81" s="30"/>
      <c r="K81" s="30"/>
      <c r="M81" s="30"/>
      <c r="N81" s="30"/>
      <c r="O81" s="30">
        <f t="shared" ca="1" si="4"/>
        <v>-4.1200744368877419E-2</v>
      </c>
      <c r="P81" s="30"/>
      <c r="Q81" s="32">
        <f t="shared" si="5"/>
        <v>13995.93</v>
      </c>
      <c r="R81" s="30"/>
      <c r="S81" s="30"/>
    </row>
    <row r="82" spans="1:19" x14ac:dyDescent="0.2">
      <c r="A82" s="59" t="s">
        <v>135</v>
      </c>
      <c r="B82" s="58" t="s">
        <v>84</v>
      </c>
      <c r="C82" s="59">
        <v>29317.893</v>
      </c>
      <c r="D82" s="59" t="s">
        <v>127</v>
      </c>
      <c r="E82" s="30">
        <f t="shared" si="0"/>
        <v>-11713.591068225543</v>
      </c>
      <c r="F82" s="30">
        <f t="shared" si="1"/>
        <v>-11713.5</v>
      </c>
      <c r="G82" s="30">
        <f t="shared" si="2"/>
        <v>-9.4201099997007987E-2</v>
      </c>
      <c r="H82" s="30"/>
      <c r="I82" s="30">
        <f>G82</f>
        <v>-9.4201099997007987E-2</v>
      </c>
      <c r="J82" s="30"/>
      <c r="K82" s="30"/>
      <c r="M82" s="30"/>
      <c r="N82" s="30"/>
      <c r="O82" s="30">
        <f t="shared" ca="1" si="4"/>
        <v>-4.0385952659640817E-2</v>
      </c>
      <c r="P82" s="30"/>
      <c r="Q82" s="32">
        <f t="shared" si="5"/>
        <v>14299.393</v>
      </c>
      <c r="R82" s="30"/>
      <c r="S82" s="30"/>
    </row>
    <row r="83" spans="1:19" x14ac:dyDescent="0.2">
      <c r="A83" s="59" t="s">
        <v>241</v>
      </c>
      <c r="B83" s="58" t="s">
        <v>82</v>
      </c>
      <c r="C83" s="59">
        <v>29495.393</v>
      </c>
      <c r="D83" s="59" t="s">
        <v>127</v>
      </c>
      <c r="E83" s="30">
        <f t="shared" si="0"/>
        <v>-11541.994239373611</v>
      </c>
      <c r="F83" s="30">
        <f t="shared" si="1"/>
        <v>-11542</v>
      </c>
      <c r="G83" s="30">
        <f t="shared" si="2"/>
        <v>5.9588000040093902E-3</v>
      </c>
      <c r="H83" s="30">
        <f>G83</f>
        <v>5.9588000040093902E-3</v>
      </c>
      <c r="I83" s="30"/>
      <c r="J83" s="30"/>
      <c r="K83" s="30"/>
      <c r="M83" s="30"/>
      <c r="N83" s="30"/>
      <c r="O83" s="30">
        <f t="shared" ca="1" si="4"/>
        <v>-3.9909847793766613E-2</v>
      </c>
      <c r="P83" s="30"/>
      <c r="Q83" s="32">
        <f t="shared" si="5"/>
        <v>14476.893</v>
      </c>
      <c r="R83" s="30"/>
      <c r="S83" s="30"/>
    </row>
    <row r="84" spans="1:19" x14ac:dyDescent="0.2">
      <c r="A84" s="59" t="s">
        <v>135</v>
      </c>
      <c r="B84" s="58" t="s">
        <v>84</v>
      </c>
      <c r="C84" s="59">
        <v>29787.613000000001</v>
      </c>
      <c r="D84" s="59" t="s">
        <v>127</v>
      </c>
      <c r="E84" s="30">
        <f t="shared" si="0"/>
        <v>-11259.49268823495</v>
      </c>
      <c r="F84" s="30">
        <f t="shared" si="1"/>
        <v>-11259.5</v>
      </c>
      <c r="G84" s="30">
        <f t="shared" si="2"/>
        <v>7.5633000051311683E-3</v>
      </c>
      <c r="H84" s="30"/>
      <c r="I84" s="30">
        <f t="shared" ref="I84:I115" si="6">G84</f>
        <v>7.5633000051311683E-3</v>
      </c>
      <c r="J84" s="30"/>
      <c r="K84" s="30"/>
      <c r="M84" s="30"/>
      <c r="N84" s="30"/>
      <c r="O84" s="30">
        <f t="shared" ca="1" si="4"/>
        <v>-3.9125593422865965E-2</v>
      </c>
      <c r="P84" s="30"/>
      <c r="Q84" s="32">
        <f t="shared" si="5"/>
        <v>14769.113000000001</v>
      </c>
      <c r="R84" s="30"/>
      <c r="S84" s="30"/>
    </row>
    <row r="85" spans="1:19" x14ac:dyDescent="0.2">
      <c r="A85" s="59" t="s">
        <v>135</v>
      </c>
      <c r="B85" s="58" t="s">
        <v>82</v>
      </c>
      <c r="C85" s="59">
        <v>29801.609</v>
      </c>
      <c r="D85" s="59" t="s">
        <v>127</v>
      </c>
      <c r="E85" s="30">
        <f t="shared" ref="E85:E148" si="7">+(C85-C$7)/C$8</f>
        <v>-11245.962157437139</v>
      </c>
      <c r="F85" s="30">
        <f t="shared" ref="F85:F148" si="8">ROUND(2*E85,0)/2</f>
        <v>-11246</v>
      </c>
      <c r="G85" s="30">
        <f t="shared" ref="G85:G148" si="9">+C85-(C$7+F85*C$8)</f>
        <v>3.9144400001532631E-2</v>
      </c>
      <c r="H85" s="30"/>
      <c r="I85" s="30">
        <f t="shared" si="6"/>
        <v>3.9144400001532631E-2</v>
      </c>
      <c r="J85" s="30"/>
      <c r="K85" s="30"/>
      <c r="M85" s="30"/>
      <c r="N85" s="30"/>
      <c r="O85" s="30">
        <f t="shared" ref="O85:O148" ca="1" si="10">+C$11+C$12*F85</f>
        <v>-3.9088115780362746E-2</v>
      </c>
      <c r="P85" s="30"/>
      <c r="Q85" s="32">
        <f t="shared" ref="Q85:Q148" si="11">+C85-15018.5</f>
        <v>14783.109</v>
      </c>
      <c r="R85" s="30"/>
      <c r="S85" s="30"/>
    </row>
    <row r="86" spans="1:19" x14ac:dyDescent="0.2">
      <c r="A86" s="59" t="s">
        <v>135</v>
      </c>
      <c r="B86" s="58" t="s">
        <v>84</v>
      </c>
      <c r="C86" s="59">
        <v>30439.803</v>
      </c>
      <c r="D86" s="59" t="s">
        <v>127</v>
      </c>
      <c r="E86" s="30">
        <f t="shared" si="7"/>
        <v>-10628.992768184573</v>
      </c>
      <c r="F86" s="30">
        <f t="shared" si="8"/>
        <v>-10629</v>
      </c>
      <c r="G86" s="30">
        <f t="shared" si="9"/>
        <v>7.4806000047829002E-3</v>
      </c>
      <c r="H86" s="30"/>
      <c r="I86" s="30">
        <f t="shared" si="6"/>
        <v>7.4806000047829002E-3</v>
      </c>
      <c r="J86" s="30"/>
      <c r="K86" s="30"/>
      <c r="M86" s="30"/>
      <c r="N86" s="30"/>
      <c r="O86" s="30">
        <f t="shared" ca="1" si="10"/>
        <v>-3.7375248711882386E-2</v>
      </c>
      <c r="P86" s="30"/>
      <c r="Q86" s="32">
        <f t="shared" si="11"/>
        <v>15421.303</v>
      </c>
      <c r="R86" s="30"/>
      <c r="S86" s="30"/>
    </row>
    <row r="87" spans="1:19" x14ac:dyDescent="0.2">
      <c r="A87" s="59" t="s">
        <v>135</v>
      </c>
      <c r="B87" s="58" t="s">
        <v>82</v>
      </c>
      <c r="C87" s="59">
        <v>30829.68</v>
      </c>
      <c r="D87" s="59" t="s">
        <v>127</v>
      </c>
      <c r="E87" s="30">
        <f t="shared" si="7"/>
        <v>-10252.082025411022</v>
      </c>
      <c r="F87" s="30">
        <f t="shared" si="8"/>
        <v>-10252</v>
      </c>
      <c r="G87" s="30">
        <f t="shared" si="9"/>
        <v>-8.4847199999785516E-2</v>
      </c>
      <c r="H87" s="30"/>
      <c r="I87" s="30">
        <f t="shared" si="6"/>
        <v>-8.4847199999785516E-2</v>
      </c>
      <c r="J87" s="30"/>
      <c r="K87" s="30"/>
      <c r="M87" s="30"/>
      <c r="N87" s="30"/>
      <c r="O87" s="30">
        <f t="shared" ca="1" si="10"/>
        <v>-3.6328650843459223E-2</v>
      </c>
      <c r="P87" s="30"/>
      <c r="Q87" s="32">
        <f t="shared" si="11"/>
        <v>15811.18</v>
      </c>
      <c r="R87" s="30"/>
      <c r="S87" s="30"/>
    </row>
    <row r="88" spans="1:19" x14ac:dyDescent="0.2">
      <c r="A88" s="59" t="s">
        <v>135</v>
      </c>
      <c r="B88" s="58" t="s">
        <v>82</v>
      </c>
      <c r="C88" s="59">
        <v>31249.602999999999</v>
      </c>
      <c r="D88" s="59" t="s">
        <v>124</v>
      </c>
      <c r="E88" s="30">
        <f t="shared" si="7"/>
        <v>-9846.1245315406559</v>
      </c>
      <c r="F88" s="30">
        <f t="shared" si="8"/>
        <v>-9846</v>
      </c>
      <c r="G88" s="30">
        <f t="shared" si="9"/>
        <v>-0.12881559999732417</v>
      </c>
      <c r="H88" s="30"/>
      <c r="I88" s="30">
        <f t="shared" si="6"/>
        <v>-0.12881559999732417</v>
      </c>
      <c r="J88" s="30"/>
      <c r="K88" s="30"/>
      <c r="M88" s="30"/>
      <c r="N88" s="30"/>
      <c r="O88" s="30">
        <f t="shared" ca="1" si="10"/>
        <v>-3.5201545446695806E-2</v>
      </c>
      <c r="P88" s="30"/>
      <c r="Q88" s="32">
        <f t="shared" si="11"/>
        <v>16231.102999999999</v>
      </c>
      <c r="R88" s="30"/>
      <c r="S88" s="30"/>
    </row>
    <row r="89" spans="1:19" x14ac:dyDescent="0.2">
      <c r="A89" s="59" t="s">
        <v>135</v>
      </c>
      <c r="B89" s="58" t="s">
        <v>84</v>
      </c>
      <c r="C89" s="59">
        <v>32374.633000000002</v>
      </c>
      <c r="D89" s="59" t="s">
        <v>124</v>
      </c>
      <c r="E89" s="30">
        <f t="shared" si="7"/>
        <v>-8758.5099942826801</v>
      </c>
      <c r="F89" s="30">
        <f t="shared" si="8"/>
        <v>-8758.5</v>
      </c>
      <c r="G89" s="30">
        <f t="shared" si="9"/>
        <v>-1.0338099993532524E-2</v>
      </c>
      <c r="H89" s="30"/>
      <c r="I89" s="30">
        <f t="shared" si="6"/>
        <v>-1.0338099993532524E-2</v>
      </c>
      <c r="J89" s="30"/>
      <c r="K89" s="30"/>
      <c r="M89" s="30"/>
      <c r="N89" s="30"/>
      <c r="O89" s="30">
        <f t="shared" ca="1" si="10"/>
        <v>-3.2182513133936663E-2</v>
      </c>
      <c r="P89" s="30"/>
      <c r="Q89" s="32">
        <f t="shared" si="11"/>
        <v>17356.133000000002</v>
      </c>
      <c r="R89" s="30"/>
      <c r="S89" s="30"/>
    </row>
    <row r="90" spans="1:19" x14ac:dyDescent="0.2">
      <c r="A90" s="59" t="s">
        <v>135</v>
      </c>
      <c r="B90" s="58" t="s">
        <v>84</v>
      </c>
      <c r="C90" s="59">
        <v>32659.663</v>
      </c>
      <c r="D90" s="59" t="s">
        <v>124</v>
      </c>
      <c r="E90" s="30">
        <f t="shared" si="7"/>
        <v>-8482.9593231408981</v>
      </c>
      <c r="F90" s="30">
        <f t="shared" si="8"/>
        <v>-8483</v>
      </c>
      <c r="G90" s="30">
        <f t="shared" si="9"/>
        <v>4.2076200003066333E-2</v>
      </c>
      <c r="H90" s="30"/>
      <c r="I90" s="30">
        <f t="shared" si="6"/>
        <v>4.2076200003066333E-2</v>
      </c>
      <c r="J90" s="30"/>
      <c r="K90" s="30"/>
      <c r="M90" s="30"/>
      <c r="N90" s="30"/>
      <c r="O90" s="30">
        <f t="shared" ca="1" si="10"/>
        <v>-3.1417691614704348E-2</v>
      </c>
      <c r="P90" s="30"/>
      <c r="Q90" s="32">
        <f t="shared" si="11"/>
        <v>17641.163</v>
      </c>
      <c r="R90" s="30"/>
      <c r="S90" s="30"/>
    </row>
    <row r="91" spans="1:19" x14ac:dyDescent="0.2">
      <c r="A91" s="59" t="s">
        <v>135</v>
      </c>
      <c r="B91" s="58" t="s">
        <v>84</v>
      </c>
      <c r="C91" s="59">
        <v>33023.667000000001</v>
      </c>
      <c r="D91" s="59" t="s">
        <v>124</v>
      </c>
      <c r="E91" s="30">
        <f t="shared" si="7"/>
        <v>-8131.0611141864229</v>
      </c>
      <c r="F91" s="30">
        <f t="shared" si="8"/>
        <v>-8131</v>
      </c>
      <c r="G91" s="30">
        <f t="shared" si="9"/>
        <v>-6.3216599999577738E-2</v>
      </c>
      <c r="H91" s="30"/>
      <c r="I91" s="30">
        <f t="shared" si="6"/>
        <v>-6.3216599999577738E-2</v>
      </c>
      <c r="J91" s="30"/>
      <c r="K91" s="30"/>
      <c r="M91" s="30"/>
      <c r="N91" s="30"/>
      <c r="O91" s="30">
        <f t="shared" ca="1" si="10"/>
        <v>-3.04404967879538E-2</v>
      </c>
      <c r="P91" s="30"/>
      <c r="Q91" s="32">
        <f t="shared" si="11"/>
        <v>18005.167000000001</v>
      </c>
      <c r="R91" s="30"/>
      <c r="S91" s="30"/>
    </row>
    <row r="92" spans="1:19" x14ac:dyDescent="0.2">
      <c r="A92" s="59" t="s">
        <v>135</v>
      </c>
      <c r="B92" s="58" t="s">
        <v>84</v>
      </c>
      <c r="C92" s="59">
        <v>33410.654000000002</v>
      </c>
      <c r="D92" s="59" t="s">
        <v>124</v>
      </c>
      <c r="E92" s="30">
        <f t="shared" si="7"/>
        <v>-7756.9442578093913</v>
      </c>
      <c r="F92" s="30">
        <f t="shared" si="8"/>
        <v>-7757</v>
      </c>
      <c r="G92" s="30">
        <f t="shared" si="9"/>
        <v>5.7659800004330464E-2</v>
      </c>
      <c r="H92" s="30"/>
      <c r="I92" s="30">
        <f t="shared" si="6"/>
        <v>5.7659800004330464E-2</v>
      </c>
      <c r="J92" s="30"/>
      <c r="K92" s="30"/>
      <c r="M92" s="30"/>
      <c r="N92" s="30"/>
      <c r="O92" s="30">
        <f t="shared" ca="1" si="10"/>
        <v>-2.9402227284531346E-2</v>
      </c>
      <c r="P92" s="30"/>
      <c r="Q92" s="32">
        <f t="shared" si="11"/>
        <v>18392.154000000002</v>
      </c>
      <c r="R92" s="30"/>
      <c r="S92" s="30"/>
    </row>
    <row r="93" spans="1:19" x14ac:dyDescent="0.2">
      <c r="A93" s="59" t="s">
        <v>241</v>
      </c>
      <c r="B93" s="58" t="s">
        <v>84</v>
      </c>
      <c r="C93" s="59">
        <v>37016.535000000003</v>
      </c>
      <c r="D93" s="59" t="s">
        <v>127</v>
      </c>
      <c r="E93" s="30">
        <f t="shared" si="7"/>
        <v>-4270.9851320773478</v>
      </c>
      <c r="F93" s="30">
        <f t="shared" si="8"/>
        <v>-4271</v>
      </c>
      <c r="G93" s="30">
        <f t="shared" si="9"/>
        <v>1.5379400007077493E-2</v>
      </c>
      <c r="H93" s="30"/>
      <c r="I93" s="30">
        <f t="shared" si="6"/>
        <v>1.5379400007077493E-2</v>
      </c>
      <c r="J93" s="30"/>
      <c r="K93" s="30"/>
      <c r="M93" s="30"/>
      <c r="N93" s="30"/>
      <c r="O93" s="30">
        <f t="shared" ca="1" si="10"/>
        <v>-1.9724667153700658E-2</v>
      </c>
      <c r="P93" s="30"/>
      <c r="Q93" s="32">
        <f t="shared" si="11"/>
        <v>21998.035000000003</v>
      </c>
      <c r="R93" s="30"/>
      <c r="S93" s="30"/>
    </row>
    <row r="94" spans="1:19" x14ac:dyDescent="0.2">
      <c r="A94" s="59" t="s">
        <v>241</v>
      </c>
      <c r="B94" s="58" t="s">
        <v>82</v>
      </c>
      <c r="C94" s="59">
        <v>37017.536999999997</v>
      </c>
      <c r="D94" s="59" t="s">
        <v>127</v>
      </c>
      <c r="E94" s="30">
        <f t="shared" si="7"/>
        <v>-4270.0164558942015</v>
      </c>
      <c r="F94" s="30">
        <f t="shared" si="8"/>
        <v>-4270</v>
      </c>
      <c r="G94" s="30">
        <f t="shared" si="9"/>
        <v>-1.7021999999997206E-2</v>
      </c>
      <c r="H94" s="30"/>
      <c r="I94" s="30">
        <f t="shared" si="6"/>
        <v>-1.7021999999997206E-2</v>
      </c>
      <c r="J94" s="30"/>
      <c r="K94" s="30"/>
      <c r="M94" s="30"/>
      <c r="N94" s="30"/>
      <c r="O94" s="30">
        <f t="shared" ca="1" si="10"/>
        <v>-1.9721891032033756E-2</v>
      </c>
      <c r="P94" s="30"/>
      <c r="Q94" s="32">
        <f t="shared" si="11"/>
        <v>21999.036999999997</v>
      </c>
      <c r="R94" s="30"/>
      <c r="S94" s="30"/>
    </row>
    <row r="95" spans="1:19" x14ac:dyDescent="0.2">
      <c r="A95" s="59" t="s">
        <v>241</v>
      </c>
      <c r="B95" s="58" t="s">
        <v>84</v>
      </c>
      <c r="C95" s="59">
        <v>37018.538999999997</v>
      </c>
      <c r="D95" s="59" t="s">
        <v>127</v>
      </c>
      <c r="E95" s="30">
        <f t="shared" si="7"/>
        <v>-4269.047779711048</v>
      </c>
      <c r="F95" s="30">
        <f t="shared" si="8"/>
        <v>-4269</v>
      </c>
      <c r="G95" s="30">
        <f t="shared" si="9"/>
        <v>-4.9423399999795947E-2</v>
      </c>
      <c r="H95" s="30"/>
      <c r="I95" s="30">
        <f t="shared" si="6"/>
        <v>-4.9423399999795947E-2</v>
      </c>
      <c r="J95" s="30"/>
      <c r="K95" s="30"/>
      <c r="M95" s="30"/>
      <c r="N95" s="30"/>
      <c r="O95" s="30">
        <f t="shared" ca="1" si="10"/>
        <v>-1.9719114910366847E-2</v>
      </c>
      <c r="P95" s="30"/>
      <c r="Q95" s="32">
        <f t="shared" si="11"/>
        <v>22000.038999999997</v>
      </c>
      <c r="R95" s="30"/>
      <c r="S95" s="30"/>
    </row>
    <row r="96" spans="1:19" x14ac:dyDescent="0.2">
      <c r="A96" s="59" t="s">
        <v>241</v>
      </c>
      <c r="B96" s="58" t="s">
        <v>84</v>
      </c>
      <c r="C96" s="59">
        <v>37018.584999999999</v>
      </c>
      <c r="D96" s="59" t="s">
        <v>127</v>
      </c>
      <c r="E96" s="30">
        <f t="shared" si="7"/>
        <v>-4269.0033095469498</v>
      </c>
      <c r="F96" s="30">
        <f t="shared" si="8"/>
        <v>-4269</v>
      </c>
      <c r="G96" s="30">
        <f t="shared" si="9"/>
        <v>-3.4233999977004714E-3</v>
      </c>
      <c r="H96" s="30"/>
      <c r="I96" s="30">
        <f t="shared" si="6"/>
        <v>-3.4233999977004714E-3</v>
      </c>
      <c r="J96" s="30"/>
      <c r="K96" s="30"/>
      <c r="M96" s="30"/>
      <c r="N96" s="30"/>
      <c r="O96" s="30">
        <f t="shared" ca="1" si="10"/>
        <v>-1.9719114910366847E-2</v>
      </c>
      <c r="P96" s="30"/>
      <c r="Q96" s="32">
        <f t="shared" si="11"/>
        <v>22000.084999999999</v>
      </c>
      <c r="R96" s="30"/>
      <c r="S96" s="30"/>
    </row>
    <row r="97" spans="1:32" x14ac:dyDescent="0.2">
      <c r="A97" s="59" t="s">
        <v>241</v>
      </c>
      <c r="B97" s="58" t="s">
        <v>84</v>
      </c>
      <c r="C97" s="59">
        <v>37351.646999999997</v>
      </c>
      <c r="D97" s="59" t="s">
        <v>127</v>
      </c>
      <c r="E97" s="30">
        <f t="shared" si="7"/>
        <v>-3947.0180531464862</v>
      </c>
      <c r="F97" s="30">
        <f t="shared" si="8"/>
        <v>-3947</v>
      </c>
      <c r="G97" s="30">
        <f t="shared" si="9"/>
        <v>-1.8674200000532437E-2</v>
      </c>
      <c r="H97" s="30"/>
      <c r="I97" s="30">
        <f t="shared" si="6"/>
        <v>-1.8674200000532437E-2</v>
      </c>
      <c r="J97" s="30"/>
      <c r="K97" s="30"/>
      <c r="M97" s="30"/>
      <c r="N97" s="30"/>
      <c r="O97" s="30">
        <f t="shared" ca="1" si="10"/>
        <v>-1.8825203733623452E-2</v>
      </c>
      <c r="P97" s="30"/>
      <c r="Q97" s="32">
        <f t="shared" si="11"/>
        <v>22333.146999999997</v>
      </c>
      <c r="R97" s="30"/>
      <c r="S97" s="30"/>
    </row>
    <row r="98" spans="1:32" x14ac:dyDescent="0.2">
      <c r="A98" s="30" t="s">
        <v>29</v>
      </c>
      <c r="B98" s="31"/>
      <c r="C98" s="33">
        <v>40711.396000000001</v>
      </c>
      <c r="D98" s="33"/>
      <c r="E98" s="30">
        <f t="shared" si="7"/>
        <v>-699.00524109885782</v>
      </c>
      <c r="F98" s="30">
        <f t="shared" si="8"/>
        <v>-699</v>
      </c>
      <c r="G98" s="30">
        <f t="shared" si="9"/>
        <v>-5.4213999974308535E-3</v>
      </c>
      <c r="H98" s="30"/>
      <c r="I98" s="30">
        <f t="shared" si="6"/>
        <v>-5.4213999974308535E-3</v>
      </c>
      <c r="J98" s="30"/>
      <c r="K98" s="30"/>
      <c r="L98" s="30"/>
      <c r="M98" s="30"/>
      <c r="N98" s="30"/>
      <c r="O98" s="30">
        <f t="shared" ca="1" si="10"/>
        <v>-9.8083605595161456E-3</v>
      </c>
      <c r="P98" s="30"/>
      <c r="Q98" s="32">
        <f t="shared" si="11"/>
        <v>25692.896000000001</v>
      </c>
      <c r="R98" s="30"/>
      <c r="S98" s="30"/>
      <c r="AB98">
        <v>5</v>
      </c>
      <c r="AD98" t="s">
        <v>28</v>
      </c>
      <c r="AF98" t="s">
        <v>30</v>
      </c>
    </row>
    <row r="99" spans="1:32" x14ac:dyDescent="0.2">
      <c r="A99" s="30" t="s">
        <v>29</v>
      </c>
      <c r="B99" s="31"/>
      <c r="C99" s="33">
        <v>40745.534</v>
      </c>
      <c r="D99" s="33"/>
      <c r="E99" s="30">
        <f t="shared" si="7"/>
        <v>-666.00257888281772</v>
      </c>
      <c r="F99" s="30">
        <f t="shared" si="8"/>
        <v>-666</v>
      </c>
      <c r="G99" s="30">
        <f t="shared" si="9"/>
        <v>-2.6675999979488552E-3</v>
      </c>
      <c r="H99" s="30"/>
      <c r="I99" s="30">
        <f t="shared" si="6"/>
        <v>-2.6675999979488552E-3</v>
      </c>
      <c r="J99" s="30"/>
      <c r="K99" s="30"/>
      <c r="L99" s="30"/>
      <c r="M99" s="30"/>
      <c r="N99" s="30"/>
      <c r="O99" s="30">
        <f t="shared" ca="1" si="10"/>
        <v>-9.7167485445082812E-3</v>
      </c>
      <c r="P99" s="30"/>
      <c r="Q99" s="32">
        <f t="shared" si="11"/>
        <v>25727.034</v>
      </c>
      <c r="R99" s="30"/>
      <c r="S99" s="30"/>
      <c r="AB99">
        <v>7</v>
      </c>
      <c r="AD99" t="s">
        <v>28</v>
      </c>
      <c r="AF99" t="s">
        <v>30</v>
      </c>
    </row>
    <row r="100" spans="1:32" x14ac:dyDescent="0.2">
      <c r="A100" s="30" t="s">
        <v>32</v>
      </c>
      <c r="B100" s="31"/>
      <c r="C100" s="33">
        <v>40745.534</v>
      </c>
      <c r="D100" s="33"/>
      <c r="E100" s="30">
        <f t="shared" si="7"/>
        <v>-666.00257888281772</v>
      </c>
      <c r="F100" s="30">
        <f t="shared" si="8"/>
        <v>-666</v>
      </c>
      <c r="G100" s="30">
        <f t="shared" si="9"/>
        <v>-2.6675999979488552E-3</v>
      </c>
      <c r="H100" s="30"/>
      <c r="I100" s="30">
        <f t="shared" si="6"/>
        <v>-2.6675999979488552E-3</v>
      </c>
      <c r="J100" s="30"/>
      <c r="K100" s="30"/>
      <c r="L100" s="30"/>
      <c r="M100" s="30"/>
      <c r="N100" s="30"/>
      <c r="O100" s="30">
        <f t="shared" ca="1" si="10"/>
        <v>-9.7167485445082812E-3</v>
      </c>
      <c r="P100" s="30"/>
      <c r="Q100" s="32">
        <f t="shared" si="11"/>
        <v>25727.034</v>
      </c>
      <c r="R100" s="30"/>
      <c r="S100" s="30"/>
      <c r="AA100" t="s">
        <v>31</v>
      </c>
      <c r="AF100" t="s">
        <v>33</v>
      </c>
    </row>
    <row r="101" spans="1:32" x14ac:dyDescent="0.2">
      <c r="A101" s="30" t="s">
        <v>35</v>
      </c>
      <c r="B101" s="31"/>
      <c r="C101" s="33">
        <v>41041.377999999997</v>
      </c>
      <c r="D101" s="33"/>
      <c r="E101" s="30">
        <f t="shared" si="7"/>
        <v>-379.99755220748904</v>
      </c>
      <c r="F101" s="30">
        <f t="shared" si="8"/>
        <v>-380</v>
      </c>
      <c r="G101" s="30">
        <f t="shared" si="9"/>
        <v>2.5319999986095354E-3</v>
      </c>
      <c r="H101" s="30"/>
      <c r="I101" s="30">
        <f t="shared" si="6"/>
        <v>2.5319999986095354E-3</v>
      </c>
      <c r="J101" s="30"/>
      <c r="K101" s="30"/>
      <c r="L101" s="30"/>
      <c r="M101" s="30"/>
      <c r="N101" s="30"/>
      <c r="O101" s="30">
        <f t="shared" ca="1" si="10"/>
        <v>-8.9227777477734627E-3</v>
      </c>
      <c r="P101" s="30"/>
      <c r="Q101" s="32">
        <f t="shared" si="11"/>
        <v>26022.877999999997</v>
      </c>
      <c r="R101" s="30"/>
      <c r="S101" s="30"/>
      <c r="AB101">
        <v>8</v>
      </c>
      <c r="AD101" t="s">
        <v>34</v>
      </c>
      <c r="AF101" t="s">
        <v>30</v>
      </c>
    </row>
    <row r="102" spans="1:32" x14ac:dyDescent="0.2">
      <c r="A102" s="30" t="s">
        <v>35</v>
      </c>
      <c r="B102" s="31"/>
      <c r="C102" s="33">
        <v>41041.381999999998</v>
      </c>
      <c r="D102" s="33"/>
      <c r="E102" s="30">
        <f t="shared" si="7"/>
        <v>-379.99368523669722</v>
      </c>
      <c r="F102" s="30">
        <f t="shared" si="8"/>
        <v>-380</v>
      </c>
      <c r="G102" s="30">
        <f t="shared" si="9"/>
        <v>6.5319999994244426E-3</v>
      </c>
      <c r="H102" s="30"/>
      <c r="I102" s="30">
        <f t="shared" si="6"/>
        <v>6.5319999994244426E-3</v>
      </c>
      <c r="J102" s="30"/>
      <c r="K102" s="30"/>
      <c r="L102" s="30"/>
      <c r="M102" s="30"/>
      <c r="N102" s="30"/>
      <c r="O102" s="30">
        <f t="shared" ca="1" si="10"/>
        <v>-8.9227777477734627E-3</v>
      </c>
      <c r="P102" s="30"/>
      <c r="Q102" s="32">
        <f t="shared" si="11"/>
        <v>26022.881999999998</v>
      </c>
      <c r="R102" s="30"/>
      <c r="S102" s="30"/>
      <c r="AB102">
        <v>11</v>
      </c>
      <c r="AD102" t="s">
        <v>36</v>
      </c>
      <c r="AF102" t="s">
        <v>30</v>
      </c>
    </row>
    <row r="103" spans="1:32" x14ac:dyDescent="0.2">
      <c r="A103" s="30" t="s">
        <v>35</v>
      </c>
      <c r="B103" s="31"/>
      <c r="C103" s="33">
        <v>41042.409</v>
      </c>
      <c r="D103" s="33"/>
      <c r="E103" s="30">
        <f t="shared" si="7"/>
        <v>-379.00084048609858</v>
      </c>
      <c r="F103" s="30">
        <f t="shared" si="8"/>
        <v>-379</v>
      </c>
      <c r="G103" s="30">
        <f t="shared" si="9"/>
        <v>-8.6939999891910702E-4</v>
      </c>
      <c r="H103" s="30"/>
      <c r="I103" s="30">
        <f t="shared" si="6"/>
        <v>-8.6939999891910702E-4</v>
      </c>
      <c r="J103" s="30"/>
      <c r="K103" s="30"/>
      <c r="L103" s="30"/>
      <c r="M103" s="30"/>
      <c r="N103" s="30"/>
      <c r="O103" s="30">
        <f t="shared" ca="1" si="10"/>
        <v>-8.9200016261065593E-3</v>
      </c>
      <c r="P103" s="30"/>
      <c r="Q103" s="32">
        <f t="shared" si="11"/>
        <v>26023.909</v>
      </c>
      <c r="R103" s="30"/>
      <c r="S103" s="30"/>
      <c r="AB103">
        <v>13</v>
      </c>
      <c r="AD103" t="s">
        <v>36</v>
      </c>
      <c r="AF103" t="s">
        <v>30</v>
      </c>
    </row>
    <row r="104" spans="1:32" x14ac:dyDescent="0.2">
      <c r="A104" s="30" t="s">
        <v>35</v>
      </c>
      <c r="B104" s="31"/>
      <c r="C104" s="33">
        <v>41042.411</v>
      </c>
      <c r="D104" s="33"/>
      <c r="E104" s="30">
        <f t="shared" si="7"/>
        <v>-378.99890700070267</v>
      </c>
      <c r="F104" s="30">
        <f t="shared" si="8"/>
        <v>-379</v>
      </c>
      <c r="G104" s="30">
        <f t="shared" si="9"/>
        <v>1.1306000014883466E-3</v>
      </c>
      <c r="H104" s="30"/>
      <c r="I104" s="30">
        <f t="shared" si="6"/>
        <v>1.1306000014883466E-3</v>
      </c>
      <c r="J104" s="30"/>
      <c r="K104" s="30"/>
      <c r="L104" s="30"/>
      <c r="M104" s="30"/>
      <c r="N104" s="30"/>
      <c r="O104" s="30">
        <f t="shared" ca="1" si="10"/>
        <v>-8.9200016261065593E-3</v>
      </c>
      <c r="P104" s="30"/>
      <c r="Q104" s="32">
        <f t="shared" si="11"/>
        <v>26023.911</v>
      </c>
      <c r="R104" s="30"/>
      <c r="S104" s="30"/>
      <c r="AB104">
        <v>10</v>
      </c>
      <c r="AD104" t="s">
        <v>37</v>
      </c>
      <c r="AF104" t="s">
        <v>30</v>
      </c>
    </row>
    <row r="105" spans="1:32" x14ac:dyDescent="0.2">
      <c r="A105" s="30" t="s">
        <v>35</v>
      </c>
      <c r="B105" s="31"/>
      <c r="C105" s="33">
        <v>41048.614000000001</v>
      </c>
      <c r="D105" s="33"/>
      <c r="E105" s="30">
        <f t="shared" si="7"/>
        <v>-373.00220204651242</v>
      </c>
      <c r="F105" s="30">
        <f t="shared" si="8"/>
        <v>-373</v>
      </c>
      <c r="G105" s="30">
        <f t="shared" si="9"/>
        <v>-2.2777999984100461E-3</v>
      </c>
      <c r="H105" s="30"/>
      <c r="I105" s="30">
        <f t="shared" si="6"/>
        <v>-2.2777999984100461E-3</v>
      </c>
      <c r="J105" s="30"/>
      <c r="K105" s="30"/>
      <c r="L105" s="30"/>
      <c r="M105" s="30"/>
      <c r="N105" s="30"/>
      <c r="O105" s="30">
        <f t="shared" ca="1" si="10"/>
        <v>-8.9033448961051281E-3</v>
      </c>
      <c r="P105" s="30"/>
      <c r="Q105" s="32">
        <f t="shared" si="11"/>
        <v>26030.114000000001</v>
      </c>
      <c r="R105" s="30"/>
      <c r="S105" s="30"/>
      <c r="AB105">
        <v>8</v>
      </c>
      <c r="AD105" t="s">
        <v>37</v>
      </c>
      <c r="AF105" t="s">
        <v>30</v>
      </c>
    </row>
    <row r="106" spans="1:32" x14ac:dyDescent="0.2">
      <c r="A106" s="30" t="s">
        <v>38</v>
      </c>
      <c r="B106" s="31"/>
      <c r="C106" s="33">
        <v>41071.381000000001</v>
      </c>
      <c r="D106" s="33"/>
      <c r="E106" s="30">
        <f t="shared" si="7"/>
        <v>-350.99237104667054</v>
      </c>
      <c r="F106" s="30">
        <f t="shared" si="8"/>
        <v>-351</v>
      </c>
      <c r="G106" s="30">
        <f t="shared" si="9"/>
        <v>7.8914000041550025E-3</v>
      </c>
      <c r="H106" s="30"/>
      <c r="I106" s="30">
        <f t="shared" si="6"/>
        <v>7.8914000041550025E-3</v>
      </c>
      <c r="J106" s="30"/>
      <c r="K106" s="30"/>
      <c r="L106" s="30"/>
      <c r="M106" s="30"/>
      <c r="N106" s="30"/>
      <c r="O106" s="30">
        <f t="shared" ca="1" si="10"/>
        <v>-8.8422702194332192E-3</v>
      </c>
      <c r="P106" s="30"/>
      <c r="Q106" s="32">
        <f t="shared" si="11"/>
        <v>26052.881000000001</v>
      </c>
      <c r="R106" s="30"/>
      <c r="S106" s="30"/>
      <c r="AB106">
        <v>11</v>
      </c>
      <c r="AD106" t="s">
        <v>36</v>
      </c>
      <c r="AF106" t="s">
        <v>30</v>
      </c>
    </row>
    <row r="107" spans="1:32" x14ac:dyDescent="0.2">
      <c r="A107" s="30" t="s">
        <v>38</v>
      </c>
      <c r="B107" s="31"/>
      <c r="C107" s="33">
        <v>41104.453000000001</v>
      </c>
      <c r="D107" s="33"/>
      <c r="E107" s="30">
        <f t="shared" si="7"/>
        <v>-319.0202565464387</v>
      </c>
      <c r="F107" s="30">
        <f t="shared" si="8"/>
        <v>-319</v>
      </c>
      <c r="G107" s="30">
        <f t="shared" si="9"/>
        <v>-2.0953399995050859E-2</v>
      </c>
      <c r="H107" s="30"/>
      <c r="I107" s="30">
        <f t="shared" si="6"/>
        <v>-2.0953399995050859E-2</v>
      </c>
      <c r="J107" s="30"/>
      <c r="K107" s="30"/>
      <c r="L107" s="30"/>
      <c r="M107" s="30"/>
      <c r="N107" s="30"/>
      <c r="O107" s="30">
        <f t="shared" ca="1" si="10"/>
        <v>-8.7534343260922617E-3</v>
      </c>
      <c r="P107" s="30"/>
      <c r="Q107" s="32">
        <f t="shared" si="11"/>
        <v>26085.953000000001</v>
      </c>
      <c r="R107" s="30"/>
      <c r="S107" s="30"/>
      <c r="AB107">
        <v>8</v>
      </c>
      <c r="AD107" t="s">
        <v>28</v>
      </c>
      <c r="AF107" t="s">
        <v>30</v>
      </c>
    </row>
    <row r="108" spans="1:32" x14ac:dyDescent="0.2">
      <c r="A108" s="30" t="s">
        <v>40</v>
      </c>
      <c r="B108" s="31"/>
      <c r="C108" s="33">
        <v>41135.498</v>
      </c>
      <c r="D108" s="33"/>
      <c r="E108" s="30">
        <f t="shared" si="7"/>
        <v>-289.00772949456285</v>
      </c>
      <c r="F108" s="30">
        <f t="shared" si="8"/>
        <v>-289</v>
      </c>
      <c r="G108" s="30">
        <f t="shared" si="9"/>
        <v>-7.9953999957069755E-3</v>
      </c>
      <c r="H108" s="30"/>
      <c r="I108" s="30">
        <f t="shared" si="6"/>
        <v>-7.9953999957069755E-3</v>
      </c>
      <c r="J108" s="30"/>
      <c r="K108" s="30"/>
      <c r="L108" s="30"/>
      <c r="M108" s="30"/>
      <c r="N108" s="30"/>
      <c r="O108" s="30">
        <f t="shared" ca="1" si="10"/>
        <v>-8.670150676085113E-3</v>
      </c>
      <c r="P108" s="30"/>
      <c r="Q108" s="32">
        <f t="shared" si="11"/>
        <v>26116.998</v>
      </c>
      <c r="R108" s="30"/>
      <c r="S108" s="30"/>
      <c r="AB108">
        <v>10</v>
      </c>
      <c r="AD108" t="s">
        <v>36</v>
      </c>
      <c r="AF108" t="s">
        <v>30</v>
      </c>
    </row>
    <row r="109" spans="1:32" x14ac:dyDescent="0.2">
      <c r="A109" s="30" t="s">
        <v>39</v>
      </c>
      <c r="B109" s="31"/>
      <c r="C109" s="33">
        <v>41135.498</v>
      </c>
      <c r="D109" s="33"/>
      <c r="E109" s="30">
        <f t="shared" si="7"/>
        <v>-289.00772949456285</v>
      </c>
      <c r="F109" s="30">
        <f t="shared" si="8"/>
        <v>-289</v>
      </c>
      <c r="G109" s="30">
        <f t="shared" si="9"/>
        <v>-7.9953999957069755E-3</v>
      </c>
      <c r="H109" s="30"/>
      <c r="I109" s="30">
        <f t="shared" si="6"/>
        <v>-7.9953999957069755E-3</v>
      </c>
      <c r="J109" s="30"/>
      <c r="K109" s="30"/>
      <c r="L109" s="30"/>
      <c r="M109" s="30"/>
      <c r="N109" s="30"/>
      <c r="O109" s="30">
        <f t="shared" ca="1" si="10"/>
        <v>-8.670150676085113E-3</v>
      </c>
      <c r="P109" s="30"/>
      <c r="Q109" s="32">
        <f t="shared" si="11"/>
        <v>26116.998</v>
      </c>
      <c r="R109" s="30"/>
      <c r="S109" s="30"/>
      <c r="AA109" t="s">
        <v>31</v>
      </c>
      <c r="AF109" t="s">
        <v>33</v>
      </c>
    </row>
    <row r="110" spans="1:32" x14ac:dyDescent="0.2">
      <c r="A110" s="30" t="s">
        <v>40</v>
      </c>
      <c r="B110" s="31"/>
      <c r="C110" s="33">
        <v>41135.502999999997</v>
      </c>
      <c r="D110" s="33"/>
      <c r="E110" s="30">
        <f t="shared" si="7"/>
        <v>-289.00289578107663</v>
      </c>
      <c r="F110" s="30">
        <f t="shared" si="8"/>
        <v>-289</v>
      </c>
      <c r="G110" s="30">
        <f t="shared" si="9"/>
        <v>-2.9953999983263202E-3</v>
      </c>
      <c r="H110" s="30"/>
      <c r="I110" s="30">
        <f t="shared" si="6"/>
        <v>-2.9953999983263202E-3</v>
      </c>
      <c r="J110" s="30"/>
      <c r="K110" s="30"/>
      <c r="L110" s="30"/>
      <c r="M110" s="30"/>
      <c r="N110" s="30"/>
      <c r="O110" s="30">
        <f t="shared" ca="1" si="10"/>
        <v>-8.670150676085113E-3</v>
      </c>
      <c r="P110" s="30"/>
      <c r="Q110" s="32">
        <f t="shared" si="11"/>
        <v>26117.002999999997</v>
      </c>
      <c r="R110" s="30"/>
      <c r="S110" s="30"/>
      <c r="AB110">
        <v>9</v>
      </c>
      <c r="AD110" t="s">
        <v>28</v>
      </c>
      <c r="AF110" t="s">
        <v>30</v>
      </c>
    </row>
    <row r="111" spans="1:32" x14ac:dyDescent="0.2">
      <c r="A111" s="30" t="s">
        <v>39</v>
      </c>
      <c r="B111" s="31"/>
      <c r="C111" s="33">
        <v>41135.502999999997</v>
      </c>
      <c r="D111" s="33"/>
      <c r="E111" s="30">
        <f t="shared" si="7"/>
        <v>-289.00289578107663</v>
      </c>
      <c r="F111" s="30">
        <f t="shared" si="8"/>
        <v>-289</v>
      </c>
      <c r="G111" s="30">
        <f t="shared" si="9"/>
        <v>-2.9953999983263202E-3</v>
      </c>
      <c r="H111" s="30"/>
      <c r="I111" s="30">
        <f t="shared" si="6"/>
        <v>-2.9953999983263202E-3</v>
      </c>
      <c r="J111" s="30"/>
      <c r="K111" s="30"/>
      <c r="L111" s="30"/>
      <c r="M111" s="30"/>
      <c r="N111" s="30"/>
      <c r="O111" s="30">
        <f t="shared" ca="1" si="10"/>
        <v>-8.670150676085113E-3</v>
      </c>
      <c r="P111" s="30"/>
      <c r="Q111" s="32">
        <f t="shared" si="11"/>
        <v>26117.002999999997</v>
      </c>
      <c r="R111" s="30"/>
      <c r="S111" s="30"/>
      <c r="AA111" t="s">
        <v>31</v>
      </c>
      <c r="AF111" t="s">
        <v>33</v>
      </c>
    </row>
    <row r="112" spans="1:32" x14ac:dyDescent="0.2">
      <c r="A112" s="34" t="s">
        <v>40</v>
      </c>
      <c r="B112" s="12"/>
      <c r="C112" s="13">
        <v>41162.411999999997</v>
      </c>
      <c r="D112" s="13"/>
      <c r="E112" s="30">
        <f t="shared" si="7"/>
        <v>-262.9888165271239</v>
      </c>
      <c r="F112" s="30">
        <f t="shared" si="8"/>
        <v>-263</v>
      </c>
      <c r="G112" s="30">
        <f t="shared" si="9"/>
        <v>1.1568200003239326E-2</v>
      </c>
      <c r="H112" s="30"/>
      <c r="I112" s="30">
        <f t="shared" si="6"/>
        <v>1.1568200003239326E-2</v>
      </c>
      <c r="J112" s="30"/>
      <c r="K112" s="30"/>
      <c r="L112" s="30"/>
      <c r="M112" s="30"/>
      <c r="N112" s="30"/>
      <c r="O112" s="30">
        <f t="shared" ca="1" si="10"/>
        <v>-8.5979715127455832E-3</v>
      </c>
      <c r="P112" s="30"/>
      <c r="Q112" s="32">
        <f t="shared" si="11"/>
        <v>26143.911999999997</v>
      </c>
      <c r="R112" s="30"/>
      <c r="S112" s="30"/>
      <c r="AB112">
        <v>7</v>
      </c>
      <c r="AD112" t="s">
        <v>37</v>
      </c>
      <c r="AF112" t="s">
        <v>30</v>
      </c>
    </row>
    <row r="113" spans="1:32" x14ac:dyDescent="0.2">
      <c r="A113" s="34" t="s">
        <v>39</v>
      </c>
      <c r="B113" s="12"/>
      <c r="C113" s="13">
        <v>41162.411999999997</v>
      </c>
      <c r="D113" s="13"/>
      <c r="E113" s="30">
        <f t="shared" si="7"/>
        <v>-262.9888165271239</v>
      </c>
      <c r="F113" s="30">
        <f t="shared" si="8"/>
        <v>-263</v>
      </c>
      <c r="G113" s="30">
        <f t="shared" si="9"/>
        <v>1.1568200003239326E-2</v>
      </c>
      <c r="H113" s="30"/>
      <c r="I113" s="30">
        <f t="shared" si="6"/>
        <v>1.1568200003239326E-2</v>
      </c>
      <c r="J113" s="30"/>
      <c r="K113" s="30"/>
      <c r="L113" s="30"/>
      <c r="M113" s="30"/>
      <c r="N113" s="30"/>
      <c r="O113" s="30">
        <f t="shared" ca="1" si="10"/>
        <v>-8.5979715127455832E-3</v>
      </c>
      <c r="P113" s="30"/>
      <c r="Q113" s="32">
        <f t="shared" si="11"/>
        <v>26143.911999999997</v>
      </c>
      <c r="R113" s="30"/>
      <c r="S113" s="30"/>
      <c r="AA113" t="s">
        <v>31</v>
      </c>
      <c r="AF113" t="s">
        <v>33</v>
      </c>
    </row>
    <row r="114" spans="1:32" x14ac:dyDescent="0.2">
      <c r="A114" s="34" t="s">
        <v>41</v>
      </c>
      <c r="B114" s="12"/>
      <c r="C114" s="13">
        <v>41402.385000000002</v>
      </c>
      <c r="D114" s="13"/>
      <c r="E114" s="30">
        <f t="shared" si="7"/>
        <v>-30.996671118189369</v>
      </c>
      <c r="F114" s="30">
        <f t="shared" si="8"/>
        <v>-31</v>
      </c>
      <c r="G114" s="30">
        <f t="shared" si="9"/>
        <v>3.4434000044711865E-3</v>
      </c>
      <c r="H114" s="30"/>
      <c r="I114" s="30">
        <f t="shared" si="6"/>
        <v>3.4434000044711865E-3</v>
      </c>
      <c r="J114" s="30"/>
      <c r="K114" s="30"/>
      <c r="L114" s="30"/>
      <c r="M114" s="30"/>
      <c r="N114" s="30"/>
      <c r="O114" s="30">
        <f t="shared" ca="1" si="10"/>
        <v>-7.9539112860236329E-3</v>
      </c>
      <c r="P114" s="30"/>
      <c r="Q114" s="32">
        <f t="shared" si="11"/>
        <v>26383.885000000002</v>
      </c>
      <c r="R114" s="30"/>
      <c r="S114" s="30"/>
      <c r="AA114" t="s">
        <v>31</v>
      </c>
      <c r="AB114">
        <v>13</v>
      </c>
      <c r="AD114" t="s">
        <v>36</v>
      </c>
      <c r="AF114" t="s">
        <v>30</v>
      </c>
    </row>
    <row r="115" spans="1:32" x14ac:dyDescent="0.2">
      <c r="A115" s="34" t="s">
        <v>43</v>
      </c>
      <c r="B115" s="12"/>
      <c r="C115" s="13">
        <v>41402.392999999996</v>
      </c>
      <c r="D115" s="13"/>
      <c r="E115" s="30">
        <f t="shared" si="7"/>
        <v>-30.988937176612769</v>
      </c>
      <c r="F115" s="30">
        <f t="shared" si="8"/>
        <v>-31</v>
      </c>
      <c r="G115" s="30">
        <f t="shared" si="9"/>
        <v>1.1443399998825043E-2</v>
      </c>
      <c r="H115" s="30"/>
      <c r="I115" s="30">
        <f t="shared" si="6"/>
        <v>1.1443399998825043E-2</v>
      </c>
      <c r="J115" s="30"/>
      <c r="K115" s="30"/>
      <c r="L115" s="30"/>
      <c r="M115" s="30"/>
      <c r="N115" s="30"/>
      <c r="O115" s="30">
        <f t="shared" ca="1" si="10"/>
        <v>-7.9539112860236329E-3</v>
      </c>
      <c r="P115" s="30"/>
      <c r="Q115" s="32">
        <f t="shared" si="11"/>
        <v>26383.892999999996</v>
      </c>
      <c r="R115" s="30"/>
      <c r="S115" s="30"/>
      <c r="AA115" t="s">
        <v>31</v>
      </c>
      <c r="AB115">
        <v>10</v>
      </c>
      <c r="AD115" t="s">
        <v>42</v>
      </c>
      <c r="AF115" t="s">
        <v>30</v>
      </c>
    </row>
    <row r="116" spans="1:32" x14ac:dyDescent="0.2">
      <c r="A116" s="34" t="s">
        <v>44</v>
      </c>
      <c r="B116" s="12"/>
      <c r="C116" s="13">
        <v>41405.466</v>
      </c>
      <c r="D116" s="13"/>
      <c r="E116" s="30">
        <f t="shared" si="7"/>
        <v>-28.018136866400543</v>
      </c>
      <c r="F116" s="30">
        <f t="shared" si="8"/>
        <v>-28</v>
      </c>
      <c r="G116" s="30">
        <f t="shared" si="9"/>
        <v>-1.876079999783542E-2</v>
      </c>
      <c r="H116" s="30"/>
      <c r="I116" s="30">
        <f t="shared" ref="I116:I152" si="12">G116</f>
        <v>-1.876079999783542E-2</v>
      </c>
      <c r="J116" s="30"/>
      <c r="K116" s="30"/>
      <c r="L116" s="30"/>
      <c r="M116" s="30"/>
      <c r="N116" s="30"/>
      <c r="O116" s="30">
        <f t="shared" ca="1" si="10"/>
        <v>-7.9455829210229173E-3</v>
      </c>
      <c r="P116" s="30"/>
      <c r="Q116" s="32">
        <f t="shared" si="11"/>
        <v>26386.966</v>
      </c>
      <c r="R116" s="30"/>
      <c r="S116" s="30"/>
      <c r="AA116" t="s">
        <v>31</v>
      </c>
      <c r="AB116">
        <v>7</v>
      </c>
      <c r="AD116" t="s">
        <v>37</v>
      </c>
      <c r="AF116" t="s">
        <v>30</v>
      </c>
    </row>
    <row r="117" spans="1:32" x14ac:dyDescent="0.2">
      <c r="A117" s="34" t="s">
        <v>41</v>
      </c>
      <c r="B117" s="12"/>
      <c r="C117" s="13">
        <v>41433.423000000003</v>
      </c>
      <c r="D117" s="13"/>
      <c r="E117" s="30">
        <f t="shared" si="7"/>
        <v>-0.99091126519567674</v>
      </c>
      <c r="F117" s="30">
        <f t="shared" si="8"/>
        <v>-1</v>
      </c>
      <c r="G117" s="30">
        <f t="shared" si="9"/>
        <v>9.4014000060269609E-3</v>
      </c>
      <c r="H117" s="30"/>
      <c r="I117" s="30">
        <f t="shared" si="12"/>
        <v>9.4014000060269609E-3</v>
      </c>
      <c r="J117" s="30"/>
      <c r="K117" s="30"/>
      <c r="L117" s="30"/>
      <c r="M117" s="30"/>
      <c r="N117" s="30"/>
      <c r="O117" s="30">
        <f t="shared" ca="1" si="10"/>
        <v>-7.8706276360164841E-3</v>
      </c>
      <c r="P117" s="30"/>
      <c r="Q117" s="32">
        <f t="shared" si="11"/>
        <v>26414.923000000003</v>
      </c>
      <c r="R117" s="30"/>
      <c r="S117" s="30"/>
      <c r="AA117" t="s">
        <v>31</v>
      </c>
      <c r="AB117">
        <v>5</v>
      </c>
      <c r="AD117" t="s">
        <v>37</v>
      </c>
      <c r="AF117" t="s">
        <v>30</v>
      </c>
    </row>
    <row r="118" spans="1:32" x14ac:dyDescent="0.2">
      <c r="A118" s="34" t="s">
        <v>41</v>
      </c>
      <c r="B118" s="12"/>
      <c r="C118" s="13">
        <v>41434.442000000003</v>
      </c>
      <c r="D118" s="13"/>
      <c r="E118" s="30">
        <f t="shared" si="7"/>
        <v>-5.8004561806919474E-3</v>
      </c>
      <c r="F118" s="30">
        <f t="shared" si="8"/>
        <v>0</v>
      </c>
      <c r="G118" s="30">
        <f t="shared" si="9"/>
        <v>-5.9999999939464033E-3</v>
      </c>
      <c r="H118" s="30"/>
      <c r="I118" s="30">
        <f t="shared" si="12"/>
        <v>-5.9999999939464033E-3</v>
      </c>
      <c r="J118" s="30"/>
      <c r="K118" s="30"/>
      <c r="L118" s="30"/>
      <c r="M118" s="30"/>
      <c r="N118" s="30"/>
      <c r="O118" s="30">
        <f t="shared" ca="1" si="10"/>
        <v>-7.8678515143495789E-3</v>
      </c>
      <c r="P118" s="30"/>
      <c r="Q118" s="32">
        <f t="shared" si="11"/>
        <v>26415.942000000003</v>
      </c>
      <c r="R118" s="30"/>
      <c r="S118" s="30"/>
      <c r="AA118" t="s">
        <v>31</v>
      </c>
      <c r="AB118">
        <v>12</v>
      </c>
      <c r="AD118" t="s">
        <v>37</v>
      </c>
      <c r="AF118" t="s">
        <v>30</v>
      </c>
    </row>
    <row r="119" spans="1:32" x14ac:dyDescent="0.2">
      <c r="A119" s="34" t="s">
        <v>41</v>
      </c>
      <c r="B119" s="12"/>
      <c r="C119" s="13">
        <v>41434.446000000004</v>
      </c>
      <c r="D119" s="13"/>
      <c r="E119" s="30">
        <f t="shared" si="7"/>
        <v>-1.9334853888746634E-3</v>
      </c>
      <c r="F119" s="30">
        <f t="shared" si="8"/>
        <v>0</v>
      </c>
      <c r="G119" s="30">
        <f t="shared" si="9"/>
        <v>-1.999999993131496E-3</v>
      </c>
      <c r="H119" s="30"/>
      <c r="I119" s="30">
        <f t="shared" si="12"/>
        <v>-1.999999993131496E-3</v>
      </c>
      <c r="J119" s="30"/>
      <c r="K119" s="30"/>
      <c r="L119" s="30"/>
      <c r="M119" s="30"/>
      <c r="N119" s="30"/>
      <c r="O119" s="30">
        <f t="shared" ca="1" si="10"/>
        <v>-7.8678515143495789E-3</v>
      </c>
      <c r="P119" s="30"/>
      <c r="Q119" s="32">
        <f t="shared" si="11"/>
        <v>26415.946000000004</v>
      </c>
      <c r="R119" s="30"/>
      <c r="S119" s="30"/>
      <c r="AA119" t="s">
        <v>31</v>
      </c>
      <c r="AB119">
        <v>11</v>
      </c>
      <c r="AD119" t="s">
        <v>36</v>
      </c>
      <c r="AF119" t="s">
        <v>30</v>
      </c>
    </row>
    <row r="120" spans="1:32" x14ac:dyDescent="0.2">
      <c r="A120" s="34" t="s">
        <v>15</v>
      </c>
      <c r="B120" s="12"/>
      <c r="C120" s="13">
        <v>41434.447999999997</v>
      </c>
      <c r="D120" s="13" t="s">
        <v>17</v>
      </c>
      <c r="E120" s="30">
        <f t="shared" si="7"/>
        <v>0</v>
      </c>
      <c r="F120" s="30">
        <f t="shared" si="8"/>
        <v>0</v>
      </c>
      <c r="G120" s="30">
        <f t="shared" si="9"/>
        <v>0</v>
      </c>
      <c r="H120" s="30"/>
      <c r="I120" s="30">
        <f t="shared" si="12"/>
        <v>0</v>
      </c>
      <c r="J120" s="30"/>
      <c r="K120" s="30"/>
      <c r="L120" s="30"/>
      <c r="M120" s="30"/>
      <c r="N120" s="30"/>
      <c r="O120" s="30">
        <f t="shared" ca="1" si="10"/>
        <v>-7.8678515143495789E-3</v>
      </c>
      <c r="P120" s="30"/>
      <c r="Q120" s="32">
        <f t="shared" si="11"/>
        <v>26415.947999999997</v>
      </c>
      <c r="R120" s="30"/>
      <c r="S120" s="30"/>
    </row>
    <row r="121" spans="1:32" x14ac:dyDescent="0.2">
      <c r="A121" s="34" t="s">
        <v>43</v>
      </c>
      <c r="B121" s="12"/>
      <c r="C121" s="13">
        <v>41436.516000000003</v>
      </c>
      <c r="D121" s="13"/>
      <c r="E121" s="30">
        <f t="shared" si="7"/>
        <v>1.9992238989685993</v>
      </c>
      <c r="F121" s="30">
        <f t="shared" si="8"/>
        <v>2</v>
      </c>
      <c r="G121" s="30">
        <f t="shared" si="9"/>
        <v>-8.0279999383492395E-4</v>
      </c>
      <c r="H121" s="30"/>
      <c r="I121" s="30">
        <f t="shared" si="12"/>
        <v>-8.0279999383492395E-4</v>
      </c>
      <c r="J121" s="30"/>
      <c r="K121" s="30"/>
      <c r="L121" s="30"/>
      <c r="M121" s="30"/>
      <c r="N121" s="30"/>
      <c r="O121" s="30">
        <f t="shared" ca="1" si="10"/>
        <v>-7.8622992710157685E-3</v>
      </c>
      <c r="P121" s="30"/>
      <c r="Q121" s="32">
        <f t="shared" si="11"/>
        <v>26418.016000000003</v>
      </c>
      <c r="R121" s="30"/>
      <c r="S121" s="30"/>
      <c r="AA121" t="s">
        <v>31</v>
      </c>
      <c r="AB121">
        <v>16</v>
      </c>
      <c r="AD121" t="s">
        <v>45</v>
      </c>
      <c r="AF121" t="s">
        <v>30</v>
      </c>
    </row>
    <row r="122" spans="1:32" x14ac:dyDescent="0.2">
      <c r="A122" s="34" t="s">
        <v>41</v>
      </c>
      <c r="B122" s="12"/>
      <c r="C122" s="13">
        <v>41494.44</v>
      </c>
      <c r="D122" s="13"/>
      <c r="E122" s="30">
        <f t="shared" si="7"/>
        <v>57.996827923865581</v>
      </c>
      <c r="F122" s="30">
        <f t="shared" si="8"/>
        <v>58</v>
      </c>
      <c r="G122" s="30">
        <f t="shared" si="9"/>
        <v>-3.2811999917612411E-3</v>
      </c>
      <c r="H122" s="30"/>
      <c r="I122" s="30">
        <f t="shared" si="12"/>
        <v>-3.2811999917612411E-3</v>
      </c>
      <c r="J122" s="30"/>
      <c r="K122" s="30"/>
      <c r="L122" s="30"/>
      <c r="M122" s="30"/>
      <c r="N122" s="30"/>
      <c r="O122" s="30">
        <f t="shared" ca="1" si="10"/>
        <v>-7.7068364576690909E-3</v>
      </c>
      <c r="P122" s="30"/>
      <c r="Q122" s="32">
        <f t="shared" si="11"/>
        <v>26475.940000000002</v>
      </c>
      <c r="R122" s="30"/>
      <c r="S122" s="30"/>
      <c r="AA122" t="s">
        <v>31</v>
      </c>
      <c r="AB122">
        <v>13</v>
      </c>
      <c r="AD122" t="s">
        <v>36</v>
      </c>
      <c r="AF122" t="s">
        <v>30</v>
      </c>
    </row>
    <row r="123" spans="1:32" x14ac:dyDescent="0.2">
      <c r="A123" s="34" t="s">
        <v>46</v>
      </c>
      <c r="B123" s="12"/>
      <c r="C123" s="13">
        <v>41763.339</v>
      </c>
      <c r="D123" s="13"/>
      <c r="E123" s="30">
        <f t="shared" si="7"/>
        <v>317.95297260812225</v>
      </c>
      <c r="F123" s="30">
        <f t="shared" si="8"/>
        <v>318</v>
      </c>
      <c r="G123" s="30">
        <f t="shared" si="9"/>
        <v>-4.8645199996826705E-2</v>
      </c>
      <c r="H123" s="30"/>
      <c r="I123" s="30">
        <f t="shared" si="12"/>
        <v>-4.8645199996826705E-2</v>
      </c>
      <c r="J123" s="30"/>
      <c r="K123" s="30"/>
      <c r="L123" s="30"/>
      <c r="M123" s="30"/>
      <c r="N123" s="30"/>
      <c r="O123" s="30">
        <f t="shared" ca="1" si="10"/>
        <v>-6.9850448242738021E-3</v>
      </c>
      <c r="P123" s="30"/>
      <c r="Q123" s="32">
        <f t="shared" si="11"/>
        <v>26744.839</v>
      </c>
      <c r="R123" s="30"/>
      <c r="S123" s="30"/>
      <c r="AA123" t="s">
        <v>31</v>
      </c>
      <c r="AB123">
        <v>11</v>
      </c>
      <c r="AD123" t="s">
        <v>36</v>
      </c>
      <c r="AF123" t="s">
        <v>30</v>
      </c>
    </row>
    <row r="124" spans="1:32" x14ac:dyDescent="0.2">
      <c r="A124" s="34" t="s">
        <v>46</v>
      </c>
      <c r="B124" s="12"/>
      <c r="C124" s="13">
        <v>41763.381000000001</v>
      </c>
      <c r="D124" s="13"/>
      <c r="E124" s="30">
        <f t="shared" si="7"/>
        <v>317.9935758014293</v>
      </c>
      <c r="F124" s="30">
        <f t="shared" si="8"/>
        <v>318</v>
      </c>
      <c r="G124" s="30">
        <f t="shared" si="9"/>
        <v>-6.6451999955461361E-3</v>
      </c>
      <c r="H124" s="30"/>
      <c r="I124" s="30">
        <f t="shared" si="12"/>
        <v>-6.6451999955461361E-3</v>
      </c>
      <c r="J124" s="30"/>
      <c r="K124" s="30"/>
      <c r="L124" s="30"/>
      <c r="M124" s="30"/>
      <c r="N124" s="30"/>
      <c r="O124" s="30">
        <f t="shared" ca="1" si="10"/>
        <v>-6.9850448242738021E-3</v>
      </c>
      <c r="P124" s="30"/>
      <c r="Q124" s="32">
        <f t="shared" si="11"/>
        <v>26744.881000000001</v>
      </c>
      <c r="R124" s="30"/>
      <c r="S124" s="30"/>
      <c r="AA124" t="s">
        <v>31</v>
      </c>
      <c r="AB124">
        <v>8</v>
      </c>
      <c r="AD124" t="s">
        <v>34</v>
      </c>
      <c r="AF124" t="s">
        <v>30</v>
      </c>
    </row>
    <row r="125" spans="1:32" x14ac:dyDescent="0.2">
      <c r="A125" s="34" t="s">
        <v>46</v>
      </c>
      <c r="B125" s="12"/>
      <c r="C125" s="13">
        <v>41764.377999999997</v>
      </c>
      <c r="D125" s="13"/>
      <c r="E125" s="30">
        <f t="shared" si="7"/>
        <v>318.9574182710893</v>
      </c>
      <c r="F125" s="30">
        <f t="shared" si="8"/>
        <v>319</v>
      </c>
      <c r="G125" s="30">
        <f t="shared" si="9"/>
        <v>-4.404660000000149E-2</v>
      </c>
      <c r="H125" s="30"/>
      <c r="I125" s="30">
        <f t="shared" si="12"/>
        <v>-4.404660000000149E-2</v>
      </c>
      <c r="J125" s="30"/>
      <c r="K125" s="30"/>
      <c r="L125" s="30"/>
      <c r="M125" s="30"/>
      <c r="N125" s="30"/>
      <c r="O125" s="30">
        <f t="shared" ca="1" si="10"/>
        <v>-6.9822687026068969E-3</v>
      </c>
      <c r="P125" s="30"/>
      <c r="Q125" s="32">
        <f t="shared" si="11"/>
        <v>26745.877999999997</v>
      </c>
      <c r="R125" s="30"/>
      <c r="S125" s="30"/>
      <c r="AA125" t="s">
        <v>31</v>
      </c>
      <c r="AB125">
        <v>8</v>
      </c>
      <c r="AD125" t="s">
        <v>36</v>
      </c>
      <c r="AF125" t="s">
        <v>30</v>
      </c>
    </row>
    <row r="126" spans="1:32" x14ac:dyDescent="0.2">
      <c r="A126" s="34" t="s">
        <v>46</v>
      </c>
      <c r="B126" s="12"/>
      <c r="C126" s="13">
        <v>41764.413</v>
      </c>
      <c r="D126" s="13"/>
      <c r="E126" s="30">
        <f t="shared" si="7"/>
        <v>318.99125426551416</v>
      </c>
      <c r="F126" s="30">
        <f t="shared" si="8"/>
        <v>319</v>
      </c>
      <c r="G126" s="30">
        <f t="shared" si="9"/>
        <v>-9.0465999965090305E-3</v>
      </c>
      <c r="H126" s="30"/>
      <c r="I126" s="30">
        <f t="shared" si="12"/>
        <v>-9.0465999965090305E-3</v>
      </c>
      <c r="J126" s="30"/>
      <c r="K126" s="30"/>
      <c r="L126" s="30"/>
      <c r="M126" s="30"/>
      <c r="N126" s="30"/>
      <c r="O126" s="30">
        <f t="shared" ca="1" si="10"/>
        <v>-6.9822687026068969E-3</v>
      </c>
      <c r="P126" s="30"/>
      <c r="Q126" s="32">
        <f t="shared" si="11"/>
        <v>26745.913</v>
      </c>
      <c r="R126" s="30"/>
      <c r="S126" s="30"/>
      <c r="AA126" t="s">
        <v>31</v>
      </c>
      <c r="AB126">
        <v>9</v>
      </c>
      <c r="AD126" t="s">
        <v>34</v>
      </c>
      <c r="AF126" t="s">
        <v>30</v>
      </c>
    </row>
    <row r="127" spans="1:32" x14ac:dyDescent="0.2">
      <c r="A127" s="34" t="s">
        <v>47</v>
      </c>
      <c r="B127" s="12"/>
      <c r="C127" s="13">
        <v>41794.398999999998</v>
      </c>
      <c r="D127" s="13"/>
      <c r="E127" s="30">
        <f t="shared" si="7"/>
        <v>347.98000080046387</v>
      </c>
      <c r="F127" s="30">
        <f t="shared" si="8"/>
        <v>348</v>
      </c>
      <c r="G127" s="30">
        <f t="shared" si="9"/>
        <v>-2.0687199998064898E-2</v>
      </c>
      <c r="H127" s="30"/>
      <c r="I127" s="30">
        <f t="shared" si="12"/>
        <v>-2.0687199998064898E-2</v>
      </c>
      <c r="J127" s="30"/>
      <c r="K127" s="30"/>
      <c r="L127" s="30"/>
      <c r="M127" s="30"/>
      <c r="N127" s="30"/>
      <c r="O127" s="30">
        <f t="shared" ca="1" si="10"/>
        <v>-6.9017611742666534E-3</v>
      </c>
      <c r="P127" s="30"/>
      <c r="Q127" s="32">
        <f t="shared" si="11"/>
        <v>26775.898999999998</v>
      </c>
      <c r="R127" s="30"/>
      <c r="S127" s="30"/>
      <c r="AA127" t="s">
        <v>31</v>
      </c>
      <c r="AB127">
        <v>19</v>
      </c>
      <c r="AD127" t="s">
        <v>37</v>
      </c>
      <c r="AF127" t="s">
        <v>30</v>
      </c>
    </row>
    <row r="128" spans="1:32" x14ac:dyDescent="0.2">
      <c r="A128" s="34" t="s">
        <v>47</v>
      </c>
      <c r="B128" s="12"/>
      <c r="C128" s="13">
        <v>41794.411</v>
      </c>
      <c r="D128" s="13"/>
      <c r="E128" s="30">
        <f t="shared" si="7"/>
        <v>347.99160171283933</v>
      </c>
      <c r="F128" s="30">
        <f t="shared" si="8"/>
        <v>348</v>
      </c>
      <c r="G128" s="30">
        <f t="shared" si="9"/>
        <v>-8.6871999956201762E-3</v>
      </c>
      <c r="H128" s="30"/>
      <c r="I128" s="30">
        <f t="shared" si="12"/>
        <v>-8.6871999956201762E-3</v>
      </c>
      <c r="J128" s="30"/>
      <c r="K128" s="30"/>
      <c r="L128" s="30"/>
      <c r="M128" s="30"/>
      <c r="N128" s="30"/>
      <c r="O128" s="30">
        <f t="shared" ca="1" si="10"/>
        <v>-6.9017611742666534E-3</v>
      </c>
      <c r="P128" s="30"/>
      <c r="Q128" s="32">
        <f t="shared" si="11"/>
        <v>26775.911</v>
      </c>
      <c r="R128" s="30"/>
      <c r="S128" s="30"/>
      <c r="AA128" t="s">
        <v>31</v>
      </c>
      <c r="AB128">
        <v>8</v>
      </c>
      <c r="AD128" t="s">
        <v>34</v>
      </c>
      <c r="AF128" t="s">
        <v>30</v>
      </c>
    </row>
    <row r="129" spans="1:32" x14ac:dyDescent="0.2">
      <c r="A129" s="34" t="s">
        <v>47</v>
      </c>
      <c r="B129" s="12"/>
      <c r="C129" s="13">
        <v>41795.459000000003</v>
      </c>
      <c r="D129" s="13"/>
      <c r="E129" s="30">
        <f t="shared" si="7"/>
        <v>349.00474806009146</v>
      </c>
      <c r="F129" s="30">
        <f t="shared" si="8"/>
        <v>349</v>
      </c>
      <c r="G129" s="30">
        <f t="shared" si="9"/>
        <v>4.9114000066765584E-3</v>
      </c>
      <c r="H129" s="30"/>
      <c r="I129" s="30">
        <f t="shared" si="12"/>
        <v>4.9114000066765584E-3</v>
      </c>
      <c r="J129" s="30"/>
      <c r="K129" s="30"/>
      <c r="L129" s="30"/>
      <c r="M129" s="30"/>
      <c r="N129" s="30"/>
      <c r="O129" s="30">
        <f t="shared" ca="1" si="10"/>
        <v>-6.8989850525997482E-3</v>
      </c>
      <c r="P129" s="30"/>
      <c r="Q129" s="32">
        <f t="shared" si="11"/>
        <v>26776.959000000003</v>
      </c>
      <c r="R129" s="30"/>
      <c r="S129" s="30"/>
      <c r="AA129" t="s">
        <v>31</v>
      </c>
      <c r="AB129">
        <v>18</v>
      </c>
      <c r="AD129" t="s">
        <v>37</v>
      </c>
      <c r="AF129" t="s">
        <v>30</v>
      </c>
    </row>
    <row r="130" spans="1:32" x14ac:dyDescent="0.2">
      <c r="A130" s="34" t="s">
        <v>47</v>
      </c>
      <c r="B130" s="12"/>
      <c r="C130" s="13">
        <v>41824.387000000002</v>
      </c>
      <c r="D130" s="13"/>
      <c r="E130" s="30">
        <f t="shared" si="7"/>
        <v>376.97068082081654</v>
      </c>
      <c r="F130" s="30">
        <f t="shared" si="8"/>
        <v>377</v>
      </c>
      <c r="G130" s="30">
        <f t="shared" si="9"/>
        <v>-3.0327799991937354E-2</v>
      </c>
      <c r="H130" s="30"/>
      <c r="I130" s="30">
        <f t="shared" si="12"/>
        <v>-3.0327799991937354E-2</v>
      </c>
      <c r="J130" s="30"/>
      <c r="K130" s="30"/>
      <c r="L130" s="30"/>
      <c r="M130" s="30"/>
      <c r="N130" s="30"/>
      <c r="O130" s="30">
        <f t="shared" ca="1" si="10"/>
        <v>-6.8212536459264089E-3</v>
      </c>
      <c r="P130" s="30"/>
      <c r="Q130" s="32">
        <f t="shared" si="11"/>
        <v>26805.887000000002</v>
      </c>
      <c r="R130" s="30"/>
      <c r="S130" s="30"/>
      <c r="AA130" t="s">
        <v>31</v>
      </c>
      <c r="AB130">
        <v>9</v>
      </c>
      <c r="AD130" t="s">
        <v>36</v>
      </c>
      <c r="AF130" t="s">
        <v>30</v>
      </c>
    </row>
    <row r="131" spans="1:32" x14ac:dyDescent="0.2">
      <c r="A131" s="34" t="s">
        <v>48</v>
      </c>
      <c r="B131" s="12"/>
      <c r="C131" s="13">
        <v>41853.381000000001</v>
      </c>
      <c r="D131" s="13"/>
      <c r="E131" s="30">
        <f t="shared" si="7"/>
        <v>405.00041859959254</v>
      </c>
      <c r="F131" s="30">
        <f t="shared" si="8"/>
        <v>405</v>
      </c>
      <c r="G131" s="30">
        <f t="shared" si="9"/>
        <v>4.3300000106683001E-4</v>
      </c>
      <c r="H131" s="30"/>
      <c r="I131" s="30">
        <f t="shared" si="12"/>
        <v>4.3300000106683001E-4</v>
      </c>
      <c r="J131" s="30"/>
      <c r="K131" s="30"/>
      <c r="L131" s="30"/>
      <c r="M131" s="30"/>
      <c r="N131" s="30"/>
      <c r="O131" s="30">
        <f t="shared" ca="1" si="10"/>
        <v>-6.7435222392530705E-3</v>
      </c>
      <c r="P131" s="30"/>
      <c r="Q131" s="32">
        <f t="shared" si="11"/>
        <v>26834.881000000001</v>
      </c>
      <c r="R131" s="30"/>
      <c r="S131" s="30"/>
      <c r="AA131" t="s">
        <v>31</v>
      </c>
      <c r="AB131">
        <v>8</v>
      </c>
      <c r="AD131" t="s">
        <v>28</v>
      </c>
      <c r="AF131" t="s">
        <v>30</v>
      </c>
    </row>
    <row r="132" spans="1:32" x14ac:dyDescent="0.2">
      <c r="A132" s="34" t="s">
        <v>49</v>
      </c>
      <c r="B132" s="12"/>
      <c r="C132" s="13">
        <v>41912.364999999998</v>
      </c>
      <c r="D132" s="13"/>
      <c r="E132" s="30">
        <f t="shared" si="7"/>
        <v>462.02276988411012</v>
      </c>
      <c r="F132" s="30">
        <f t="shared" si="8"/>
        <v>462</v>
      </c>
      <c r="G132" s="30">
        <f t="shared" si="9"/>
        <v>2.3553200000606012E-2</v>
      </c>
      <c r="H132" s="30"/>
      <c r="I132" s="30">
        <f t="shared" si="12"/>
        <v>2.3553200000606012E-2</v>
      </c>
      <c r="J132" s="30"/>
      <c r="K132" s="30"/>
      <c r="L132" s="30"/>
      <c r="M132" s="30"/>
      <c r="N132" s="30"/>
      <c r="O132" s="30">
        <f t="shared" ca="1" si="10"/>
        <v>-6.5852833042394877E-3</v>
      </c>
      <c r="P132" s="30"/>
      <c r="Q132" s="32">
        <f t="shared" si="11"/>
        <v>26893.864999999998</v>
      </c>
      <c r="R132" s="30"/>
      <c r="S132" s="30"/>
      <c r="AA132" t="s">
        <v>31</v>
      </c>
      <c r="AB132">
        <v>5</v>
      </c>
      <c r="AD132" t="s">
        <v>34</v>
      </c>
      <c r="AF132" t="s">
        <v>30</v>
      </c>
    </row>
    <row r="133" spans="1:32" x14ac:dyDescent="0.2">
      <c r="A133" s="34" t="s">
        <v>50</v>
      </c>
      <c r="B133" s="12"/>
      <c r="C133" s="13">
        <v>42156.453000000001</v>
      </c>
      <c r="D133" s="13"/>
      <c r="E133" s="30">
        <f t="shared" si="7"/>
        <v>697.99306149431425</v>
      </c>
      <c r="F133" s="30">
        <f t="shared" si="8"/>
        <v>698</v>
      </c>
      <c r="G133" s="30">
        <f t="shared" si="9"/>
        <v>-7.1771999937482178E-3</v>
      </c>
      <c r="H133" s="30"/>
      <c r="I133" s="30">
        <f t="shared" si="12"/>
        <v>-7.1771999937482178E-3</v>
      </c>
      <c r="J133" s="30"/>
      <c r="K133" s="30"/>
      <c r="L133" s="30"/>
      <c r="M133" s="30"/>
      <c r="N133" s="30"/>
      <c r="O133" s="30">
        <f t="shared" ca="1" si="10"/>
        <v>-5.9301185908499175E-3</v>
      </c>
      <c r="P133" s="30"/>
      <c r="Q133" s="32">
        <f t="shared" si="11"/>
        <v>27137.953000000001</v>
      </c>
      <c r="R133" s="30"/>
      <c r="S133" s="30"/>
      <c r="AA133" t="s">
        <v>31</v>
      </c>
      <c r="AB133">
        <v>8</v>
      </c>
      <c r="AD133" t="s">
        <v>34</v>
      </c>
      <c r="AF133" t="s">
        <v>30</v>
      </c>
    </row>
    <row r="134" spans="1:32" x14ac:dyDescent="0.2">
      <c r="A134" s="34" t="s">
        <v>50</v>
      </c>
      <c r="B134" s="12"/>
      <c r="C134" s="13">
        <v>42158.525000000001</v>
      </c>
      <c r="D134" s="13"/>
      <c r="E134" s="30">
        <f t="shared" si="7"/>
        <v>699.9961523640676</v>
      </c>
      <c r="F134" s="30">
        <f t="shared" si="8"/>
        <v>700</v>
      </c>
      <c r="G134" s="30">
        <f t="shared" si="9"/>
        <v>-3.9799999940441921E-3</v>
      </c>
      <c r="H134" s="30"/>
      <c r="I134" s="30">
        <f t="shared" si="12"/>
        <v>-3.9799999940441921E-3</v>
      </c>
      <c r="J134" s="30"/>
      <c r="K134" s="30"/>
      <c r="L134" s="30"/>
      <c r="M134" s="30"/>
      <c r="N134" s="30"/>
      <c r="O134" s="30">
        <f t="shared" ca="1" si="10"/>
        <v>-5.9245663475161071E-3</v>
      </c>
      <c r="P134" s="30"/>
      <c r="Q134" s="32">
        <f t="shared" si="11"/>
        <v>27140.025000000001</v>
      </c>
      <c r="R134" s="30"/>
      <c r="S134" s="30"/>
      <c r="AA134" t="s">
        <v>31</v>
      </c>
      <c r="AB134">
        <v>6</v>
      </c>
      <c r="AD134" t="s">
        <v>34</v>
      </c>
      <c r="AF134" t="s">
        <v>30</v>
      </c>
    </row>
    <row r="135" spans="1:32" x14ac:dyDescent="0.2">
      <c r="A135" s="34" t="s">
        <v>50</v>
      </c>
      <c r="B135" s="12"/>
      <c r="C135" s="13">
        <v>42183.343999999997</v>
      </c>
      <c r="D135" s="13"/>
      <c r="E135" s="30">
        <f t="shared" si="7"/>
        <v>723.98973937970379</v>
      </c>
      <c r="F135" s="30">
        <f t="shared" si="8"/>
        <v>724</v>
      </c>
      <c r="G135" s="30">
        <f t="shared" si="9"/>
        <v>-1.0613599995849654E-2</v>
      </c>
      <c r="H135" s="30"/>
      <c r="I135" s="30">
        <f t="shared" si="12"/>
        <v>-1.0613599995849654E-2</v>
      </c>
      <c r="J135" s="30"/>
      <c r="K135" s="30"/>
      <c r="L135" s="30"/>
      <c r="M135" s="30"/>
      <c r="N135" s="30"/>
      <c r="O135" s="30">
        <f t="shared" ca="1" si="10"/>
        <v>-5.8579394275103886E-3</v>
      </c>
      <c r="P135" s="30"/>
      <c r="Q135" s="32">
        <f t="shared" si="11"/>
        <v>27164.843999999997</v>
      </c>
      <c r="R135" s="30"/>
      <c r="S135" s="30"/>
      <c r="AA135" t="s">
        <v>31</v>
      </c>
      <c r="AB135">
        <v>6</v>
      </c>
      <c r="AD135" t="s">
        <v>34</v>
      </c>
      <c r="AF135" t="s">
        <v>30</v>
      </c>
    </row>
    <row r="136" spans="1:32" x14ac:dyDescent="0.2">
      <c r="A136" s="34" t="s">
        <v>50</v>
      </c>
      <c r="B136" s="12"/>
      <c r="C136" s="13">
        <v>42183.368999999999</v>
      </c>
      <c r="D136" s="13"/>
      <c r="E136" s="30">
        <f t="shared" si="7"/>
        <v>724.01390794714905</v>
      </c>
      <c r="F136" s="30">
        <f t="shared" si="8"/>
        <v>724</v>
      </c>
      <c r="G136" s="30">
        <f t="shared" si="9"/>
        <v>1.4386400005605537E-2</v>
      </c>
      <c r="H136" s="30"/>
      <c r="I136" s="30">
        <f t="shared" si="12"/>
        <v>1.4386400005605537E-2</v>
      </c>
      <c r="J136" s="30"/>
      <c r="K136" s="30"/>
      <c r="L136" s="30"/>
      <c r="M136" s="30"/>
      <c r="N136" s="30"/>
      <c r="O136" s="30">
        <f t="shared" ca="1" si="10"/>
        <v>-5.8579394275103886E-3</v>
      </c>
      <c r="P136" s="30"/>
      <c r="Q136" s="32">
        <f t="shared" si="11"/>
        <v>27164.868999999999</v>
      </c>
      <c r="R136" s="30"/>
      <c r="S136" s="30"/>
      <c r="AA136" t="s">
        <v>31</v>
      </c>
      <c r="AB136">
        <v>6</v>
      </c>
      <c r="AD136" t="s">
        <v>28</v>
      </c>
      <c r="AF136" t="s">
        <v>30</v>
      </c>
    </row>
    <row r="137" spans="1:32" x14ac:dyDescent="0.2">
      <c r="A137" s="34" t="s">
        <v>50</v>
      </c>
      <c r="B137" s="12"/>
      <c r="C137" s="13">
        <v>42186.453999999998</v>
      </c>
      <c r="D137" s="13"/>
      <c r="E137" s="30">
        <f t="shared" si="7"/>
        <v>726.99630916972978</v>
      </c>
      <c r="F137" s="30">
        <f t="shared" si="8"/>
        <v>727</v>
      </c>
      <c r="G137" s="30">
        <f t="shared" si="9"/>
        <v>-3.8177999958861619E-3</v>
      </c>
      <c r="H137" s="30"/>
      <c r="I137" s="30">
        <f t="shared" si="12"/>
        <v>-3.8177999958861619E-3</v>
      </c>
      <c r="J137" s="30"/>
      <c r="K137" s="30"/>
      <c r="L137" s="30"/>
      <c r="M137" s="30"/>
      <c r="N137" s="30"/>
      <c r="O137" s="30">
        <f t="shared" ca="1" si="10"/>
        <v>-5.8496110625096739E-3</v>
      </c>
      <c r="P137" s="30"/>
      <c r="Q137" s="32">
        <f t="shared" si="11"/>
        <v>27167.953999999998</v>
      </c>
      <c r="R137" s="30"/>
      <c r="S137" s="30"/>
      <c r="AA137" t="s">
        <v>31</v>
      </c>
      <c r="AB137">
        <v>9</v>
      </c>
      <c r="AD137" t="s">
        <v>36</v>
      </c>
      <c r="AF137" t="s">
        <v>30</v>
      </c>
    </row>
    <row r="138" spans="1:32" x14ac:dyDescent="0.2">
      <c r="A138" s="34" t="s">
        <v>51</v>
      </c>
      <c r="B138" s="12"/>
      <c r="C138" s="13">
        <v>42214.38</v>
      </c>
      <c r="D138" s="13"/>
      <c r="E138" s="30">
        <f t="shared" si="7"/>
        <v>753.99356574730155</v>
      </c>
      <c r="F138" s="30">
        <f t="shared" si="8"/>
        <v>754</v>
      </c>
      <c r="G138" s="30">
        <f t="shared" si="9"/>
        <v>-6.655600001977291E-3</v>
      </c>
      <c r="H138" s="30"/>
      <c r="I138" s="30">
        <f t="shared" si="12"/>
        <v>-6.655600001977291E-3</v>
      </c>
      <c r="J138" s="30"/>
      <c r="K138" s="30"/>
      <c r="L138" s="30"/>
      <c r="M138" s="30"/>
      <c r="N138" s="30"/>
      <c r="O138" s="30">
        <f t="shared" ca="1" si="10"/>
        <v>-5.7746557775032398E-3</v>
      </c>
      <c r="P138" s="30"/>
      <c r="Q138" s="32">
        <f t="shared" si="11"/>
        <v>27195.879999999997</v>
      </c>
      <c r="R138" s="30"/>
      <c r="S138" s="30"/>
      <c r="AA138" t="s">
        <v>31</v>
      </c>
      <c r="AB138">
        <v>8</v>
      </c>
      <c r="AD138" t="s">
        <v>34</v>
      </c>
      <c r="AF138" t="s">
        <v>30</v>
      </c>
    </row>
    <row r="139" spans="1:32" x14ac:dyDescent="0.2">
      <c r="A139" s="34" t="s">
        <v>52</v>
      </c>
      <c r="B139" s="12"/>
      <c r="C139" s="13">
        <v>42275.417000000001</v>
      </c>
      <c r="D139" s="13"/>
      <c r="E139" s="30">
        <f t="shared" si="7"/>
        <v>813.00063979032188</v>
      </c>
      <c r="F139" s="30">
        <f t="shared" si="8"/>
        <v>813</v>
      </c>
      <c r="G139" s="30">
        <f t="shared" si="9"/>
        <v>6.6180000430904329E-4</v>
      </c>
      <c r="H139" s="30"/>
      <c r="I139" s="30">
        <f t="shared" si="12"/>
        <v>6.6180000430904329E-4</v>
      </c>
      <c r="J139" s="30"/>
      <c r="K139" s="30"/>
      <c r="L139" s="30"/>
      <c r="M139" s="30"/>
      <c r="N139" s="30"/>
      <c r="O139" s="30">
        <f t="shared" ca="1" si="10"/>
        <v>-5.6108645991558466E-3</v>
      </c>
      <c r="P139" s="30"/>
      <c r="Q139" s="32">
        <f t="shared" si="11"/>
        <v>27256.917000000001</v>
      </c>
      <c r="R139" s="30"/>
      <c r="S139" s="30"/>
      <c r="AA139" t="s">
        <v>31</v>
      </c>
      <c r="AB139">
        <v>10</v>
      </c>
      <c r="AD139" t="s">
        <v>36</v>
      </c>
      <c r="AF139" t="s">
        <v>30</v>
      </c>
    </row>
    <row r="140" spans="1:32" x14ac:dyDescent="0.2">
      <c r="A140" s="34" t="s">
        <v>53</v>
      </c>
      <c r="B140" s="12"/>
      <c r="C140" s="13">
        <v>42303.334999999999</v>
      </c>
      <c r="D140" s="13"/>
      <c r="E140" s="30">
        <f t="shared" si="7"/>
        <v>839.99016242631001</v>
      </c>
      <c r="F140" s="30">
        <f t="shared" si="8"/>
        <v>840</v>
      </c>
      <c r="G140" s="30">
        <f t="shared" si="9"/>
        <v>-1.0175999996135943E-2</v>
      </c>
      <c r="H140" s="30"/>
      <c r="I140" s="30">
        <f t="shared" si="12"/>
        <v>-1.0175999996135943E-2</v>
      </c>
      <c r="J140" s="30"/>
      <c r="K140" s="30"/>
      <c r="L140" s="30"/>
      <c r="M140" s="30"/>
      <c r="N140" s="30"/>
      <c r="O140" s="30">
        <f t="shared" ca="1" si="10"/>
        <v>-5.5359093141494134E-3</v>
      </c>
      <c r="P140" s="30"/>
      <c r="Q140" s="32">
        <f t="shared" si="11"/>
        <v>27284.834999999999</v>
      </c>
      <c r="R140" s="30"/>
      <c r="S140" s="30"/>
      <c r="AA140" t="s">
        <v>31</v>
      </c>
      <c r="AF140" t="s">
        <v>33</v>
      </c>
    </row>
    <row r="141" spans="1:32" x14ac:dyDescent="0.2">
      <c r="A141" s="34" t="s">
        <v>52</v>
      </c>
      <c r="B141" s="12"/>
      <c r="C141" s="13">
        <v>42303.355000000003</v>
      </c>
      <c r="D141" s="13"/>
      <c r="E141" s="30">
        <f t="shared" si="7"/>
        <v>840.0094972802691</v>
      </c>
      <c r="F141" s="30">
        <f t="shared" si="8"/>
        <v>840</v>
      </c>
      <c r="G141" s="30">
        <f t="shared" si="9"/>
        <v>9.8240000079385936E-3</v>
      </c>
      <c r="H141" s="30"/>
      <c r="I141" s="30">
        <f t="shared" si="12"/>
        <v>9.8240000079385936E-3</v>
      </c>
      <c r="J141" s="30"/>
      <c r="K141" s="30"/>
      <c r="L141" s="30"/>
      <c r="M141" s="30"/>
      <c r="N141" s="30"/>
      <c r="O141" s="30">
        <f t="shared" ca="1" si="10"/>
        <v>-5.5359093141494134E-3</v>
      </c>
      <c r="P141" s="30"/>
      <c r="Q141" s="32">
        <f t="shared" si="11"/>
        <v>27284.855000000003</v>
      </c>
      <c r="R141" s="30"/>
      <c r="S141" s="30"/>
      <c r="AB141">
        <v>8</v>
      </c>
      <c r="AD141" t="s">
        <v>28</v>
      </c>
      <c r="AF141" t="s">
        <v>30</v>
      </c>
    </row>
    <row r="142" spans="1:32" x14ac:dyDescent="0.2">
      <c r="A142" s="34" t="s">
        <v>54</v>
      </c>
      <c r="B142" s="12"/>
      <c r="C142" s="13">
        <v>42404.709000000003</v>
      </c>
      <c r="D142" s="13"/>
      <c r="E142" s="30">
        <f t="shared" si="7"/>
        <v>937.992736668769</v>
      </c>
      <c r="F142" s="30">
        <f t="shared" si="8"/>
        <v>938</v>
      </c>
      <c r="G142" s="30">
        <f t="shared" si="9"/>
        <v>-7.51319999108091E-3</v>
      </c>
      <c r="H142" s="30"/>
      <c r="I142" s="30">
        <f t="shared" si="12"/>
        <v>-7.51319999108091E-3</v>
      </c>
      <c r="J142" s="30"/>
      <c r="K142" s="30"/>
      <c r="L142" s="30"/>
      <c r="M142" s="30"/>
      <c r="N142" s="30"/>
      <c r="O142" s="30">
        <f t="shared" ca="1" si="10"/>
        <v>-5.2638493907927273E-3</v>
      </c>
      <c r="P142" s="30"/>
      <c r="Q142" s="32">
        <f t="shared" si="11"/>
        <v>27386.209000000003</v>
      </c>
      <c r="R142" s="30"/>
      <c r="S142" s="30"/>
      <c r="AA142" t="s">
        <v>31</v>
      </c>
      <c r="AB142">
        <v>6</v>
      </c>
      <c r="AD142" t="s">
        <v>28</v>
      </c>
      <c r="AF142" t="s">
        <v>30</v>
      </c>
    </row>
    <row r="143" spans="1:32" x14ac:dyDescent="0.2">
      <c r="A143" s="34" t="s">
        <v>55</v>
      </c>
      <c r="B143" s="12"/>
      <c r="C143" s="13">
        <v>42614.686000000002</v>
      </c>
      <c r="D143" s="13"/>
      <c r="E143" s="30">
        <f t="shared" si="7"/>
        <v>1140.9864681157671</v>
      </c>
      <c r="F143" s="30">
        <f t="shared" si="8"/>
        <v>1141</v>
      </c>
      <c r="G143" s="30">
        <f t="shared" si="9"/>
        <v>-1.3997399997606408E-2</v>
      </c>
      <c r="H143" s="30"/>
      <c r="I143" s="30">
        <f t="shared" si="12"/>
        <v>-1.3997399997606408E-2</v>
      </c>
      <c r="J143" s="30"/>
      <c r="K143" s="30"/>
      <c r="L143" s="30"/>
      <c r="M143" s="30"/>
      <c r="N143" s="30"/>
      <c r="O143" s="30">
        <f t="shared" ca="1" si="10"/>
        <v>-4.7002966924110205E-3</v>
      </c>
      <c r="P143" s="30"/>
      <c r="Q143" s="32">
        <f t="shared" si="11"/>
        <v>27596.186000000002</v>
      </c>
      <c r="R143" s="30"/>
      <c r="S143" s="30"/>
      <c r="AA143" t="s">
        <v>31</v>
      </c>
      <c r="AF143" t="s">
        <v>33</v>
      </c>
    </row>
    <row r="144" spans="1:32" x14ac:dyDescent="0.2">
      <c r="A144" s="34" t="s">
        <v>57</v>
      </c>
      <c r="B144" s="12"/>
      <c r="C144" s="13">
        <v>42860.875999999997</v>
      </c>
      <c r="D144" s="13"/>
      <c r="E144" s="30">
        <f t="shared" si="7"/>
        <v>1378.9888528766492</v>
      </c>
      <c r="F144" s="30">
        <f t="shared" si="8"/>
        <v>1379</v>
      </c>
      <c r="G144" s="30">
        <f t="shared" si="9"/>
        <v>-1.1530600000696722E-2</v>
      </c>
      <c r="H144" s="30"/>
      <c r="I144" s="30">
        <f t="shared" si="12"/>
        <v>-1.1530600000696722E-2</v>
      </c>
      <c r="J144" s="30"/>
      <c r="K144" s="30"/>
      <c r="L144" s="30"/>
      <c r="M144" s="30"/>
      <c r="N144" s="30"/>
      <c r="O144" s="30">
        <f t="shared" ca="1" si="10"/>
        <v>-4.0395797356876408E-3</v>
      </c>
      <c r="P144" s="30"/>
      <c r="Q144" s="32">
        <f t="shared" si="11"/>
        <v>27842.375999999997</v>
      </c>
      <c r="R144" s="30"/>
      <c r="S144" s="30"/>
      <c r="AA144" t="s">
        <v>31</v>
      </c>
      <c r="AB144">
        <v>6</v>
      </c>
      <c r="AD144" t="s">
        <v>56</v>
      </c>
      <c r="AF144" t="s">
        <v>58</v>
      </c>
    </row>
    <row r="145" spans="1:32" x14ac:dyDescent="0.2">
      <c r="A145" s="34" t="s">
        <v>57</v>
      </c>
      <c r="B145" s="12"/>
      <c r="C145" s="13">
        <v>42917.764999999999</v>
      </c>
      <c r="D145" s="13"/>
      <c r="E145" s="30">
        <f t="shared" si="7"/>
        <v>1433.9858782093711</v>
      </c>
      <c r="F145" s="30">
        <f t="shared" si="8"/>
        <v>1434</v>
      </c>
      <c r="G145" s="30">
        <f t="shared" si="9"/>
        <v>-1.4607599994633347E-2</v>
      </c>
      <c r="H145" s="30"/>
      <c r="I145" s="30">
        <f t="shared" si="12"/>
        <v>-1.4607599994633347E-2</v>
      </c>
      <c r="J145" s="30"/>
      <c r="K145" s="30"/>
      <c r="L145" s="30"/>
      <c r="M145" s="30"/>
      <c r="N145" s="30"/>
      <c r="O145" s="30">
        <f t="shared" ca="1" si="10"/>
        <v>-3.8868930440078674E-3</v>
      </c>
      <c r="P145" s="30"/>
      <c r="Q145" s="32">
        <f t="shared" si="11"/>
        <v>27899.264999999999</v>
      </c>
      <c r="R145" s="30"/>
      <c r="S145" s="30"/>
      <c r="AA145" t="s">
        <v>31</v>
      </c>
      <c r="AB145">
        <v>11</v>
      </c>
      <c r="AD145" t="s">
        <v>59</v>
      </c>
      <c r="AF145" t="s">
        <v>58</v>
      </c>
    </row>
    <row r="146" spans="1:32" x14ac:dyDescent="0.2">
      <c r="A146" s="34" t="s">
        <v>60</v>
      </c>
      <c r="B146" s="12"/>
      <c r="C146" s="13">
        <v>42937.427000000003</v>
      </c>
      <c r="D146" s="13"/>
      <c r="E146" s="30">
        <f t="shared" si="7"/>
        <v>1452.9939731326801</v>
      </c>
      <c r="F146" s="30">
        <f t="shared" si="8"/>
        <v>1453</v>
      </c>
      <c r="G146" s="30">
        <f t="shared" si="9"/>
        <v>-6.2341999946511351E-3</v>
      </c>
      <c r="H146" s="30"/>
      <c r="I146" s="30">
        <f t="shared" si="12"/>
        <v>-6.2341999946511351E-3</v>
      </c>
      <c r="J146" s="30"/>
      <c r="K146" s="30"/>
      <c r="L146" s="30"/>
      <c r="M146" s="30"/>
      <c r="N146" s="30"/>
      <c r="O146" s="30">
        <f t="shared" ca="1" si="10"/>
        <v>-3.8341467323366732E-3</v>
      </c>
      <c r="P146" s="30"/>
      <c r="Q146" s="32">
        <f t="shared" si="11"/>
        <v>27918.927000000003</v>
      </c>
      <c r="R146" s="30"/>
      <c r="S146" s="30"/>
      <c r="AA146" t="s">
        <v>31</v>
      </c>
      <c r="AB146">
        <v>8</v>
      </c>
      <c r="AD146" t="s">
        <v>28</v>
      </c>
      <c r="AF146" t="s">
        <v>30</v>
      </c>
    </row>
    <row r="147" spans="1:32" x14ac:dyDescent="0.2">
      <c r="A147" s="34" t="s">
        <v>61</v>
      </c>
      <c r="B147" s="12"/>
      <c r="C147" s="13">
        <v>42997.442000000003</v>
      </c>
      <c r="D147" s="13"/>
      <c r="E147" s="30">
        <f t="shared" si="7"/>
        <v>1511.0130361385882</v>
      </c>
      <c r="F147" s="30">
        <f t="shared" si="8"/>
        <v>1511</v>
      </c>
      <c r="G147" s="30">
        <f t="shared" si="9"/>
        <v>1.3484600007359404E-2</v>
      </c>
      <c r="H147" s="30"/>
      <c r="I147" s="30">
        <f t="shared" si="12"/>
        <v>1.3484600007359404E-2</v>
      </c>
      <c r="J147" s="30"/>
      <c r="K147" s="30"/>
      <c r="L147" s="30"/>
      <c r="M147" s="30"/>
      <c r="N147" s="30"/>
      <c r="O147" s="30">
        <f t="shared" ca="1" si="10"/>
        <v>-3.673131675656186E-3</v>
      </c>
      <c r="P147" s="30"/>
      <c r="Q147" s="32">
        <f t="shared" si="11"/>
        <v>27978.942000000003</v>
      </c>
      <c r="R147" s="30"/>
      <c r="S147" s="30"/>
      <c r="AA147" t="s">
        <v>31</v>
      </c>
      <c r="AB147">
        <v>7</v>
      </c>
      <c r="AD147" t="s">
        <v>36</v>
      </c>
      <c r="AF147" t="s">
        <v>30</v>
      </c>
    </row>
    <row r="148" spans="1:32" x14ac:dyDescent="0.2">
      <c r="A148" s="34" t="s">
        <v>57</v>
      </c>
      <c r="B148" s="12"/>
      <c r="C148" s="13">
        <v>43190.826000000001</v>
      </c>
      <c r="D148" s="13"/>
      <c r="E148" s="30">
        <f t="shared" si="7"/>
        <v>1697.9656060016976</v>
      </c>
      <c r="F148" s="30">
        <f t="shared" si="8"/>
        <v>1698</v>
      </c>
      <c r="G148" s="30">
        <f t="shared" si="9"/>
        <v>-3.5577199996623676E-2</v>
      </c>
      <c r="H148" s="30"/>
      <c r="I148" s="30">
        <f t="shared" si="12"/>
        <v>-3.5577199996623676E-2</v>
      </c>
      <c r="J148" s="30"/>
      <c r="K148" s="30"/>
      <c r="L148" s="30"/>
      <c r="M148" s="30"/>
      <c r="N148" s="30"/>
      <c r="O148" s="30">
        <f t="shared" ca="1" si="10"/>
        <v>-3.1539969239449588E-3</v>
      </c>
      <c r="P148" s="30"/>
      <c r="Q148" s="32">
        <f t="shared" si="11"/>
        <v>28172.326000000001</v>
      </c>
      <c r="R148" s="30"/>
      <c r="S148" s="30"/>
      <c r="AA148" t="s">
        <v>31</v>
      </c>
      <c r="AB148">
        <v>14</v>
      </c>
      <c r="AD148" t="s">
        <v>59</v>
      </c>
      <c r="AF148" t="s">
        <v>58</v>
      </c>
    </row>
    <row r="149" spans="1:32" x14ac:dyDescent="0.2">
      <c r="A149" s="34" t="s">
        <v>57</v>
      </c>
      <c r="B149" s="12"/>
      <c r="C149" s="13">
        <v>43219.824999999997</v>
      </c>
      <c r="D149" s="13"/>
      <c r="E149" s="30">
        <f t="shared" ref="E149:E212" si="13">+(C149-C$7)/C$8</f>
        <v>1726.0001774939599</v>
      </c>
      <c r="F149" s="30">
        <f t="shared" ref="F149:F212" si="14">ROUND(2*E149,0)/2</f>
        <v>1726</v>
      </c>
      <c r="G149" s="30">
        <f t="shared" ref="G149:G212" si="15">+C149-(C$7+F149*C$8)</f>
        <v>1.8360000103712082E-4</v>
      </c>
      <c r="H149" s="30"/>
      <c r="I149" s="30">
        <f t="shared" si="12"/>
        <v>1.8360000103712082E-4</v>
      </c>
      <c r="J149" s="30"/>
      <c r="K149" s="30"/>
      <c r="L149" s="30"/>
      <c r="M149" s="30"/>
      <c r="N149" s="30"/>
      <c r="O149" s="30">
        <f t="shared" ref="O149:O212" ca="1" si="16">+C$11+C$12*F149</f>
        <v>-3.0762655172716195E-3</v>
      </c>
      <c r="P149" s="30"/>
      <c r="Q149" s="32">
        <f t="shared" ref="Q149:Q212" si="17">+C149-15018.5</f>
        <v>28201.324999999997</v>
      </c>
      <c r="R149" s="30"/>
      <c r="S149" s="30"/>
      <c r="AA149" t="s">
        <v>31</v>
      </c>
      <c r="AB149">
        <v>16</v>
      </c>
      <c r="AD149" t="s">
        <v>59</v>
      </c>
      <c r="AF149" t="s">
        <v>58</v>
      </c>
    </row>
    <row r="150" spans="1:32" x14ac:dyDescent="0.2">
      <c r="A150" s="34" t="s">
        <v>62</v>
      </c>
      <c r="B150" s="12"/>
      <c r="C150" s="13">
        <v>43689.457000000002</v>
      </c>
      <c r="D150" s="13"/>
      <c r="E150" s="30">
        <f t="shared" si="13"/>
        <v>2180.0134841271538</v>
      </c>
      <c r="F150" s="30">
        <f t="shared" si="14"/>
        <v>2180</v>
      </c>
      <c r="G150" s="30">
        <f t="shared" si="15"/>
        <v>1.3948000007076189E-2</v>
      </c>
      <c r="H150" s="30"/>
      <c r="I150" s="30">
        <f t="shared" si="12"/>
        <v>1.3948000007076189E-2</v>
      </c>
      <c r="J150" s="30"/>
      <c r="K150" s="30"/>
      <c r="L150" s="30"/>
      <c r="M150" s="30"/>
      <c r="N150" s="30"/>
      <c r="O150" s="30">
        <f t="shared" ca="1" si="16"/>
        <v>-1.8159062804967681E-3</v>
      </c>
      <c r="P150" s="30"/>
      <c r="Q150" s="32">
        <f t="shared" si="17"/>
        <v>28670.957000000002</v>
      </c>
      <c r="R150" s="30"/>
      <c r="S150" s="30"/>
      <c r="AA150" t="s">
        <v>31</v>
      </c>
      <c r="AB150">
        <v>8</v>
      </c>
      <c r="AD150" t="s">
        <v>36</v>
      </c>
      <c r="AF150" t="s">
        <v>30</v>
      </c>
    </row>
    <row r="151" spans="1:32" x14ac:dyDescent="0.2">
      <c r="A151" s="34" t="s">
        <v>63</v>
      </c>
      <c r="B151" s="12"/>
      <c r="C151" s="13">
        <v>44079.417000000001</v>
      </c>
      <c r="D151" s="13"/>
      <c r="E151" s="30">
        <f t="shared" si="13"/>
        <v>2557.0044665446167</v>
      </c>
      <c r="F151" s="30">
        <f t="shared" si="14"/>
        <v>2557</v>
      </c>
      <c r="G151" s="30">
        <f t="shared" si="15"/>
        <v>4.6202000085031614E-3</v>
      </c>
      <c r="H151" s="30"/>
      <c r="I151" s="30">
        <f t="shared" si="12"/>
        <v>4.6202000085031614E-3</v>
      </c>
      <c r="J151" s="30"/>
      <c r="K151" s="30"/>
      <c r="L151" s="30"/>
      <c r="M151" s="30"/>
      <c r="N151" s="30"/>
      <c r="O151" s="30">
        <f t="shared" ca="1" si="16"/>
        <v>-7.69308412073599E-4</v>
      </c>
      <c r="P151" s="30"/>
      <c r="Q151" s="32">
        <f t="shared" si="17"/>
        <v>29060.917000000001</v>
      </c>
      <c r="R151" s="30"/>
      <c r="S151" s="30"/>
      <c r="AA151" t="s">
        <v>31</v>
      </c>
      <c r="AB151">
        <v>11</v>
      </c>
      <c r="AD151" t="s">
        <v>36</v>
      </c>
      <c r="AF151" t="s">
        <v>30</v>
      </c>
    </row>
    <row r="152" spans="1:32" x14ac:dyDescent="0.2">
      <c r="A152" s="34" t="s">
        <v>57</v>
      </c>
      <c r="B152" s="12"/>
      <c r="C152" s="13">
        <v>44334.9</v>
      </c>
      <c r="D152" s="13"/>
      <c r="E152" s="30">
        <f t="shared" si="13"/>
        <v>2803.990791195763</v>
      </c>
      <c r="F152" s="30">
        <f t="shared" si="14"/>
        <v>2804</v>
      </c>
      <c r="G152" s="30">
        <f t="shared" si="15"/>
        <v>-9.52559999859659E-3</v>
      </c>
      <c r="H152" s="30"/>
      <c r="I152" s="30">
        <f t="shared" si="12"/>
        <v>-9.52559999859659E-3</v>
      </c>
      <c r="J152" s="30"/>
      <c r="K152" s="30"/>
      <c r="L152" s="30"/>
      <c r="M152" s="30"/>
      <c r="N152" s="30"/>
      <c r="O152" s="30">
        <f t="shared" ca="1" si="16"/>
        <v>-8.3606360348074255E-5</v>
      </c>
      <c r="P152" s="30"/>
      <c r="Q152" s="32">
        <f t="shared" si="17"/>
        <v>29316.400000000001</v>
      </c>
      <c r="R152" s="30"/>
      <c r="S152" s="30"/>
      <c r="AA152" t="s">
        <v>31</v>
      </c>
      <c r="AB152">
        <v>11</v>
      </c>
      <c r="AD152" t="s">
        <v>64</v>
      </c>
      <c r="AF152" t="s">
        <v>58</v>
      </c>
    </row>
    <row r="153" spans="1:32" x14ac:dyDescent="0.2">
      <c r="A153" s="34" t="s">
        <v>66</v>
      </c>
      <c r="B153" s="12" t="s">
        <v>82</v>
      </c>
      <c r="C153" s="13">
        <v>44701.094100000002</v>
      </c>
      <c r="D153" s="13"/>
      <c r="E153" s="30">
        <f t="shared" si="13"/>
        <v>3158.0062633325956</v>
      </c>
      <c r="F153" s="30">
        <f t="shared" si="14"/>
        <v>3158</v>
      </c>
      <c r="G153" s="30">
        <f t="shared" si="15"/>
        <v>6.4788000090629794E-3</v>
      </c>
      <c r="H153" s="30"/>
      <c r="I153" s="30"/>
      <c r="J153" s="30">
        <f t="shared" ref="J153:J158" si="18">G153</f>
        <v>6.4788000090629794E-3</v>
      </c>
      <c r="L153" s="30"/>
      <c r="M153" s="30"/>
      <c r="N153" s="30"/>
      <c r="O153" s="30">
        <f t="shared" ca="1" si="16"/>
        <v>8.9914070973628156E-4</v>
      </c>
      <c r="P153" s="30"/>
      <c r="Q153" s="32">
        <f t="shared" si="17"/>
        <v>29682.594100000002</v>
      </c>
      <c r="R153" s="30"/>
      <c r="S153" s="30"/>
      <c r="AA153" t="s">
        <v>65</v>
      </c>
      <c r="AF153" t="s">
        <v>33</v>
      </c>
    </row>
    <row r="154" spans="1:32" x14ac:dyDescent="0.2">
      <c r="A154" s="34" t="s">
        <v>66</v>
      </c>
      <c r="B154" s="12"/>
      <c r="C154" s="13">
        <v>44704.198499999999</v>
      </c>
      <c r="D154" s="13"/>
      <c r="E154" s="30">
        <f t="shared" si="13"/>
        <v>3161.0074193635105</v>
      </c>
      <c r="F154" s="30">
        <f t="shared" si="14"/>
        <v>3161</v>
      </c>
      <c r="G154" s="30">
        <f t="shared" si="15"/>
        <v>7.6746000049752183E-3</v>
      </c>
      <c r="H154" s="30"/>
      <c r="I154" s="30"/>
      <c r="J154" s="30">
        <f t="shared" si="18"/>
        <v>7.6746000049752183E-3</v>
      </c>
      <c r="L154" s="30"/>
      <c r="M154" s="30"/>
      <c r="N154" s="30"/>
      <c r="O154" s="30">
        <f t="shared" ca="1" si="16"/>
        <v>9.0746907473699713E-4</v>
      </c>
      <c r="P154" s="30"/>
      <c r="Q154" s="32">
        <f t="shared" si="17"/>
        <v>29685.698499999999</v>
      </c>
      <c r="R154" s="30"/>
      <c r="S154" s="30"/>
      <c r="AA154" t="s">
        <v>65</v>
      </c>
      <c r="AF154" t="s">
        <v>33</v>
      </c>
    </row>
    <row r="155" spans="1:32" x14ac:dyDescent="0.2">
      <c r="A155" s="34" t="s">
        <v>66</v>
      </c>
      <c r="B155" s="12" t="s">
        <v>82</v>
      </c>
      <c r="C155" s="13">
        <v>44730.057000000001</v>
      </c>
      <c r="D155" s="13"/>
      <c r="E155" s="30">
        <f t="shared" si="13"/>
        <v>3186.0059354134714</v>
      </c>
      <c r="F155" s="30">
        <f t="shared" si="14"/>
        <v>3186</v>
      </c>
      <c r="G155" s="30">
        <f t="shared" si="15"/>
        <v>6.1396000019158237E-3</v>
      </c>
      <c r="H155" s="30"/>
      <c r="I155" s="30"/>
      <c r="J155" s="30">
        <f t="shared" si="18"/>
        <v>6.1396000019158237E-3</v>
      </c>
      <c r="L155" s="30"/>
      <c r="M155" s="30"/>
      <c r="N155" s="30"/>
      <c r="O155" s="30">
        <f t="shared" ca="1" si="16"/>
        <v>9.7687211640961995E-4</v>
      </c>
      <c r="P155" s="30"/>
      <c r="Q155" s="32">
        <f t="shared" si="17"/>
        <v>29711.557000000001</v>
      </c>
      <c r="R155" s="30"/>
      <c r="S155" s="30"/>
      <c r="AA155" t="s">
        <v>65</v>
      </c>
      <c r="AF155" t="s">
        <v>33</v>
      </c>
    </row>
    <row r="156" spans="1:32" x14ac:dyDescent="0.2">
      <c r="A156" s="34" t="s">
        <v>66</v>
      </c>
      <c r="B156" s="12"/>
      <c r="C156" s="13">
        <v>44731.093500000003</v>
      </c>
      <c r="D156" s="13"/>
      <c r="E156" s="30">
        <f t="shared" si="13"/>
        <v>3187.0079642196988</v>
      </c>
      <c r="F156" s="30">
        <f t="shared" si="14"/>
        <v>3187</v>
      </c>
      <c r="G156" s="30">
        <f t="shared" si="15"/>
        <v>8.2382000036886893E-3</v>
      </c>
      <c r="H156" s="30"/>
      <c r="I156" s="30"/>
      <c r="J156" s="30">
        <f t="shared" si="18"/>
        <v>8.2382000036886893E-3</v>
      </c>
      <c r="L156" s="30"/>
      <c r="M156" s="30"/>
      <c r="N156" s="30"/>
      <c r="O156" s="30">
        <f t="shared" ca="1" si="16"/>
        <v>9.7964823807652514E-4</v>
      </c>
      <c r="P156" s="30"/>
      <c r="Q156" s="32">
        <f t="shared" si="17"/>
        <v>29712.593500000003</v>
      </c>
      <c r="R156" s="30"/>
      <c r="S156" s="30"/>
      <c r="AA156" t="s">
        <v>65</v>
      </c>
      <c r="AF156" t="s">
        <v>33</v>
      </c>
    </row>
    <row r="157" spans="1:32" x14ac:dyDescent="0.2">
      <c r="A157" s="34" t="s">
        <v>66</v>
      </c>
      <c r="B157" s="12" t="s">
        <v>82</v>
      </c>
      <c r="C157" s="13">
        <v>44736.264199999998</v>
      </c>
      <c r="D157" s="13"/>
      <c r="E157" s="30">
        <f t="shared" si="13"/>
        <v>3192.0067006869881</v>
      </c>
      <c r="F157" s="30">
        <f t="shared" si="14"/>
        <v>3192</v>
      </c>
      <c r="G157" s="30">
        <f t="shared" si="15"/>
        <v>6.9312000050558709E-3</v>
      </c>
      <c r="H157" s="30"/>
      <c r="I157" s="30"/>
      <c r="J157" s="30">
        <f t="shared" si="18"/>
        <v>6.9312000050558709E-3</v>
      </c>
      <c r="L157" s="30"/>
      <c r="M157" s="30"/>
      <c r="N157" s="30"/>
      <c r="O157" s="30">
        <f t="shared" ca="1" si="16"/>
        <v>9.9352884641105109E-4</v>
      </c>
      <c r="P157" s="30"/>
      <c r="Q157" s="32">
        <f t="shared" si="17"/>
        <v>29717.764199999998</v>
      </c>
      <c r="R157" s="30"/>
      <c r="S157" s="30"/>
      <c r="AA157" t="s">
        <v>65</v>
      </c>
      <c r="AF157" t="s">
        <v>33</v>
      </c>
    </row>
    <row r="158" spans="1:32" x14ac:dyDescent="0.2">
      <c r="A158" s="34" t="s">
        <v>66</v>
      </c>
      <c r="B158" s="12"/>
      <c r="C158" s="13">
        <v>44766.262699999999</v>
      </c>
      <c r="D158" s="13"/>
      <c r="E158" s="30">
        <f t="shared" si="13"/>
        <v>3221.0075315056638</v>
      </c>
      <c r="F158" s="30">
        <f t="shared" si="14"/>
        <v>3221</v>
      </c>
      <c r="G158" s="30">
        <f t="shared" si="15"/>
        <v>7.7906000005896203E-3</v>
      </c>
      <c r="H158" s="30"/>
      <c r="I158" s="30"/>
      <c r="J158" s="30">
        <f t="shared" si="18"/>
        <v>7.7906000005896203E-3</v>
      </c>
      <c r="L158" s="30"/>
      <c r="M158" s="30"/>
      <c r="N158" s="30"/>
      <c r="O158" s="30">
        <f t="shared" ca="1" si="16"/>
        <v>1.0740363747512947E-3</v>
      </c>
      <c r="P158" s="30"/>
      <c r="Q158" s="32">
        <f t="shared" si="17"/>
        <v>29747.762699999999</v>
      </c>
      <c r="R158" s="30"/>
      <c r="S158" s="30"/>
      <c r="AA158" t="s">
        <v>65</v>
      </c>
      <c r="AF158" t="s">
        <v>33</v>
      </c>
    </row>
    <row r="159" spans="1:32" x14ac:dyDescent="0.2">
      <c r="A159" s="34" t="s">
        <v>57</v>
      </c>
      <c r="B159" s="12"/>
      <c r="C159" s="13">
        <v>44779.686000000002</v>
      </c>
      <c r="D159" s="13"/>
      <c r="E159" s="30">
        <f t="shared" si="13"/>
        <v>3233.9844087604724</v>
      </c>
      <c r="F159" s="30">
        <f t="shared" si="14"/>
        <v>3234</v>
      </c>
      <c r="G159" s="30">
        <f t="shared" si="15"/>
        <v>-1.6127599992614705E-2</v>
      </c>
      <c r="H159" s="30"/>
      <c r="I159" s="30">
        <f>G159</f>
        <v>-1.6127599992614705E-2</v>
      </c>
      <c r="J159" s="30"/>
      <c r="K159" s="30"/>
      <c r="L159" s="30"/>
      <c r="M159" s="30"/>
      <c r="N159" s="30"/>
      <c r="O159" s="30">
        <f t="shared" ca="1" si="16"/>
        <v>1.1101259564210587E-3</v>
      </c>
      <c r="P159" s="30"/>
      <c r="Q159" s="32">
        <f t="shared" si="17"/>
        <v>29761.186000000002</v>
      </c>
      <c r="R159" s="30"/>
      <c r="S159" s="30"/>
      <c r="AA159" t="s">
        <v>31</v>
      </c>
      <c r="AB159">
        <v>10</v>
      </c>
      <c r="AD159" t="s">
        <v>67</v>
      </c>
      <c r="AF159" t="s">
        <v>58</v>
      </c>
    </row>
    <row r="160" spans="1:32" x14ac:dyDescent="0.2">
      <c r="A160" s="34" t="s">
        <v>68</v>
      </c>
      <c r="B160" s="12"/>
      <c r="C160" s="13">
        <v>45074.512999999999</v>
      </c>
      <c r="D160" s="13"/>
      <c r="E160" s="30">
        <f t="shared" si="13"/>
        <v>3519.0062581121824</v>
      </c>
      <c r="F160" s="30">
        <f t="shared" si="14"/>
        <v>3519</v>
      </c>
      <c r="G160" s="30">
        <f t="shared" si="15"/>
        <v>6.4734000043245032E-3</v>
      </c>
      <c r="H160" s="30"/>
      <c r="I160" s="30">
        <f>G160</f>
        <v>6.4734000043245032E-3</v>
      </c>
      <c r="J160" s="30"/>
      <c r="K160" s="30"/>
      <c r="L160" s="30"/>
      <c r="M160" s="30"/>
      <c r="N160" s="30"/>
      <c r="O160" s="30">
        <f t="shared" ca="1" si="16"/>
        <v>1.901320631488972E-3</v>
      </c>
      <c r="P160" s="30"/>
      <c r="Q160" s="32">
        <f t="shared" si="17"/>
        <v>30056.012999999999</v>
      </c>
      <c r="R160" s="30"/>
      <c r="S160" s="30"/>
      <c r="AB160">
        <v>3</v>
      </c>
      <c r="AD160" t="s">
        <v>28</v>
      </c>
      <c r="AF160" t="s">
        <v>30</v>
      </c>
    </row>
    <row r="161" spans="1:32" x14ac:dyDescent="0.2">
      <c r="A161" s="34" t="s">
        <v>69</v>
      </c>
      <c r="B161" s="12"/>
      <c r="C161" s="13">
        <v>45074.513299999999</v>
      </c>
      <c r="D161" s="13"/>
      <c r="E161" s="30">
        <f t="shared" si="13"/>
        <v>3519.0065481349911</v>
      </c>
      <c r="F161" s="30">
        <f t="shared" si="14"/>
        <v>3519</v>
      </c>
      <c r="G161" s="30">
        <f t="shared" si="15"/>
        <v>6.7734000040218234E-3</v>
      </c>
      <c r="H161" s="30"/>
      <c r="J161" s="30">
        <f>G161</f>
        <v>6.7734000040218234E-3</v>
      </c>
      <c r="K161" s="30"/>
      <c r="L161" s="30"/>
      <c r="M161" s="30"/>
      <c r="N161" s="30"/>
      <c r="O161" s="30">
        <f t="shared" ca="1" si="16"/>
        <v>1.901320631488972E-3</v>
      </c>
      <c r="P161" s="30"/>
      <c r="Q161" s="32">
        <f t="shared" si="17"/>
        <v>30056.013299999999</v>
      </c>
      <c r="R161" s="30"/>
      <c r="S161" s="30"/>
      <c r="AA161" t="s">
        <v>65</v>
      </c>
      <c r="AF161" t="s">
        <v>33</v>
      </c>
    </row>
    <row r="162" spans="1:32" x14ac:dyDescent="0.2">
      <c r="A162" s="34" t="s">
        <v>57</v>
      </c>
      <c r="B162" s="12"/>
      <c r="C162" s="13">
        <v>45082.781000000003</v>
      </c>
      <c r="D162" s="13"/>
      <c r="E162" s="30">
        <f t="shared" si="13"/>
        <v>3526.9992867372439</v>
      </c>
      <c r="F162" s="30">
        <f t="shared" si="14"/>
        <v>3527</v>
      </c>
      <c r="G162" s="30">
        <f t="shared" si="15"/>
        <v>-7.3779999365797266E-4</v>
      </c>
      <c r="H162" s="30"/>
      <c r="I162" s="30">
        <f t="shared" ref="I162:I178" si="19">G162</f>
        <v>-7.3779999365797266E-4</v>
      </c>
      <c r="J162" s="30"/>
      <c r="K162" s="30"/>
      <c r="L162" s="30"/>
      <c r="M162" s="30"/>
      <c r="N162" s="30"/>
      <c r="O162" s="30">
        <f t="shared" ca="1" si="16"/>
        <v>1.9235296048242118E-3</v>
      </c>
      <c r="P162" s="30"/>
      <c r="Q162" s="32">
        <f t="shared" si="17"/>
        <v>30064.281000000003</v>
      </c>
      <c r="R162" s="30"/>
      <c r="S162" s="30"/>
      <c r="AA162" t="s">
        <v>31</v>
      </c>
      <c r="AB162">
        <v>13</v>
      </c>
      <c r="AD162" t="s">
        <v>59</v>
      </c>
      <c r="AF162" t="s">
        <v>58</v>
      </c>
    </row>
    <row r="163" spans="1:32" x14ac:dyDescent="0.2">
      <c r="A163" s="34" t="s">
        <v>68</v>
      </c>
      <c r="B163" s="12"/>
      <c r="C163" s="13">
        <v>45100.39</v>
      </c>
      <c r="D163" s="13"/>
      <c r="E163" s="30">
        <f t="shared" si="13"/>
        <v>3544.0226589020499</v>
      </c>
      <c r="F163" s="30">
        <f t="shared" si="14"/>
        <v>3544</v>
      </c>
      <c r="G163" s="30">
        <f t="shared" si="15"/>
        <v>2.3438400006853044E-2</v>
      </c>
      <c r="H163" s="30"/>
      <c r="I163" s="30">
        <f t="shared" si="19"/>
        <v>2.3438400006853044E-2</v>
      </c>
      <c r="J163" s="30"/>
      <c r="K163" s="30"/>
      <c r="L163" s="30"/>
      <c r="M163" s="30"/>
      <c r="N163" s="30"/>
      <c r="O163" s="30">
        <f t="shared" ca="1" si="16"/>
        <v>1.9707236731615965E-3</v>
      </c>
      <c r="P163" s="30"/>
      <c r="Q163" s="32">
        <f t="shared" si="17"/>
        <v>30081.89</v>
      </c>
      <c r="R163" s="30"/>
      <c r="S163" s="30"/>
      <c r="AA163" t="s">
        <v>31</v>
      </c>
      <c r="AB163">
        <v>8</v>
      </c>
      <c r="AD163" t="s">
        <v>36</v>
      </c>
      <c r="AF163" t="s">
        <v>30</v>
      </c>
    </row>
    <row r="164" spans="1:32" x14ac:dyDescent="0.2">
      <c r="A164" s="34" t="s">
        <v>68</v>
      </c>
      <c r="B164" s="12"/>
      <c r="C164" s="13">
        <v>45101.406999999999</v>
      </c>
      <c r="D164" s="13"/>
      <c r="E164" s="30">
        <f t="shared" si="13"/>
        <v>3545.0058362256691</v>
      </c>
      <c r="F164" s="30">
        <f t="shared" si="14"/>
        <v>3545</v>
      </c>
      <c r="G164" s="30">
        <f t="shared" si="15"/>
        <v>6.0370000064722262E-3</v>
      </c>
      <c r="H164" s="30"/>
      <c r="I164" s="30">
        <f t="shared" si="19"/>
        <v>6.0370000064722262E-3</v>
      </c>
      <c r="J164" s="30"/>
      <c r="K164" s="30"/>
      <c r="L164" s="30"/>
      <c r="M164" s="30"/>
      <c r="N164" s="30"/>
      <c r="O164" s="30">
        <f t="shared" ca="1" si="16"/>
        <v>1.9734997948285E-3</v>
      </c>
      <c r="P164" s="30"/>
      <c r="Q164" s="32">
        <f t="shared" si="17"/>
        <v>30082.906999999999</v>
      </c>
      <c r="R164" s="30"/>
      <c r="S164" s="30"/>
      <c r="AA164" t="s">
        <v>31</v>
      </c>
      <c r="AB164">
        <v>8</v>
      </c>
      <c r="AD164" t="s">
        <v>36</v>
      </c>
      <c r="AF164" t="s">
        <v>30</v>
      </c>
    </row>
    <row r="165" spans="1:32" x14ac:dyDescent="0.2">
      <c r="A165" s="34" t="s">
        <v>70</v>
      </c>
      <c r="B165" s="12"/>
      <c r="C165" s="13">
        <v>45162.42</v>
      </c>
      <c r="D165" s="13"/>
      <c r="E165" s="30">
        <f t="shared" si="13"/>
        <v>3603.9897084439385</v>
      </c>
      <c r="F165" s="30">
        <f t="shared" si="14"/>
        <v>3604</v>
      </c>
      <c r="G165" s="30">
        <f t="shared" si="15"/>
        <v>-1.0645599999406841E-2</v>
      </c>
      <c r="H165" s="30"/>
      <c r="I165" s="30">
        <f t="shared" si="19"/>
        <v>-1.0645599999406841E-2</v>
      </c>
      <c r="J165" s="30"/>
      <c r="K165" s="30"/>
      <c r="L165" s="30"/>
      <c r="M165" s="30"/>
      <c r="N165" s="30"/>
      <c r="O165" s="30">
        <f t="shared" ca="1" si="16"/>
        <v>2.1372909731758941E-3</v>
      </c>
      <c r="P165" s="30"/>
      <c r="Q165" s="32">
        <f t="shared" si="17"/>
        <v>30143.919999999998</v>
      </c>
      <c r="R165" s="30"/>
      <c r="S165" s="30"/>
      <c r="AA165" t="s">
        <v>31</v>
      </c>
      <c r="AB165">
        <v>8</v>
      </c>
      <c r="AD165" t="s">
        <v>36</v>
      </c>
      <c r="AF165" t="s">
        <v>30</v>
      </c>
    </row>
    <row r="166" spans="1:32" x14ac:dyDescent="0.2">
      <c r="A166" s="34" t="s">
        <v>57</v>
      </c>
      <c r="B166" s="12"/>
      <c r="C166" s="13">
        <v>45442.760999999999</v>
      </c>
      <c r="D166" s="13"/>
      <c r="E166" s="30">
        <f t="shared" si="13"/>
        <v>3875.0073230759376</v>
      </c>
      <c r="F166" s="30">
        <f t="shared" si="14"/>
        <v>3875</v>
      </c>
      <c r="G166" s="30">
        <f t="shared" si="15"/>
        <v>7.5750000032712705E-3</v>
      </c>
      <c r="H166" s="30"/>
      <c r="I166" s="30">
        <f t="shared" si="19"/>
        <v>7.5750000032712705E-3</v>
      </c>
      <c r="J166" s="30"/>
      <c r="K166" s="30"/>
      <c r="L166" s="30"/>
      <c r="M166" s="30"/>
      <c r="N166" s="30"/>
      <c r="O166" s="30">
        <f t="shared" ca="1" si="16"/>
        <v>2.8896199449071364E-3</v>
      </c>
      <c r="P166" s="30"/>
      <c r="Q166" s="32">
        <f t="shared" si="17"/>
        <v>30424.260999999999</v>
      </c>
      <c r="R166" s="30"/>
      <c r="S166" s="30"/>
      <c r="AA166" t="s">
        <v>31</v>
      </c>
      <c r="AB166">
        <v>18</v>
      </c>
      <c r="AD166" t="s">
        <v>59</v>
      </c>
      <c r="AF166" t="s">
        <v>58</v>
      </c>
    </row>
    <row r="167" spans="1:32" x14ac:dyDescent="0.2">
      <c r="A167" s="34" t="s">
        <v>57</v>
      </c>
      <c r="B167" s="12"/>
      <c r="C167" s="13">
        <v>46169.921999999999</v>
      </c>
      <c r="D167" s="13"/>
      <c r="E167" s="30">
        <f t="shared" si="13"/>
        <v>4577.9849099198846</v>
      </c>
      <c r="F167" s="30">
        <f t="shared" si="14"/>
        <v>4578</v>
      </c>
      <c r="G167" s="30">
        <f t="shared" si="15"/>
        <v>-1.5609199996106327E-2</v>
      </c>
      <c r="H167" s="30"/>
      <c r="I167" s="30">
        <f t="shared" si="19"/>
        <v>-1.5609199996106327E-2</v>
      </c>
      <c r="J167" s="30"/>
      <c r="K167" s="30"/>
      <c r="L167" s="30"/>
      <c r="M167" s="30"/>
      <c r="N167" s="30"/>
      <c r="O167" s="30">
        <f t="shared" ca="1" si="16"/>
        <v>4.8412334767413238E-3</v>
      </c>
      <c r="P167" s="30"/>
      <c r="Q167" s="32">
        <f t="shared" si="17"/>
        <v>31151.421999999999</v>
      </c>
      <c r="R167" s="30"/>
      <c r="S167" s="30"/>
      <c r="AA167" t="s">
        <v>31</v>
      </c>
      <c r="AB167">
        <v>10</v>
      </c>
      <c r="AD167" t="s">
        <v>71</v>
      </c>
      <c r="AF167" t="s">
        <v>58</v>
      </c>
    </row>
    <row r="168" spans="1:32" x14ac:dyDescent="0.2">
      <c r="A168" s="34" t="s">
        <v>72</v>
      </c>
      <c r="B168" s="12"/>
      <c r="C168" s="13">
        <v>46216.495000000003</v>
      </c>
      <c r="D168" s="13"/>
      <c r="E168" s="30">
        <f t="shared" si="13"/>
        <v>4623.0090175825426</v>
      </c>
      <c r="F168" s="30">
        <f t="shared" si="14"/>
        <v>4623</v>
      </c>
      <c r="G168" s="30">
        <f t="shared" si="15"/>
        <v>9.3278000058489852E-3</v>
      </c>
      <c r="H168" s="30"/>
      <c r="I168" s="30">
        <f t="shared" si="19"/>
        <v>9.3278000058489852E-3</v>
      </c>
      <c r="J168" s="30"/>
      <c r="K168" s="30"/>
      <c r="L168" s="30"/>
      <c r="M168" s="30"/>
      <c r="N168" s="30"/>
      <c r="O168" s="30">
        <f t="shared" ca="1" si="16"/>
        <v>4.966158951752047E-3</v>
      </c>
      <c r="P168" s="30"/>
      <c r="Q168" s="32">
        <f t="shared" si="17"/>
        <v>31197.995000000003</v>
      </c>
      <c r="R168" s="30"/>
      <c r="S168" s="30"/>
      <c r="AA168" t="s">
        <v>31</v>
      </c>
      <c r="AF168" t="s">
        <v>33</v>
      </c>
    </row>
    <row r="169" spans="1:32" x14ac:dyDescent="0.2">
      <c r="A169" s="34" t="s">
        <v>72</v>
      </c>
      <c r="B169" s="12"/>
      <c r="C169" s="13">
        <v>46216.508000000002</v>
      </c>
      <c r="D169" s="13"/>
      <c r="E169" s="30">
        <f t="shared" si="13"/>
        <v>4623.0215852376123</v>
      </c>
      <c r="F169" s="30">
        <f t="shared" si="14"/>
        <v>4623</v>
      </c>
      <c r="G169" s="30">
        <f t="shared" si="15"/>
        <v>2.2327800004859455E-2</v>
      </c>
      <c r="H169" s="30"/>
      <c r="I169" s="30">
        <f t="shared" si="19"/>
        <v>2.2327800004859455E-2</v>
      </c>
      <c r="J169" s="30"/>
      <c r="K169" s="30"/>
      <c r="L169" s="30"/>
      <c r="M169" s="30"/>
      <c r="N169" s="30"/>
      <c r="O169" s="30">
        <f t="shared" ca="1" si="16"/>
        <v>4.966158951752047E-3</v>
      </c>
      <c r="P169" s="30"/>
      <c r="Q169" s="32">
        <f t="shared" si="17"/>
        <v>31198.008000000002</v>
      </c>
      <c r="R169" s="30"/>
      <c r="S169" s="30"/>
      <c r="AA169" t="s">
        <v>31</v>
      </c>
      <c r="AF169" t="s">
        <v>33</v>
      </c>
    </row>
    <row r="170" spans="1:32" x14ac:dyDescent="0.2">
      <c r="A170" s="34" t="s">
        <v>72</v>
      </c>
      <c r="B170" s="12"/>
      <c r="C170" s="13">
        <v>46217.514000000003</v>
      </c>
      <c r="D170" s="13"/>
      <c r="E170" s="30">
        <f t="shared" si="13"/>
        <v>4623.9941283915568</v>
      </c>
      <c r="F170" s="30">
        <f t="shared" si="14"/>
        <v>4624</v>
      </c>
      <c r="G170" s="30">
        <f t="shared" si="15"/>
        <v>-6.073599994124379E-3</v>
      </c>
      <c r="H170" s="30"/>
      <c r="I170" s="30">
        <f t="shared" si="19"/>
        <v>-6.073599994124379E-3</v>
      </c>
      <c r="J170" s="30"/>
      <c r="K170" s="30"/>
      <c r="L170" s="30"/>
      <c r="M170" s="30"/>
      <c r="N170" s="30"/>
      <c r="O170" s="30">
        <f t="shared" ca="1" si="16"/>
        <v>4.9689350734189522E-3</v>
      </c>
      <c r="P170" s="30"/>
      <c r="Q170" s="32">
        <f t="shared" si="17"/>
        <v>31199.014000000003</v>
      </c>
      <c r="R170" s="30"/>
      <c r="S170" s="30"/>
      <c r="AA170" t="s">
        <v>31</v>
      </c>
      <c r="AF170" t="s">
        <v>33</v>
      </c>
    </row>
    <row r="171" spans="1:32" x14ac:dyDescent="0.2">
      <c r="A171" s="34" t="s">
        <v>73</v>
      </c>
      <c r="B171" s="12"/>
      <c r="C171" s="13">
        <v>46907.472000000002</v>
      </c>
      <c r="D171" s="13"/>
      <c r="E171" s="30">
        <f t="shared" si="13"/>
        <v>5291.0059866508354</v>
      </c>
      <c r="F171" s="30">
        <f t="shared" si="14"/>
        <v>5291</v>
      </c>
      <c r="G171" s="30">
        <f t="shared" si="15"/>
        <v>6.1926000053063035E-3</v>
      </c>
      <c r="H171" s="30"/>
      <c r="I171" s="30">
        <f t="shared" si="19"/>
        <v>6.1926000053063035E-3</v>
      </c>
      <c r="J171" s="30"/>
      <c r="K171" s="30"/>
      <c r="L171" s="30"/>
      <c r="M171" s="30"/>
      <c r="N171" s="30"/>
      <c r="O171" s="30">
        <f t="shared" ca="1" si="16"/>
        <v>6.8206082252445597E-3</v>
      </c>
      <c r="P171" s="30"/>
      <c r="Q171" s="32">
        <f t="shared" si="17"/>
        <v>31888.972000000002</v>
      </c>
      <c r="R171" s="30"/>
      <c r="S171" s="30"/>
      <c r="AA171" t="s">
        <v>31</v>
      </c>
      <c r="AF171" t="s">
        <v>33</v>
      </c>
    </row>
    <row r="172" spans="1:32" x14ac:dyDescent="0.2">
      <c r="A172" s="34" t="s">
        <v>75</v>
      </c>
      <c r="B172" s="12"/>
      <c r="C172" s="13">
        <v>46963.339</v>
      </c>
      <c r="D172" s="13"/>
      <c r="E172" s="30">
        <f t="shared" si="13"/>
        <v>5345.0150009464451</v>
      </c>
      <c r="F172" s="30">
        <f t="shared" si="14"/>
        <v>5345</v>
      </c>
      <c r="G172" s="30">
        <f t="shared" si="15"/>
        <v>1.5516999999817926E-2</v>
      </c>
      <c r="H172" s="30"/>
      <c r="I172" s="30">
        <f t="shared" si="19"/>
        <v>1.5516999999817926E-2</v>
      </c>
      <c r="J172" s="30"/>
      <c r="K172" s="30"/>
      <c r="L172" s="30"/>
      <c r="M172" s="30"/>
      <c r="N172" s="30"/>
      <c r="O172" s="30">
        <f t="shared" ca="1" si="16"/>
        <v>6.9705187952574278E-3</v>
      </c>
      <c r="P172" s="30"/>
      <c r="Q172" s="32">
        <f t="shared" si="17"/>
        <v>31944.839</v>
      </c>
      <c r="R172" s="30"/>
      <c r="S172" s="30"/>
      <c r="AA172" t="s">
        <v>31</v>
      </c>
      <c r="AB172">
        <v>7</v>
      </c>
      <c r="AD172" t="s">
        <v>74</v>
      </c>
      <c r="AF172" t="s">
        <v>30</v>
      </c>
    </row>
    <row r="173" spans="1:32" x14ac:dyDescent="0.2">
      <c r="A173" s="34" t="s">
        <v>57</v>
      </c>
      <c r="B173" s="12"/>
      <c r="C173" s="13">
        <v>47161.91</v>
      </c>
      <c r="D173" s="13"/>
      <c r="E173" s="30">
        <f t="shared" si="13"/>
        <v>5536.9820651828268</v>
      </c>
      <c r="F173" s="30">
        <f t="shared" si="14"/>
        <v>5537</v>
      </c>
      <c r="G173" s="30">
        <f t="shared" si="15"/>
        <v>-1.8551799992565066E-2</v>
      </c>
      <c r="H173" s="30"/>
      <c r="I173" s="30">
        <f t="shared" si="19"/>
        <v>-1.8551799992565066E-2</v>
      </c>
      <c r="J173" s="30"/>
      <c r="K173" s="30"/>
      <c r="L173" s="30"/>
      <c r="M173" s="30"/>
      <c r="N173" s="30"/>
      <c r="O173" s="30">
        <f t="shared" ca="1" si="16"/>
        <v>7.5035341553031792E-3</v>
      </c>
      <c r="P173" s="30"/>
      <c r="Q173" s="32">
        <f t="shared" si="17"/>
        <v>32143.410000000003</v>
      </c>
      <c r="R173" s="30"/>
      <c r="S173" s="30"/>
      <c r="AA173" t="s">
        <v>31</v>
      </c>
      <c r="AB173">
        <v>15</v>
      </c>
      <c r="AD173" t="s">
        <v>59</v>
      </c>
      <c r="AF173" t="s">
        <v>58</v>
      </c>
    </row>
    <row r="174" spans="1:32" x14ac:dyDescent="0.2">
      <c r="A174" s="34" t="s">
        <v>57</v>
      </c>
      <c r="B174" s="12"/>
      <c r="C174" s="13">
        <v>47219.864999999998</v>
      </c>
      <c r="D174" s="13"/>
      <c r="E174" s="30">
        <f t="shared" si="13"/>
        <v>5593.0096382313495</v>
      </c>
      <c r="F174" s="30">
        <f t="shared" si="14"/>
        <v>5593</v>
      </c>
      <c r="G174" s="30">
        <f t="shared" si="15"/>
        <v>9.969800004910212E-3</v>
      </c>
      <c r="H174" s="30"/>
      <c r="I174" s="30">
        <f t="shared" si="19"/>
        <v>9.969800004910212E-3</v>
      </c>
      <c r="J174" s="30"/>
      <c r="K174" s="30"/>
      <c r="L174" s="30"/>
      <c r="M174" s="30"/>
      <c r="N174" s="30"/>
      <c r="O174" s="30">
        <f t="shared" ca="1" si="16"/>
        <v>7.658996968649856E-3</v>
      </c>
      <c r="P174" s="30"/>
      <c r="Q174" s="32">
        <f t="shared" si="17"/>
        <v>32201.364999999998</v>
      </c>
      <c r="R174" s="30"/>
      <c r="S174" s="30"/>
      <c r="AA174" t="s">
        <v>31</v>
      </c>
      <c r="AB174">
        <v>18</v>
      </c>
      <c r="AD174" t="s">
        <v>59</v>
      </c>
      <c r="AF174" t="s">
        <v>58</v>
      </c>
    </row>
    <row r="175" spans="1:32" x14ac:dyDescent="0.2">
      <c r="A175" s="34" t="s">
        <v>76</v>
      </c>
      <c r="B175" s="12"/>
      <c r="C175" s="13">
        <v>47383.313000000002</v>
      </c>
      <c r="D175" s="13"/>
      <c r="E175" s="30">
        <f t="shared" si="13"/>
        <v>5751.0217986943999</v>
      </c>
      <c r="F175" s="30">
        <f t="shared" si="14"/>
        <v>5751</v>
      </c>
      <c r="G175" s="30">
        <f t="shared" si="15"/>
        <v>2.2548600005393382E-2</v>
      </c>
      <c r="H175" s="30"/>
      <c r="I175" s="30">
        <f t="shared" si="19"/>
        <v>2.2548600005393382E-2</v>
      </c>
      <c r="J175" s="30"/>
      <c r="K175" s="30"/>
      <c r="L175" s="30"/>
      <c r="M175" s="30"/>
      <c r="N175" s="30"/>
      <c r="O175" s="30">
        <f t="shared" ca="1" si="16"/>
        <v>8.0976241920208414E-3</v>
      </c>
      <c r="P175" s="30"/>
      <c r="Q175" s="32">
        <f t="shared" si="17"/>
        <v>32364.813000000002</v>
      </c>
      <c r="R175" s="30"/>
      <c r="S175" s="30"/>
      <c r="AA175" t="s">
        <v>31</v>
      </c>
      <c r="AB175">
        <v>7</v>
      </c>
      <c r="AD175" t="s">
        <v>74</v>
      </c>
      <c r="AF175" t="s">
        <v>30</v>
      </c>
    </row>
    <row r="176" spans="1:32" x14ac:dyDescent="0.2">
      <c r="A176" s="59" t="s">
        <v>576</v>
      </c>
      <c r="B176" s="58" t="s">
        <v>84</v>
      </c>
      <c r="C176" s="59">
        <v>47646.036999999997</v>
      </c>
      <c r="D176" s="59" t="s">
        <v>127</v>
      </c>
      <c r="E176" s="30">
        <f t="shared" si="13"/>
        <v>6005.0083072200023</v>
      </c>
      <c r="F176" s="30">
        <f t="shared" si="14"/>
        <v>6005</v>
      </c>
      <c r="G176" s="30">
        <f t="shared" si="15"/>
        <v>8.5929999986547045E-3</v>
      </c>
      <c r="H176" s="30"/>
      <c r="I176" s="30">
        <f t="shared" si="19"/>
        <v>8.5929999986547045E-3</v>
      </c>
      <c r="J176" s="30"/>
      <c r="K176" s="30"/>
      <c r="M176" s="30"/>
      <c r="N176" s="30"/>
      <c r="O176" s="30">
        <f t="shared" ca="1" si="16"/>
        <v>8.8027590954147007E-3</v>
      </c>
      <c r="P176" s="30"/>
      <c r="Q176" s="32">
        <f t="shared" si="17"/>
        <v>32627.536999999997</v>
      </c>
      <c r="R176" s="30"/>
      <c r="S176" s="30"/>
    </row>
    <row r="177" spans="1:32" x14ac:dyDescent="0.2">
      <c r="A177" s="34" t="s">
        <v>57</v>
      </c>
      <c r="B177" s="12"/>
      <c r="C177" s="13">
        <v>48357.703999999998</v>
      </c>
      <c r="D177" s="13"/>
      <c r="E177" s="30">
        <f t="shared" si="13"/>
        <v>6693.0071827048978</v>
      </c>
      <c r="F177" s="30">
        <f t="shared" si="14"/>
        <v>6693</v>
      </c>
      <c r="G177" s="30">
        <f t="shared" si="15"/>
        <v>7.4298000035923906E-3</v>
      </c>
      <c r="H177" s="30"/>
      <c r="I177" s="30">
        <f t="shared" si="19"/>
        <v>7.4298000035923906E-3</v>
      </c>
      <c r="J177" s="30"/>
      <c r="K177" s="30"/>
      <c r="L177" s="30"/>
      <c r="M177" s="30"/>
      <c r="N177" s="30"/>
      <c r="O177" s="30">
        <f t="shared" ca="1" si="16"/>
        <v>1.0712730802245312E-2</v>
      </c>
      <c r="P177" s="30"/>
      <c r="Q177" s="32">
        <f t="shared" si="17"/>
        <v>33339.203999999998</v>
      </c>
      <c r="R177" s="30"/>
      <c r="S177" s="30"/>
      <c r="AA177" t="s">
        <v>31</v>
      </c>
      <c r="AB177">
        <v>18</v>
      </c>
      <c r="AD177" t="s">
        <v>59</v>
      </c>
      <c r="AF177" t="s">
        <v>58</v>
      </c>
    </row>
    <row r="178" spans="1:32" x14ac:dyDescent="0.2">
      <c r="A178" s="34" t="s">
        <v>78</v>
      </c>
      <c r="B178" s="12"/>
      <c r="C178" s="13">
        <v>48407.372000000003</v>
      </c>
      <c r="D178" s="13">
        <v>1E-3</v>
      </c>
      <c r="E178" s="30">
        <f t="shared" si="13"/>
        <v>6741.0233590171156</v>
      </c>
      <c r="F178" s="30">
        <f t="shared" si="14"/>
        <v>6741</v>
      </c>
      <c r="G178" s="30">
        <f t="shared" si="15"/>
        <v>2.4162600006093271E-2</v>
      </c>
      <c r="H178" s="30"/>
      <c r="I178" s="30">
        <f t="shared" si="19"/>
        <v>2.4162600006093271E-2</v>
      </c>
      <c r="J178" s="30"/>
      <c r="K178" s="30"/>
      <c r="L178" s="30"/>
      <c r="M178" s="30"/>
      <c r="N178" s="30"/>
      <c r="O178" s="30">
        <f t="shared" ca="1" si="16"/>
        <v>1.0845984642256751E-2</v>
      </c>
      <c r="P178" s="30"/>
      <c r="Q178" s="32">
        <f t="shared" si="17"/>
        <v>33388.872000000003</v>
      </c>
      <c r="R178" s="30"/>
      <c r="S178" s="30"/>
      <c r="AA178" t="s">
        <v>65</v>
      </c>
      <c r="AB178">
        <v>22</v>
      </c>
      <c r="AD178" t="s">
        <v>77</v>
      </c>
      <c r="AF178" t="s">
        <v>30</v>
      </c>
    </row>
    <row r="179" spans="1:32" x14ac:dyDescent="0.2">
      <c r="A179" s="34" t="s">
        <v>78</v>
      </c>
      <c r="B179" s="12"/>
      <c r="C179" s="13">
        <v>48438.394399999997</v>
      </c>
      <c r="D179" s="13">
        <v>5.9999999999999995E-4</v>
      </c>
      <c r="E179" s="30">
        <f t="shared" si="13"/>
        <v>6771.0140376840181</v>
      </c>
      <c r="F179" s="30">
        <f t="shared" si="14"/>
        <v>6771</v>
      </c>
      <c r="G179" s="30">
        <f t="shared" si="15"/>
        <v>1.4520600001560524E-2</v>
      </c>
      <c r="H179" s="30"/>
      <c r="J179" s="30">
        <f>G179</f>
        <v>1.4520600001560524E-2</v>
      </c>
      <c r="K179" s="30"/>
      <c r="L179" s="30"/>
      <c r="M179" s="30"/>
      <c r="N179" s="30"/>
      <c r="O179" s="30">
        <f t="shared" ca="1" si="16"/>
        <v>1.09292682922639E-2</v>
      </c>
      <c r="P179" s="30"/>
      <c r="Q179" s="32">
        <f t="shared" si="17"/>
        <v>33419.894399999997</v>
      </c>
      <c r="R179" s="30"/>
      <c r="S179" s="30"/>
      <c r="AA179" t="s">
        <v>65</v>
      </c>
      <c r="AB179">
        <v>20</v>
      </c>
      <c r="AD179" t="s">
        <v>77</v>
      </c>
      <c r="AF179" t="s">
        <v>30</v>
      </c>
    </row>
    <row r="180" spans="1:32" x14ac:dyDescent="0.2">
      <c r="A180" s="34" t="s">
        <v>57</v>
      </c>
      <c r="B180" s="12"/>
      <c r="C180" s="35">
        <v>49501.762699999999</v>
      </c>
      <c r="D180" s="13">
        <v>2.9999999999999997E-4</v>
      </c>
      <c r="E180" s="30">
        <f t="shared" si="13"/>
        <v>7799.0175767356886</v>
      </c>
      <c r="F180" s="30">
        <f t="shared" si="14"/>
        <v>7799</v>
      </c>
      <c r="G180" s="30">
        <f t="shared" si="15"/>
        <v>1.8181400002504233E-2</v>
      </c>
      <c r="H180" s="30"/>
      <c r="J180" s="30">
        <f>G180</f>
        <v>1.8181400002504233E-2</v>
      </c>
      <c r="K180" s="30"/>
      <c r="L180" s="30"/>
      <c r="M180" s="30"/>
      <c r="N180" s="30"/>
      <c r="O180" s="30">
        <f t="shared" ca="1" si="16"/>
        <v>1.3783121365842196E-2</v>
      </c>
      <c r="P180" s="30"/>
      <c r="Q180" s="32">
        <f t="shared" si="17"/>
        <v>34483.262699999999</v>
      </c>
      <c r="R180" s="30"/>
      <c r="S180" s="30"/>
      <c r="AA180" t="s">
        <v>79</v>
      </c>
      <c r="AB180">
        <v>81</v>
      </c>
      <c r="AD180" t="s">
        <v>80</v>
      </c>
      <c r="AF180" t="s">
        <v>58</v>
      </c>
    </row>
    <row r="181" spans="1:32" x14ac:dyDescent="0.2">
      <c r="A181" s="34" t="s">
        <v>57</v>
      </c>
      <c r="B181" s="12"/>
      <c r="C181" s="35">
        <v>49829.661</v>
      </c>
      <c r="D181" s="13"/>
      <c r="E181" s="30">
        <f t="shared" si="13"/>
        <v>8116.0108638677439</v>
      </c>
      <c r="F181" s="30">
        <f t="shared" si="14"/>
        <v>8116</v>
      </c>
      <c r="G181" s="30">
        <f t="shared" si="15"/>
        <v>1.1237600003369153E-2</v>
      </c>
      <c r="H181" s="30"/>
      <c r="I181" s="30">
        <f>G181</f>
        <v>1.1237600003369153E-2</v>
      </c>
      <c r="J181" s="30"/>
      <c r="K181" s="30"/>
      <c r="L181" s="30"/>
      <c r="M181" s="30"/>
      <c r="N181" s="30"/>
      <c r="O181" s="30">
        <f t="shared" ca="1" si="16"/>
        <v>1.4663151934251068E-2</v>
      </c>
      <c r="P181" s="30"/>
      <c r="Q181" s="32">
        <f t="shared" si="17"/>
        <v>34811.161</v>
      </c>
      <c r="R181" s="30"/>
      <c r="S181" s="30"/>
      <c r="AA181" t="s">
        <v>79</v>
      </c>
      <c r="AB181">
        <v>17</v>
      </c>
      <c r="AD181" t="s">
        <v>81</v>
      </c>
      <c r="AF181" t="s">
        <v>58</v>
      </c>
    </row>
    <row r="182" spans="1:32" x14ac:dyDescent="0.2">
      <c r="A182" s="34" t="s">
        <v>57</v>
      </c>
      <c r="B182" s="12"/>
      <c r="C182" s="35">
        <v>50189.635999999999</v>
      </c>
      <c r="D182" s="13"/>
      <c r="E182" s="30">
        <f t="shared" si="13"/>
        <v>8464.0140664929513</v>
      </c>
      <c r="F182" s="30">
        <f t="shared" si="14"/>
        <v>8464</v>
      </c>
      <c r="G182" s="30">
        <f t="shared" si="15"/>
        <v>1.455040000291774E-2</v>
      </c>
      <c r="H182" s="30"/>
      <c r="I182" s="30">
        <f>G182</f>
        <v>1.455040000291774E-2</v>
      </c>
      <c r="J182" s="30"/>
      <c r="K182" s="30"/>
      <c r="L182" s="30"/>
      <c r="M182" s="30"/>
      <c r="N182" s="30"/>
      <c r="O182" s="30">
        <f t="shared" ca="1" si="16"/>
        <v>1.5629242274333995E-2</v>
      </c>
      <c r="P182" s="30"/>
      <c r="Q182" s="32">
        <f t="shared" si="17"/>
        <v>35171.135999999999</v>
      </c>
      <c r="R182" s="30"/>
      <c r="S182" s="30"/>
      <c r="AA182" t="s">
        <v>79</v>
      </c>
      <c r="AB182">
        <v>10</v>
      </c>
      <c r="AD182" t="s">
        <v>81</v>
      </c>
      <c r="AF182" t="s">
        <v>58</v>
      </c>
    </row>
    <row r="183" spans="1:32" x14ac:dyDescent="0.2">
      <c r="A183" s="59" t="s">
        <v>600</v>
      </c>
      <c r="B183" s="58" t="s">
        <v>82</v>
      </c>
      <c r="C183" s="59">
        <v>52028.832999999999</v>
      </c>
      <c r="D183" s="59" t="s">
        <v>127</v>
      </c>
      <c r="E183" s="30">
        <f t="shared" si="13"/>
        <v>10242.044335980214</v>
      </c>
      <c r="F183" s="30">
        <f t="shared" si="14"/>
        <v>10242</v>
      </c>
      <c r="G183" s="30">
        <f t="shared" si="15"/>
        <v>4.586120000021765E-2</v>
      </c>
      <c r="H183" s="30"/>
      <c r="I183" s="30"/>
      <c r="J183" s="30"/>
      <c r="K183" s="30">
        <f t="shared" ref="K183:K189" si="20">G183</f>
        <v>4.586120000021765E-2</v>
      </c>
      <c r="M183" s="30"/>
      <c r="N183" s="30"/>
      <c r="O183" s="30">
        <f t="shared" ca="1" si="16"/>
        <v>2.056518659809101E-2</v>
      </c>
      <c r="P183" s="30"/>
      <c r="Q183" s="32">
        <f t="shared" si="17"/>
        <v>37010.332999999999</v>
      </c>
      <c r="R183" s="30"/>
      <c r="S183" s="30"/>
    </row>
    <row r="184" spans="1:32" x14ac:dyDescent="0.2">
      <c r="A184" s="59" t="s">
        <v>604</v>
      </c>
      <c r="B184" s="58" t="s">
        <v>82</v>
      </c>
      <c r="C184" s="59">
        <v>52322.585099999997</v>
      </c>
      <c r="D184" s="59" t="s">
        <v>127</v>
      </c>
      <c r="E184" s="30">
        <f t="shared" si="13"/>
        <v>10526.027033606104</v>
      </c>
      <c r="F184" s="30">
        <f t="shared" si="14"/>
        <v>10526</v>
      </c>
      <c r="G184" s="30">
        <f t="shared" si="15"/>
        <v>2.7963600005023181E-2</v>
      </c>
      <c r="H184" s="30"/>
      <c r="I184" s="30"/>
      <c r="J184" s="30"/>
      <c r="K184" s="30">
        <f t="shared" si="20"/>
        <v>2.7963600005023181E-2</v>
      </c>
      <c r="M184" s="30"/>
      <c r="N184" s="30"/>
      <c r="O184" s="30">
        <f t="shared" ca="1" si="16"/>
        <v>2.1353605151492018E-2</v>
      </c>
      <c r="P184" s="30"/>
      <c r="Q184" s="32">
        <f t="shared" si="17"/>
        <v>37304.085099999997</v>
      </c>
      <c r="R184" s="30"/>
      <c r="S184" s="30"/>
    </row>
    <row r="185" spans="1:32" x14ac:dyDescent="0.2">
      <c r="A185" s="34" t="s">
        <v>83</v>
      </c>
      <c r="B185" s="36" t="s">
        <v>84</v>
      </c>
      <c r="C185" s="37">
        <v>52745.652099999999</v>
      </c>
      <c r="D185" s="37">
        <v>1.1999999999999999E-3</v>
      </c>
      <c r="E185" s="30">
        <f t="shared" si="13"/>
        <v>10935.023966518223</v>
      </c>
      <c r="F185" s="30">
        <f t="shared" si="14"/>
        <v>10935</v>
      </c>
      <c r="G185" s="30">
        <f t="shared" si="15"/>
        <v>2.4791000003460795E-2</v>
      </c>
      <c r="H185" s="30"/>
      <c r="I185" s="30"/>
      <c r="J185" s="30"/>
      <c r="K185" s="30">
        <f t="shared" si="20"/>
        <v>2.4791000003460795E-2</v>
      </c>
      <c r="L185" s="30"/>
      <c r="M185" s="30"/>
      <c r="N185" s="30"/>
      <c r="O185" s="30">
        <f t="shared" ca="1" si="16"/>
        <v>2.2489038913256147E-2</v>
      </c>
      <c r="P185" s="30"/>
      <c r="Q185" s="32">
        <f t="shared" si="17"/>
        <v>37727.152099999999</v>
      </c>
      <c r="R185" s="30"/>
      <c r="S185" s="30"/>
    </row>
    <row r="186" spans="1:32" x14ac:dyDescent="0.2">
      <c r="A186" s="59" t="s">
        <v>614</v>
      </c>
      <c r="B186" s="58" t="s">
        <v>84</v>
      </c>
      <c r="C186" s="59">
        <v>52758.064100000003</v>
      </c>
      <c r="D186" s="59" t="s">
        <v>127</v>
      </c>
      <c r="E186" s="30">
        <f t="shared" si="13"/>
        <v>10947.023176882793</v>
      </c>
      <c r="F186" s="30">
        <f t="shared" si="14"/>
        <v>10947</v>
      </c>
      <c r="G186" s="30">
        <f t="shared" si="15"/>
        <v>2.397420000488637E-2</v>
      </c>
      <c r="H186" s="30"/>
      <c r="J186" s="30"/>
      <c r="K186" s="30">
        <f t="shared" si="20"/>
        <v>2.397420000488637E-2</v>
      </c>
      <c r="M186" s="30"/>
      <c r="N186" s="30"/>
      <c r="O186" s="30">
        <f t="shared" ca="1" si="16"/>
        <v>2.2522352373259006E-2</v>
      </c>
      <c r="P186" s="30"/>
      <c r="Q186" s="32">
        <f t="shared" si="17"/>
        <v>37739.564100000003</v>
      </c>
      <c r="R186" s="30"/>
      <c r="S186" s="30"/>
    </row>
    <row r="187" spans="1:32" x14ac:dyDescent="0.2">
      <c r="A187" s="59" t="s">
        <v>618</v>
      </c>
      <c r="B187" s="58" t="s">
        <v>84</v>
      </c>
      <c r="C187" s="59">
        <v>53006.322200000002</v>
      </c>
      <c r="D187" s="59" t="s">
        <v>127</v>
      </c>
      <c r="E187" s="30">
        <f t="shared" si="13"/>
        <v>11187.024882216911</v>
      </c>
      <c r="F187" s="30">
        <f t="shared" si="14"/>
        <v>11187</v>
      </c>
      <c r="G187" s="30">
        <f t="shared" si="15"/>
        <v>2.5738200005434919E-2</v>
      </c>
      <c r="H187" s="30"/>
      <c r="J187" s="30"/>
      <c r="K187" s="30">
        <f t="shared" si="20"/>
        <v>2.5738200005434919E-2</v>
      </c>
      <c r="M187" s="30"/>
      <c r="N187" s="30"/>
      <c r="O187" s="30">
        <f t="shared" ca="1" si="16"/>
        <v>2.3188621573316196E-2</v>
      </c>
      <c r="P187" s="30"/>
      <c r="Q187" s="32">
        <f t="shared" si="17"/>
        <v>37987.822200000002</v>
      </c>
      <c r="R187" s="30"/>
      <c r="S187" s="30"/>
    </row>
    <row r="188" spans="1:32" x14ac:dyDescent="0.2">
      <c r="A188" s="59" t="s">
        <v>618</v>
      </c>
      <c r="B188" s="58" t="s">
        <v>84</v>
      </c>
      <c r="C188" s="59">
        <v>53124.238899999997</v>
      </c>
      <c r="D188" s="59" t="s">
        <v>127</v>
      </c>
      <c r="E188" s="30">
        <f t="shared" si="13"/>
        <v>11301.01999088555</v>
      </c>
      <c r="F188" s="30">
        <f t="shared" si="14"/>
        <v>11301</v>
      </c>
      <c r="G188" s="30">
        <f t="shared" si="15"/>
        <v>2.0678600005339831E-2</v>
      </c>
      <c r="H188" s="30"/>
      <c r="J188" s="30"/>
      <c r="K188" s="30">
        <f t="shared" si="20"/>
        <v>2.0678600005339831E-2</v>
      </c>
      <c r="M188" s="30"/>
      <c r="N188" s="30"/>
      <c r="O188" s="30">
        <f t="shared" ca="1" si="16"/>
        <v>2.3505099443343364E-2</v>
      </c>
      <c r="P188" s="30"/>
      <c r="Q188" s="32">
        <f t="shared" si="17"/>
        <v>38105.738899999997</v>
      </c>
      <c r="R188" s="30"/>
      <c r="S188" s="30"/>
    </row>
    <row r="189" spans="1:32" x14ac:dyDescent="0.2">
      <c r="A189" s="59" t="s">
        <v>600</v>
      </c>
      <c r="B189" s="58" t="s">
        <v>82</v>
      </c>
      <c r="C189" s="59">
        <v>53197.6852</v>
      </c>
      <c r="D189" s="59" t="s">
        <v>127</v>
      </c>
      <c r="E189" s="30">
        <f t="shared" si="13"/>
        <v>11372.023665087851</v>
      </c>
      <c r="F189" s="30">
        <f t="shared" si="14"/>
        <v>11372</v>
      </c>
      <c r="G189" s="30">
        <f t="shared" si="15"/>
        <v>2.4479200008499902E-2</v>
      </c>
      <c r="H189" s="30"/>
      <c r="I189" s="30"/>
      <c r="J189" s="30"/>
      <c r="K189" s="30">
        <f t="shared" si="20"/>
        <v>2.4479200008499902E-2</v>
      </c>
      <c r="M189" s="30"/>
      <c r="N189" s="30"/>
      <c r="O189" s="30">
        <f t="shared" ca="1" si="16"/>
        <v>2.3702204081693615E-2</v>
      </c>
      <c r="P189" s="30"/>
      <c r="Q189" s="32">
        <f t="shared" si="17"/>
        <v>38179.1852</v>
      </c>
      <c r="R189" s="30"/>
      <c r="S189" s="30"/>
    </row>
    <row r="190" spans="1:32" x14ac:dyDescent="0.2">
      <c r="A190" s="11" t="s">
        <v>88</v>
      </c>
      <c r="B190" s="38"/>
      <c r="C190" s="13">
        <v>53461.457499999997</v>
      </c>
      <c r="D190" s="13">
        <v>4.0000000000000002E-4</v>
      </c>
      <c r="E190" s="30">
        <f t="shared" si="13"/>
        <v>11627.023609983515</v>
      </c>
      <c r="F190" s="30">
        <f t="shared" si="14"/>
        <v>11627</v>
      </c>
      <c r="G190" s="30">
        <f t="shared" si="15"/>
        <v>2.4422200003755279E-2</v>
      </c>
      <c r="H190" s="30"/>
      <c r="I190" s="30"/>
      <c r="J190" s="30">
        <f>G190</f>
        <v>2.4422200003755279E-2</v>
      </c>
      <c r="L190" s="30"/>
      <c r="M190" s="30"/>
      <c r="N190" s="30"/>
      <c r="O190" s="30">
        <f t="shared" ca="1" si="16"/>
        <v>2.4410115106754379E-2</v>
      </c>
      <c r="P190" s="30"/>
      <c r="Q190" s="32">
        <f t="shared" si="17"/>
        <v>38442.957499999997</v>
      </c>
      <c r="R190" s="30"/>
      <c r="S190" s="30"/>
    </row>
    <row r="191" spans="1:32" x14ac:dyDescent="0.2">
      <c r="A191" s="11" t="s">
        <v>89</v>
      </c>
      <c r="B191" s="12" t="s">
        <v>84</v>
      </c>
      <c r="C191" s="13">
        <v>53463.525600000001</v>
      </c>
      <c r="D191" s="13">
        <v>1.2999999999999999E-3</v>
      </c>
      <c r="E191" s="30">
        <f t="shared" si="13"/>
        <v>11629.02293055675</v>
      </c>
      <c r="F191" s="30">
        <f t="shared" si="14"/>
        <v>11629</v>
      </c>
      <c r="G191" s="30">
        <f t="shared" si="15"/>
        <v>2.3719400007394142E-2</v>
      </c>
      <c r="H191" s="30"/>
      <c r="I191" s="30"/>
      <c r="J191" s="30"/>
      <c r="K191" s="30">
        <f>G191</f>
        <v>2.3719400007394142E-2</v>
      </c>
      <c r="L191" s="30"/>
      <c r="M191" s="30"/>
      <c r="N191" s="30"/>
      <c r="O191" s="30">
        <f t="shared" ca="1" si="16"/>
        <v>2.441566735008819E-2</v>
      </c>
      <c r="P191" s="30"/>
      <c r="Q191" s="32">
        <f t="shared" si="17"/>
        <v>38445.025600000001</v>
      </c>
      <c r="R191" s="30"/>
      <c r="S191" s="30"/>
    </row>
    <row r="192" spans="1:32" x14ac:dyDescent="0.2">
      <c r="A192" s="11" t="s">
        <v>88</v>
      </c>
      <c r="B192" s="38"/>
      <c r="C192" s="13">
        <v>53522.486400000002</v>
      </c>
      <c r="D192" s="13">
        <v>2E-3</v>
      </c>
      <c r="E192" s="30">
        <f t="shared" si="13"/>
        <v>11686.022853410683</v>
      </c>
      <c r="F192" s="30">
        <f t="shared" si="14"/>
        <v>11686</v>
      </c>
      <c r="G192" s="30">
        <f t="shared" si="15"/>
        <v>2.3639600003662053E-2</v>
      </c>
      <c r="H192" s="30"/>
      <c r="I192" s="30"/>
      <c r="J192" s="30">
        <f>G192</f>
        <v>2.3639600003662053E-2</v>
      </c>
      <c r="L192" s="30"/>
      <c r="M192" s="30"/>
      <c r="N192" s="30"/>
      <c r="O192" s="30">
        <f t="shared" ca="1" si="16"/>
        <v>2.4573906285101775E-2</v>
      </c>
      <c r="P192" s="30"/>
      <c r="Q192" s="32">
        <f t="shared" si="17"/>
        <v>38503.986400000002</v>
      </c>
      <c r="R192" s="30"/>
      <c r="S192" s="30"/>
    </row>
    <row r="193" spans="1:19" x14ac:dyDescent="0.2">
      <c r="A193" s="59" t="s">
        <v>600</v>
      </c>
      <c r="B193" s="58" t="s">
        <v>84</v>
      </c>
      <c r="C193" s="59">
        <v>53531.796999999999</v>
      </c>
      <c r="D193" s="59" t="s">
        <v>127</v>
      </c>
      <c r="E193" s="30">
        <f t="shared" si="13"/>
        <v>11695.02380797242</v>
      </c>
      <c r="F193" s="30">
        <f t="shared" si="14"/>
        <v>11695</v>
      </c>
      <c r="G193" s="30">
        <f t="shared" si="15"/>
        <v>2.4626999998872634E-2</v>
      </c>
      <c r="H193" s="30"/>
      <c r="I193" s="30"/>
      <c r="J193" s="30"/>
      <c r="K193" s="30">
        <f>G193</f>
        <v>2.4626999998872634E-2</v>
      </c>
      <c r="M193" s="30"/>
      <c r="N193" s="30"/>
      <c r="O193" s="30">
        <f t="shared" ca="1" si="16"/>
        <v>2.4598891380103918E-2</v>
      </c>
      <c r="P193" s="30"/>
      <c r="Q193" s="32">
        <f t="shared" si="17"/>
        <v>38513.296999999999</v>
      </c>
      <c r="R193" s="30"/>
      <c r="S193" s="30"/>
    </row>
    <row r="194" spans="1:19" x14ac:dyDescent="0.2">
      <c r="A194" s="13" t="s">
        <v>96</v>
      </c>
      <c r="B194" s="12" t="s">
        <v>84</v>
      </c>
      <c r="C194" s="13">
        <v>54185.539599999996</v>
      </c>
      <c r="D194" s="13">
        <v>8.0000000000000004E-4</v>
      </c>
      <c r="E194" s="30">
        <f t="shared" si="13"/>
        <v>12327.024692735335</v>
      </c>
      <c r="F194" s="30">
        <f t="shared" si="14"/>
        <v>12327</v>
      </c>
      <c r="G194" s="30">
        <f t="shared" si="15"/>
        <v>2.5542199997289572E-2</v>
      </c>
      <c r="H194" s="30"/>
      <c r="I194" s="30"/>
      <c r="J194" s="30">
        <f>G194</f>
        <v>2.5542199997289572E-2</v>
      </c>
      <c r="L194" s="30"/>
      <c r="M194" s="30"/>
      <c r="N194" s="30"/>
      <c r="O194" s="30">
        <f t="shared" ca="1" si="16"/>
        <v>2.6353400273587853E-2</v>
      </c>
      <c r="P194" s="30"/>
      <c r="Q194" s="32">
        <f t="shared" si="17"/>
        <v>39167.039599999996</v>
      </c>
      <c r="R194" s="30"/>
      <c r="S194" s="30"/>
    </row>
    <row r="195" spans="1:19" x14ac:dyDescent="0.2">
      <c r="A195" s="59" t="s">
        <v>600</v>
      </c>
      <c r="B195" s="58" t="s">
        <v>82</v>
      </c>
      <c r="C195" s="59">
        <v>54192.781300000002</v>
      </c>
      <c r="D195" s="59" t="s">
        <v>127</v>
      </c>
      <c r="E195" s="30">
        <f t="shared" si="13"/>
        <v>12334.025553329691</v>
      </c>
      <c r="F195" s="30">
        <f t="shared" si="14"/>
        <v>12334</v>
      </c>
      <c r="G195" s="30">
        <f t="shared" si="15"/>
        <v>2.6432400009070989E-2</v>
      </c>
      <c r="H195" s="30"/>
      <c r="I195" s="30"/>
      <c r="J195" s="30"/>
      <c r="K195" s="30">
        <f>G195</f>
        <v>2.6432400009070989E-2</v>
      </c>
      <c r="M195" s="30"/>
      <c r="N195" s="30"/>
      <c r="O195" s="30">
        <f t="shared" ca="1" si="16"/>
        <v>2.6372833125256186E-2</v>
      </c>
      <c r="P195" s="30"/>
      <c r="Q195" s="32">
        <f t="shared" si="17"/>
        <v>39174.281300000002</v>
      </c>
      <c r="R195" s="30"/>
      <c r="S195" s="30"/>
    </row>
    <row r="196" spans="1:19" x14ac:dyDescent="0.2">
      <c r="A196" s="59" t="s">
        <v>600</v>
      </c>
      <c r="B196" s="58" t="s">
        <v>84</v>
      </c>
      <c r="C196" s="59">
        <v>54193.816200000001</v>
      </c>
      <c r="D196" s="59" t="s">
        <v>127</v>
      </c>
      <c r="E196" s="30">
        <f t="shared" si="13"/>
        <v>12335.026035347599</v>
      </c>
      <c r="F196" s="30">
        <f t="shared" si="14"/>
        <v>12335</v>
      </c>
      <c r="G196" s="30">
        <f t="shared" si="15"/>
        <v>2.6931000007607508E-2</v>
      </c>
      <c r="H196" s="30"/>
      <c r="I196" s="30"/>
      <c r="J196" s="30"/>
      <c r="K196" s="30">
        <f>G196</f>
        <v>2.6931000007607508E-2</v>
      </c>
      <c r="M196" s="30"/>
      <c r="N196" s="30"/>
      <c r="O196" s="30">
        <f t="shared" ca="1" si="16"/>
        <v>2.6375609246923087E-2</v>
      </c>
      <c r="P196" s="30"/>
      <c r="Q196" s="32">
        <f t="shared" si="17"/>
        <v>39175.316200000001</v>
      </c>
      <c r="R196" s="30"/>
      <c r="S196" s="30"/>
    </row>
    <row r="197" spans="1:19" x14ac:dyDescent="0.2">
      <c r="A197" s="59" t="s">
        <v>600</v>
      </c>
      <c r="B197" s="58" t="s">
        <v>82</v>
      </c>
      <c r="C197" s="59">
        <v>54223.813699999999</v>
      </c>
      <c r="D197" s="59" t="s">
        <v>127</v>
      </c>
      <c r="E197" s="30">
        <f t="shared" si="13"/>
        <v>12364.025899423574</v>
      </c>
      <c r="F197" s="30">
        <f t="shared" si="14"/>
        <v>12364</v>
      </c>
      <c r="G197" s="30">
        <f t="shared" si="15"/>
        <v>2.679040000657551E-2</v>
      </c>
      <c r="H197" s="30"/>
      <c r="I197" s="30"/>
      <c r="J197" s="30"/>
      <c r="K197" s="30">
        <f>G197</f>
        <v>2.679040000657551E-2</v>
      </c>
      <c r="M197" s="30"/>
      <c r="N197" s="30"/>
      <c r="O197" s="30">
        <f t="shared" ca="1" si="16"/>
        <v>2.6456116775263334E-2</v>
      </c>
      <c r="P197" s="30"/>
      <c r="Q197" s="32">
        <f t="shared" si="17"/>
        <v>39205.313699999999</v>
      </c>
      <c r="R197" s="30"/>
      <c r="S197" s="30"/>
    </row>
    <row r="198" spans="1:19" x14ac:dyDescent="0.2">
      <c r="A198" s="59" t="s">
        <v>600</v>
      </c>
      <c r="B198" s="58" t="s">
        <v>82</v>
      </c>
      <c r="C198" s="59">
        <v>54250.705000000002</v>
      </c>
      <c r="D198" s="59" t="s">
        <v>127</v>
      </c>
      <c r="E198" s="30">
        <f t="shared" si="13"/>
        <v>12390.022867331778</v>
      </c>
      <c r="F198" s="30">
        <f t="shared" si="14"/>
        <v>12390</v>
      </c>
      <c r="G198" s="30">
        <f t="shared" si="15"/>
        <v>2.3654000004171394E-2</v>
      </c>
      <c r="H198" s="30"/>
      <c r="I198" s="30"/>
      <c r="J198" s="30"/>
      <c r="K198" s="30">
        <f>G198</f>
        <v>2.3654000004171394E-2</v>
      </c>
      <c r="M198" s="30"/>
      <c r="N198" s="30"/>
      <c r="O198" s="30">
        <f t="shared" ca="1" si="16"/>
        <v>2.6528295938602862E-2</v>
      </c>
      <c r="P198" s="30"/>
      <c r="Q198" s="32">
        <f t="shared" si="17"/>
        <v>39232.205000000002</v>
      </c>
      <c r="R198" s="30"/>
      <c r="S198" s="30"/>
    </row>
    <row r="199" spans="1:19" x14ac:dyDescent="0.2">
      <c r="A199" s="11" t="s">
        <v>108</v>
      </c>
      <c r="B199" s="12" t="s">
        <v>84</v>
      </c>
      <c r="C199" s="13">
        <v>54580.681600000004</v>
      </c>
      <c r="D199" s="13">
        <v>5.0000000000000001E-4</v>
      </c>
      <c r="E199" s="30">
        <f t="shared" si="13"/>
        <v>12709.025335812585</v>
      </c>
      <c r="F199" s="30">
        <f t="shared" si="14"/>
        <v>12709</v>
      </c>
      <c r="G199" s="30">
        <f t="shared" si="15"/>
        <v>2.620740000566002E-2</v>
      </c>
      <c r="H199" s="30"/>
      <c r="I199" s="30"/>
      <c r="J199" s="30">
        <f t="shared" ref="J199:J204" si="21">G199</f>
        <v>2.620740000566002E-2</v>
      </c>
      <c r="K199" s="30"/>
      <c r="M199" s="30"/>
      <c r="N199" s="30"/>
      <c r="O199" s="30">
        <f t="shared" ca="1" si="16"/>
        <v>2.7413878750345545E-2</v>
      </c>
      <c r="P199" s="30"/>
      <c r="Q199" s="32">
        <f t="shared" si="17"/>
        <v>39562.181600000004</v>
      </c>
      <c r="R199" s="30"/>
      <c r="S199" s="30"/>
    </row>
    <row r="200" spans="1:19" x14ac:dyDescent="0.2">
      <c r="A200" s="11" t="s">
        <v>108</v>
      </c>
      <c r="B200" s="12" t="s">
        <v>84</v>
      </c>
      <c r="C200" s="13">
        <v>54580.682999999997</v>
      </c>
      <c r="D200" s="13">
        <v>2.0000000000000001E-4</v>
      </c>
      <c r="E200" s="30">
        <f t="shared" si="13"/>
        <v>12709.026689252356</v>
      </c>
      <c r="F200" s="30">
        <f t="shared" si="14"/>
        <v>12709</v>
      </c>
      <c r="G200" s="30">
        <f t="shared" si="15"/>
        <v>2.7607399999396876E-2</v>
      </c>
      <c r="H200" s="30"/>
      <c r="I200" s="30"/>
      <c r="J200" s="30">
        <f t="shared" si="21"/>
        <v>2.7607399999396876E-2</v>
      </c>
      <c r="K200" s="30"/>
      <c r="M200" s="30"/>
      <c r="N200" s="30"/>
      <c r="O200" s="30">
        <f t="shared" ca="1" si="16"/>
        <v>2.7413878750345545E-2</v>
      </c>
      <c r="P200" s="30"/>
      <c r="Q200" s="32">
        <f t="shared" si="17"/>
        <v>39562.182999999997</v>
      </c>
      <c r="R200" s="30"/>
      <c r="S200" s="30"/>
    </row>
    <row r="201" spans="1:19" x14ac:dyDescent="0.2">
      <c r="A201" s="11" t="s">
        <v>108</v>
      </c>
      <c r="B201" s="12" t="s">
        <v>84</v>
      </c>
      <c r="C201" s="13">
        <v>54581.717700000001</v>
      </c>
      <c r="D201" s="13">
        <v>2.9999999999999997E-4</v>
      </c>
      <c r="E201" s="30">
        <f t="shared" si="13"/>
        <v>12710.026977921729</v>
      </c>
      <c r="F201" s="30">
        <f t="shared" si="14"/>
        <v>12710</v>
      </c>
      <c r="G201" s="30">
        <f t="shared" si="15"/>
        <v>2.790600000298582E-2</v>
      </c>
      <c r="H201" s="30"/>
      <c r="I201" s="30"/>
      <c r="J201" s="30">
        <f t="shared" si="21"/>
        <v>2.790600000298582E-2</v>
      </c>
      <c r="K201" s="30"/>
      <c r="M201" s="30"/>
      <c r="N201" s="30"/>
      <c r="O201" s="30">
        <f t="shared" ca="1" si="16"/>
        <v>2.7416654872012447E-2</v>
      </c>
      <c r="P201" s="30"/>
      <c r="Q201" s="32">
        <f t="shared" si="17"/>
        <v>39563.217700000001</v>
      </c>
      <c r="R201" s="30"/>
      <c r="S201" s="30"/>
    </row>
    <row r="202" spans="1:19" x14ac:dyDescent="0.2">
      <c r="A202" s="39" t="s">
        <v>101</v>
      </c>
      <c r="B202" s="40" t="s">
        <v>84</v>
      </c>
      <c r="C202" s="41">
        <v>54933.421000000002</v>
      </c>
      <c r="D202" s="39" t="s">
        <v>102</v>
      </c>
      <c r="E202" s="30">
        <f t="shared" si="13"/>
        <v>13050.033574973899</v>
      </c>
      <c r="F202" s="30">
        <f t="shared" si="14"/>
        <v>13050</v>
      </c>
      <c r="G202" s="30">
        <f t="shared" si="15"/>
        <v>3.4730000006675255E-2</v>
      </c>
      <c r="H202" s="30"/>
      <c r="I202" s="30"/>
      <c r="J202" s="30">
        <f t="shared" si="21"/>
        <v>3.4730000006675255E-2</v>
      </c>
      <c r="L202" s="30"/>
      <c r="M202" s="30"/>
      <c r="N202" s="30"/>
      <c r="O202" s="30">
        <f t="shared" ca="1" si="16"/>
        <v>2.8360536238760135E-2</v>
      </c>
      <c r="P202" s="30"/>
      <c r="Q202" s="32">
        <f t="shared" si="17"/>
        <v>39914.921000000002</v>
      </c>
      <c r="R202" s="30"/>
      <c r="S202" s="30"/>
    </row>
    <row r="203" spans="1:19" x14ac:dyDescent="0.2">
      <c r="A203" s="11" t="s">
        <v>109</v>
      </c>
      <c r="B203" s="12" t="s">
        <v>84</v>
      </c>
      <c r="C203" s="13">
        <v>54939.619899999998</v>
      </c>
      <c r="D203" s="13">
        <v>2.0000000000000001E-4</v>
      </c>
      <c r="E203" s="30">
        <f t="shared" si="13"/>
        <v>13056.026316283023</v>
      </c>
      <c r="F203" s="30">
        <f t="shared" si="14"/>
        <v>13056</v>
      </c>
      <c r="G203" s="30">
        <f t="shared" si="15"/>
        <v>2.7221600001212209E-2</v>
      </c>
      <c r="H203" s="30"/>
      <c r="I203" s="30"/>
      <c r="J203" s="30">
        <f t="shared" si="21"/>
        <v>2.7221600001212209E-2</v>
      </c>
      <c r="K203" s="30"/>
      <c r="M203" s="30"/>
      <c r="N203" s="30"/>
      <c r="O203" s="30">
        <f t="shared" ca="1" si="16"/>
        <v>2.8377192968761566E-2</v>
      </c>
      <c r="P203" s="30"/>
      <c r="Q203" s="32">
        <f t="shared" si="17"/>
        <v>39921.119899999998</v>
      </c>
      <c r="R203" s="30"/>
      <c r="S203" s="30"/>
    </row>
    <row r="204" spans="1:19" x14ac:dyDescent="0.2">
      <c r="A204" s="11" t="s">
        <v>110</v>
      </c>
      <c r="B204" s="12" t="s">
        <v>84</v>
      </c>
      <c r="C204" s="13">
        <v>55273.7333</v>
      </c>
      <c r="D204" s="13">
        <v>1E-4</v>
      </c>
      <c r="E204" s="30">
        <f t="shared" si="13"/>
        <v>13379.028005955912</v>
      </c>
      <c r="F204" s="30">
        <f t="shared" si="14"/>
        <v>13379</v>
      </c>
      <c r="G204" s="30">
        <f t="shared" si="15"/>
        <v>2.8969400002097245E-2</v>
      </c>
      <c r="H204" s="30"/>
      <c r="I204" s="30"/>
      <c r="J204" s="30">
        <f t="shared" si="21"/>
        <v>2.8969400002097245E-2</v>
      </c>
      <c r="K204" s="30"/>
      <c r="M204" s="30"/>
      <c r="N204" s="30"/>
      <c r="O204" s="30">
        <f t="shared" ca="1" si="16"/>
        <v>2.927388026717187E-2</v>
      </c>
      <c r="P204" s="30"/>
      <c r="Q204" s="32">
        <f t="shared" si="17"/>
        <v>40255.2333</v>
      </c>
      <c r="R204" s="30"/>
      <c r="S204" s="30"/>
    </row>
    <row r="205" spans="1:19" x14ac:dyDescent="0.2">
      <c r="A205" s="11" t="s">
        <v>100</v>
      </c>
      <c r="B205" s="12" t="s">
        <v>84</v>
      </c>
      <c r="C205" s="13">
        <v>55293.389000000003</v>
      </c>
      <c r="D205" s="13">
        <v>8.0000000000000002E-3</v>
      </c>
      <c r="E205" s="30">
        <f t="shared" si="13"/>
        <v>13398.030010400225</v>
      </c>
      <c r="F205" s="30">
        <f t="shared" si="14"/>
        <v>13398</v>
      </c>
      <c r="G205" s="30">
        <f t="shared" si="15"/>
        <v>3.1042800008435734E-2</v>
      </c>
      <c r="H205" s="30"/>
      <c r="I205" s="30">
        <f>G205</f>
        <v>3.1042800008435734E-2</v>
      </c>
      <c r="K205" s="30"/>
      <c r="M205" s="30"/>
      <c r="N205" s="30"/>
      <c r="O205" s="30">
        <f t="shared" ca="1" si="16"/>
        <v>2.9326626578843065E-2</v>
      </c>
      <c r="P205" s="30"/>
      <c r="Q205" s="32">
        <f t="shared" si="17"/>
        <v>40274.889000000003</v>
      </c>
      <c r="R205" s="30"/>
      <c r="S205" s="30"/>
    </row>
    <row r="206" spans="1:19" x14ac:dyDescent="0.2">
      <c r="A206" s="11" t="s">
        <v>110</v>
      </c>
      <c r="B206" s="12" t="s">
        <v>84</v>
      </c>
      <c r="C206" s="13">
        <v>55301.662199999999</v>
      </c>
      <c r="D206" s="13">
        <v>2.9999999999999997E-4</v>
      </c>
      <c r="E206" s="30">
        <f t="shared" si="13"/>
        <v>13406.028066087307</v>
      </c>
      <c r="F206" s="30">
        <f t="shared" si="14"/>
        <v>13406</v>
      </c>
      <c r="G206" s="30">
        <f t="shared" si="15"/>
        <v>2.9031600002781488E-2</v>
      </c>
      <c r="H206" s="30"/>
      <c r="I206" s="30"/>
      <c r="J206" s="30">
        <f>G206</f>
        <v>2.9031600002781488E-2</v>
      </c>
      <c r="K206" s="30"/>
      <c r="M206" s="30"/>
      <c r="N206" s="30"/>
      <c r="O206" s="30">
        <f t="shared" ca="1" si="16"/>
        <v>2.93488355521783E-2</v>
      </c>
      <c r="P206" s="30"/>
      <c r="Q206" s="32">
        <f t="shared" si="17"/>
        <v>40283.162199999999</v>
      </c>
      <c r="R206" s="30"/>
      <c r="S206" s="30"/>
    </row>
    <row r="207" spans="1:19" x14ac:dyDescent="0.2">
      <c r="A207" s="39" t="s">
        <v>97</v>
      </c>
      <c r="B207" s="40" t="s">
        <v>84</v>
      </c>
      <c r="C207" s="39">
        <v>55364.762900000002</v>
      </c>
      <c r="D207" s="39">
        <v>4.0000000000000002E-4</v>
      </c>
      <c r="E207" s="30">
        <f t="shared" si="13"/>
        <v>13467.030207035688</v>
      </c>
      <c r="F207" s="30">
        <f t="shared" si="14"/>
        <v>13467</v>
      </c>
      <c r="G207" s="30">
        <f t="shared" si="15"/>
        <v>3.1246200007444713E-2</v>
      </c>
      <c r="H207" s="30"/>
      <c r="I207" s="30"/>
      <c r="J207" s="30"/>
      <c r="K207" s="30">
        <f>G207</f>
        <v>3.1246200007444713E-2</v>
      </c>
      <c r="L207" s="30"/>
      <c r="M207" s="30"/>
      <c r="N207" s="30"/>
      <c r="O207" s="30">
        <f t="shared" ca="1" si="16"/>
        <v>2.9518178973859506E-2</v>
      </c>
      <c r="P207" s="30"/>
      <c r="Q207" s="32">
        <f t="shared" si="17"/>
        <v>40346.262900000002</v>
      </c>
      <c r="R207" s="30"/>
      <c r="S207" s="30"/>
    </row>
    <row r="208" spans="1:19" x14ac:dyDescent="0.2">
      <c r="A208" s="13" t="s">
        <v>111</v>
      </c>
      <c r="B208" s="12" t="s">
        <v>82</v>
      </c>
      <c r="C208" s="13">
        <v>55605.775699999998</v>
      </c>
      <c r="D208" s="13">
        <v>4.0000000000000002E-4</v>
      </c>
      <c r="E208" s="30">
        <f t="shared" si="13"/>
        <v>13700.027571501743</v>
      </c>
      <c r="F208" s="30">
        <f t="shared" si="14"/>
        <v>13700</v>
      </c>
      <c r="G208" s="30">
        <f t="shared" si="15"/>
        <v>2.8520000007119961E-2</v>
      </c>
      <c r="H208" s="30"/>
      <c r="I208" s="30"/>
      <c r="J208" s="30">
        <f>G208</f>
        <v>2.8520000007119961E-2</v>
      </c>
      <c r="K208" s="30"/>
      <c r="M208" s="30"/>
      <c r="N208" s="30"/>
      <c r="O208" s="30">
        <f t="shared" ca="1" si="16"/>
        <v>3.0165015322248356E-2</v>
      </c>
      <c r="P208" s="30"/>
      <c r="Q208" s="32">
        <f t="shared" si="17"/>
        <v>40587.275699999998</v>
      </c>
      <c r="R208" s="30"/>
      <c r="S208" s="30"/>
    </row>
    <row r="209" spans="1:19" x14ac:dyDescent="0.2">
      <c r="A209" s="39" t="s">
        <v>103</v>
      </c>
      <c r="B209" s="40" t="s">
        <v>82</v>
      </c>
      <c r="C209" s="39">
        <v>55638.879200000003</v>
      </c>
      <c r="D209" s="39">
        <v>4.0000000000000002E-4</v>
      </c>
      <c r="E209" s="30">
        <f t="shared" si="13"/>
        <v>13732.030138396958</v>
      </c>
      <c r="F209" s="30">
        <f t="shared" si="14"/>
        <v>13732</v>
      </c>
      <c r="G209" s="30">
        <f t="shared" si="15"/>
        <v>3.1175200005236547E-2</v>
      </c>
      <c r="H209" s="30"/>
      <c r="I209" s="30"/>
      <c r="J209" s="30"/>
      <c r="K209" s="30">
        <f>G209</f>
        <v>3.1175200005236547E-2</v>
      </c>
      <c r="L209" s="30"/>
      <c r="M209" s="30"/>
      <c r="N209" s="30"/>
      <c r="O209" s="30">
        <f t="shared" ca="1" si="16"/>
        <v>3.0253851215589316E-2</v>
      </c>
      <c r="P209" s="30"/>
      <c r="Q209" s="32">
        <f t="shared" si="17"/>
        <v>40620.379200000003</v>
      </c>
      <c r="R209" s="30"/>
      <c r="S209" s="30"/>
    </row>
    <row r="210" spans="1:19" x14ac:dyDescent="0.2">
      <c r="A210" s="39" t="s">
        <v>104</v>
      </c>
      <c r="B210" s="40" t="s">
        <v>84</v>
      </c>
      <c r="C210" s="39">
        <v>55654.3923</v>
      </c>
      <c r="D210" s="39" t="s">
        <v>105</v>
      </c>
      <c r="E210" s="30">
        <f t="shared" si="13"/>
        <v>13747.027314541534</v>
      </c>
      <c r="F210" s="30">
        <f t="shared" si="14"/>
        <v>13747</v>
      </c>
      <c r="G210" s="30">
        <f t="shared" si="15"/>
        <v>2.825420000590384E-2</v>
      </c>
      <c r="H210" s="30"/>
      <c r="I210" s="30"/>
      <c r="J210" s="30">
        <f>G210</f>
        <v>2.825420000590384E-2</v>
      </c>
      <c r="L210" s="30"/>
      <c r="M210" s="30"/>
      <c r="N210" s="30"/>
      <c r="O210" s="30">
        <f t="shared" ca="1" si="16"/>
        <v>3.029549304059289E-2</v>
      </c>
      <c r="P210" s="30"/>
      <c r="Q210" s="32">
        <f t="shared" si="17"/>
        <v>40635.8923</v>
      </c>
      <c r="R210" s="30"/>
      <c r="S210" s="30"/>
    </row>
    <row r="211" spans="1:19" x14ac:dyDescent="0.2">
      <c r="A211" s="39" t="s">
        <v>104</v>
      </c>
      <c r="B211" s="40" t="s">
        <v>84</v>
      </c>
      <c r="C211" s="39">
        <v>55654.394099999998</v>
      </c>
      <c r="D211" s="39" t="s">
        <v>106</v>
      </c>
      <c r="E211" s="30">
        <f t="shared" si="13"/>
        <v>13747.029054678389</v>
      </c>
      <c r="F211" s="30">
        <f t="shared" si="14"/>
        <v>13747</v>
      </c>
      <c r="G211" s="30">
        <f t="shared" si="15"/>
        <v>3.0054200004087761E-2</v>
      </c>
      <c r="H211" s="30"/>
      <c r="I211" s="30"/>
      <c r="J211" s="30">
        <f>G211</f>
        <v>3.0054200004087761E-2</v>
      </c>
      <c r="L211" s="30"/>
      <c r="M211" s="30"/>
      <c r="N211" s="30"/>
      <c r="O211" s="30">
        <f t="shared" ca="1" si="16"/>
        <v>3.029549304059289E-2</v>
      </c>
      <c r="P211" s="30"/>
      <c r="Q211" s="32">
        <f t="shared" si="17"/>
        <v>40635.894099999998</v>
      </c>
      <c r="R211" s="30"/>
      <c r="S211" s="30"/>
    </row>
    <row r="212" spans="1:19" x14ac:dyDescent="0.2">
      <c r="A212" s="39" t="s">
        <v>103</v>
      </c>
      <c r="B212" s="40" t="s">
        <v>84</v>
      </c>
      <c r="C212" s="39">
        <v>55695.772299999997</v>
      </c>
      <c r="D212" s="39">
        <v>2.9999999999999997E-4</v>
      </c>
      <c r="E212" s="30">
        <f t="shared" si="13"/>
        <v>13787.031127374732</v>
      </c>
      <c r="F212" s="30">
        <f t="shared" si="14"/>
        <v>13787</v>
      </c>
      <c r="G212" s="30">
        <f t="shared" si="15"/>
        <v>3.219820000231266E-2</v>
      </c>
      <c r="H212" s="30"/>
      <c r="I212" s="30"/>
      <c r="J212" s="30"/>
      <c r="K212" s="30">
        <f>G212</f>
        <v>3.219820000231266E-2</v>
      </c>
      <c r="L212" s="30"/>
      <c r="M212" s="30"/>
      <c r="N212" s="30"/>
      <c r="O212" s="30">
        <f t="shared" ca="1" si="16"/>
        <v>3.0406537907269091E-2</v>
      </c>
      <c r="P212" s="30"/>
      <c r="Q212" s="32">
        <f t="shared" si="17"/>
        <v>40677.272299999997</v>
      </c>
      <c r="R212" s="30"/>
      <c r="S212" s="30"/>
    </row>
    <row r="213" spans="1:19" x14ac:dyDescent="0.2">
      <c r="A213" s="11" t="s">
        <v>112</v>
      </c>
      <c r="B213" s="12" t="s">
        <v>84</v>
      </c>
      <c r="C213" s="13">
        <v>56015.4018</v>
      </c>
      <c r="D213" s="13">
        <v>1.2999999999999999E-3</v>
      </c>
      <c r="E213" s="30">
        <f t="shared" ref="E213:E240" si="22">+(C213-C$7)/C$8</f>
        <v>14096.030612487573</v>
      </c>
      <c r="F213" s="30">
        <f t="shared" ref="F213:F240" si="23">ROUND(2*E213,0)/2</f>
        <v>14096</v>
      </c>
      <c r="G213" s="30">
        <f t="shared" ref="G213:G240" si="24">+C213-(C$7+F213*C$8)</f>
        <v>3.166560000681784E-2</v>
      </c>
      <c r="H213" s="30"/>
      <c r="I213" s="30"/>
      <c r="J213" s="30">
        <f>G213</f>
        <v>3.166560000681784E-2</v>
      </c>
      <c r="L213" s="30"/>
      <c r="M213" s="30"/>
      <c r="O213" s="30">
        <f t="shared" ref="O213:O240" ca="1" si="25">+C$11+C$12*F213</f>
        <v>3.1264359502342721E-2</v>
      </c>
      <c r="P213" s="30"/>
      <c r="Q213" s="32">
        <f t="shared" ref="Q213:Q240" si="26">+C213-15018.5</f>
        <v>40996.9018</v>
      </c>
      <c r="R213" s="30"/>
      <c r="S213" s="30"/>
    </row>
    <row r="214" spans="1:19" x14ac:dyDescent="0.2">
      <c r="A214" s="13" t="s">
        <v>107</v>
      </c>
      <c r="B214" s="12" t="s">
        <v>82</v>
      </c>
      <c r="C214" s="13">
        <v>56029.881000000001</v>
      </c>
      <c r="D214" s="13">
        <v>4.0000000000000002E-4</v>
      </c>
      <c r="E214" s="30">
        <f t="shared" si="22"/>
        <v>14110.028273356944</v>
      </c>
      <c r="F214" s="30">
        <f t="shared" si="23"/>
        <v>14110</v>
      </c>
      <c r="G214" s="30">
        <f t="shared" si="24"/>
        <v>2.9246000005514361E-2</v>
      </c>
      <c r="H214" s="30"/>
      <c r="I214" s="30"/>
      <c r="J214" s="30"/>
      <c r="K214" s="30">
        <f>G214</f>
        <v>2.9246000005514361E-2</v>
      </c>
      <c r="L214" s="30"/>
      <c r="M214" s="30"/>
      <c r="N214" s="30"/>
      <c r="O214" s="30">
        <f t="shared" ca="1" si="25"/>
        <v>3.1303225205679394E-2</v>
      </c>
      <c r="P214" s="30"/>
      <c r="Q214" s="32">
        <f t="shared" si="26"/>
        <v>41011.381000000001</v>
      </c>
      <c r="R214" s="30"/>
      <c r="S214" s="30"/>
    </row>
    <row r="215" spans="1:19" x14ac:dyDescent="0.2">
      <c r="A215" s="11" t="s">
        <v>113</v>
      </c>
      <c r="B215" s="12" t="s">
        <v>84</v>
      </c>
      <c r="C215" s="13">
        <v>56044.36075</v>
      </c>
      <c r="D215" s="13">
        <v>5.0000000000000001E-4</v>
      </c>
      <c r="E215" s="30">
        <f t="shared" si="22"/>
        <v>14124.026465934796</v>
      </c>
      <c r="F215" s="30">
        <f t="shared" si="23"/>
        <v>14124</v>
      </c>
      <c r="G215" s="30">
        <f t="shared" si="24"/>
        <v>2.7376400008506607E-2</v>
      </c>
      <c r="H215" s="30"/>
      <c r="I215" s="30"/>
      <c r="J215" s="30">
        <f>G215</f>
        <v>2.7376400008506607E-2</v>
      </c>
      <c r="K215" s="30"/>
      <c r="M215" s="30"/>
      <c r="N215" s="30"/>
      <c r="O215" s="30">
        <f t="shared" ca="1" si="25"/>
        <v>3.134209090901606E-2</v>
      </c>
      <c r="P215" s="30"/>
      <c r="Q215" s="32">
        <f t="shared" si="26"/>
        <v>41025.86075</v>
      </c>
      <c r="R215" s="30"/>
      <c r="S215" s="30"/>
    </row>
    <row r="216" spans="1:19" x14ac:dyDescent="0.2">
      <c r="A216" s="11" t="s">
        <v>114</v>
      </c>
      <c r="B216" s="12" t="s">
        <v>84</v>
      </c>
      <c r="C216" s="13">
        <v>56475.712099999997</v>
      </c>
      <c r="D216" s="13">
        <v>5.0000000000000001E-4</v>
      </c>
      <c r="E216" s="30">
        <f t="shared" si="22"/>
        <v>14541.032233715076</v>
      </c>
      <c r="F216" s="30">
        <f t="shared" si="23"/>
        <v>14541</v>
      </c>
      <c r="G216" s="30">
        <f t="shared" si="24"/>
        <v>3.3342599999741651E-2</v>
      </c>
      <c r="H216" s="30"/>
      <c r="I216" s="30"/>
      <c r="J216" s="30">
        <f>G216</f>
        <v>3.3342599999741651E-2</v>
      </c>
      <c r="K216" s="30"/>
      <c r="M216" s="30"/>
      <c r="N216" s="30"/>
      <c r="O216" s="30">
        <f t="shared" ca="1" si="25"/>
        <v>3.2499733644115431E-2</v>
      </c>
      <c r="P216" s="30"/>
      <c r="Q216" s="32">
        <f t="shared" si="26"/>
        <v>41457.212099999997</v>
      </c>
      <c r="R216" s="30"/>
      <c r="S216" s="30"/>
    </row>
    <row r="217" spans="1:19" x14ac:dyDescent="0.2">
      <c r="A217" s="37" t="s">
        <v>116</v>
      </c>
      <c r="B217" s="36" t="s">
        <v>84</v>
      </c>
      <c r="C217" s="37">
        <v>56798.444600000003</v>
      </c>
      <c r="D217" s="37">
        <v>1E-3</v>
      </c>
      <c r="E217" s="30">
        <f t="shared" si="22"/>
        <v>14853.031521419061</v>
      </c>
      <c r="F217" s="30">
        <f t="shared" si="23"/>
        <v>14853</v>
      </c>
      <c r="G217" s="30">
        <f t="shared" si="24"/>
        <v>3.2605800006422214E-2</v>
      </c>
      <c r="H217" s="30"/>
      <c r="I217" s="30"/>
      <c r="J217" s="30">
        <f>G217</f>
        <v>3.2605800006422214E-2</v>
      </c>
      <c r="L217" s="30"/>
      <c r="M217" s="30"/>
      <c r="N217" s="30"/>
      <c r="O217" s="30">
        <f t="shared" ca="1" si="25"/>
        <v>3.336588360418978E-2</v>
      </c>
      <c r="P217" s="30"/>
      <c r="Q217" s="32">
        <f t="shared" si="26"/>
        <v>41779.944600000003</v>
      </c>
      <c r="R217" s="30"/>
      <c r="S217" s="30"/>
    </row>
    <row r="218" spans="1:19" x14ac:dyDescent="0.2">
      <c r="A218" s="11" t="s">
        <v>115</v>
      </c>
      <c r="B218" s="12" t="s">
        <v>84</v>
      </c>
      <c r="C218" s="13">
        <v>56806.720600000001</v>
      </c>
      <c r="D218" s="13">
        <v>1E-4</v>
      </c>
      <c r="E218" s="30">
        <f t="shared" si="22"/>
        <v>14861.0322839857</v>
      </c>
      <c r="F218" s="30">
        <f t="shared" si="23"/>
        <v>14861</v>
      </c>
      <c r="G218" s="30">
        <f t="shared" si="24"/>
        <v>3.3394600002793595E-2</v>
      </c>
      <c r="H218" s="30"/>
      <c r="I218" s="30"/>
      <c r="J218" s="30">
        <f>G218</f>
        <v>3.3394600002793595E-2</v>
      </c>
      <c r="K218" s="30"/>
      <c r="M218" s="30"/>
      <c r="N218" s="30"/>
      <c r="O218" s="30">
        <f t="shared" ca="1" si="25"/>
        <v>3.3388092577525015E-2</v>
      </c>
      <c r="P218" s="30"/>
      <c r="Q218" s="32">
        <f t="shared" si="26"/>
        <v>41788.220600000001</v>
      </c>
      <c r="R218" s="30"/>
      <c r="S218" s="30"/>
    </row>
    <row r="219" spans="1:19" x14ac:dyDescent="0.2">
      <c r="A219" s="13" t="s">
        <v>752</v>
      </c>
      <c r="B219" s="12" t="s">
        <v>84</v>
      </c>
      <c r="C219" s="13">
        <v>57081.870900000002</v>
      </c>
      <c r="D219" s="13" t="s">
        <v>127</v>
      </c>
      <c r="E219" s="30">
        <f t="shared" si="22"/>
        <v>15127.031827296451</v>
      </c>
      <c r="F219" s="30">
        <f t="shared" si="23"/>
        <v>15127</v>
      </c>
      <c r="G219" s="30">
        <f t="shared" si="24"/>
        <v>3.2922200007305946E-2</v>
      </c>
      <c r="H219" s="30"/>
      <c r="I219" s="30"/>
      <c r="J219" s="30"/>
      <c r="K219" s="30">
        <f t="shared" ref="K219:K240" si="27">G219</f>
        <v>3.2922200007305946E-2</v>
      </c>
      <c r="M219" s="30"/>
      <c r="N219" s="30"/>
      <c r="O219" s="30">
        <f t="shared" ca="1" si="25"/>
        <v>3.4126540940921733E-2</v>
      </c>
      <c r="P219" s="30"/>
      <c r="Q219" s="32">
        <f t="shared" si="26"/>
        <v>42063.370900000002</v>
      </c>
      <c r="R219" s="30"/>
      <c r="S219" s="30"/>
    </row>
    <row r="220" spans="1:19" x14ac:dyDescent="0.2">
      <c r="A220" s="41" t="s">
        <v>760</v>
      </c>
      <c r="B220" s="60" t="s">
        <v>84</v>
      </c>
      <c r="C220" s="35">
        <v>57081.870900000002</v>
      </c>
      <c r="D220" s="35">
        <v>1E-4</v>
      </c>
      <c r="E220" s="30">
        <f t="shared" si="22"/>
        <v>15127.031827296451</v>
      </c>
      <c r="F220" s="30">
        <f t="shared" si="23"/>
        <v>15127</v>
      </c>
      <c r="G220" s="30">
        <f t="shared" si="24"/>
        <v>3.2922200007305946E-2</v>
      </c>
      <c r="H220" s="30"/>
      <c r="I220" s="30"/>
      <c r="J220" s="30"/>
      <c r="K220" s="30">
        <f t="shared" si="27"/>
        <v>3.2922200007305946E-2</v>
      </c>
      <c r="M220" s="30"/>
      <c r="N220" s="30"/>
      <c r="O220" s="30">
        <f t="shared" ca="1" si="25"/>
        <v>3.4126540940921733E-2</v>
      </c>
      <c r="P220" s="30"/>
      <c r="Q220" s="32">
        <f t="shared" si="26"/>
        <v>42063.370900000002</v>
      </c>
      <c r="R220" s="30"/>
      <c r="S220" s="30"/>
    </row>
    <row r="221" spans="1:19" x14ac:dyDescent="0.2">
      <c r="A221" s="61" t="s">
        <v>761</v>
      </c>
      <c r="B221" s="62" t="s">
        <v>84</v>
      </c>
      <c r="C221" s="43">
        <v>57081.870900000002</v>
      </c>
      <c r="D221" s="43">
        <v>1E-4</v>
      </c>
      <c r="E221" s="30">
        <f t="shared" si="22"/>
        <v>15127.031827296451</v>
      </c>
      <c r="F221" s="30">
        <f t="shared" si="23"/>
        <v>15127</v>
      </c>
      <c r="G221" s="30">
        <f t="shared" si="24"/>
        <v>3.2922200007305946E-2</v>
      </c>
      <c r="H221" s="30"/>
      <c r="I221" s="30"/>
      <c r="J221" s="30"/>
      <c r="K221" s="30">
        <f t="shared" si="27"/>
        <v>3.2922200007305946E-2</v>
      </c>
      <c r="M221" s="30"/>
      <c r="N221" s="30"/>
      <c r="O221" s="30">
        <f t="shared" ca="1" si="25"/>
        <v>3.4126540940921733E-2</v>
      </c>
      <c r="P221" s="30"/>
      <c r="Q221" s="32">
        <f t="shared" si="26"/>
        <v>42063.370900000002</v>
      </c>
      <c r="R221" s="30"/>
      <c r="S221" s="30"/>
    </row>
    <row r="222" spans="1:19" x14ac:dyDescent="0.2">
      <c r="A222" s="43" t="s">
        <v>752</v>
      </c>
      <c r="B222" s="42" t="s">
        <v>82</v>
      </c>
      <c r="C222" s="43">
        <v>57082.904499999997</v>
      </c>
      <c r="D222" s="43" t="s">
        <v>127</v>
      </c>
      <c r="E222" s="30">
        <f t="shared" si="22"/>
        <v>15128.031052548848</v>
      </c>
      <c r="F222" s="30">
        <f t="shared" si="23"/>
        <v>15128</v>
      </c>
      <c r="G222" s="30">
        <f t="shared" si="24"/>
        <v>3.212080000230344E-2</v>
      </c>
      <c r="H222" s="30"/>
      <c r="I222" s="30"/>
      <c r="J222" s="30"/>
      <c r="K222" s="30">
        <f t="shared" si="27"/>
        <v>3.212080000230344E-2</v>
      </c>
      <c r="M222" s="30"/>
      <c r="N222" s="30"/>
      <c r="O222" s="30">
        <f t="shared" ca="1" si="25"/>
        <v>3.4129317062588642E-2</v>
      </c>
      <c r="P222" s="30"/>
      <c r="Q222" s="32">
        <f t="shared" si="26"/>
        <v>42064.404499999997</v>
      </c>
      <c r="R222" s="30"/>
      <c r="S222" s="30"/>
    </row>
    <row r="223" spans="1:19" x14ac:dyDescent="0.2">
      <c r="A223" s="41" t="s">
        <v>760</v>
      </c>
      <c r="B223" s="60" t="s">
        <v>84</v>
      </c>
      <c r="C223" s="35">
        <v>57082.904499999997</v>
      </c>
      <c r="D223" s="35">
        <v>2.9999999999999997E-4</v>
      </c>
      <c r="E223" s="30">
        <f t="shared" si="22"/>
        <v>15128.031052548848</v>
      </c>
      <c r="F223" s="30">
        <f t="shared" si="23"/>
        <v>15128</v>
      </c>
      <c r="G223" s="30">
        <f t="shared" si="24"/>
        <v>3.212080000230344E-2</v>
      </c>
      <c r="H223" s="30"/>
      <c r="I223" s="30"/>
      <c r="J223" s="30"/>
      <c r="K223" s="30">
        <f t="shared" si="27"/>
        <v>3.212080000230344E-2</v>
      </c>
      <c r="M223" s="30"/>
      <c r="N223" s="30"/>
      <c r="O223" s="30">
        <f t="shared" ca="1" si="25"/>
        <v>3.4129317062588642E-2</v>
      </c>
      <c r="P223" s="30"/>
      <c r="Q223" s="32">
        <f t="shared" si="26"/>
        <v>42064.404499999997</v>
      </c>
      <c r="R223" s="30"/>
      <c r="S223" s="30"/>
    </row>
    <row r="224" spans="1:19" x14ac:dyDescent="0.2">
      <c r="A224" s="61" t="s">
        <v>761</v>
      </c>
      <c r="B224" s="62" t="s">
        <v>84</v>
      </c>
      <c r="C224" s="43">
        <v>57082.904499999997</v>
      </c>
      <c r="D224" s="43">
        <v>2.9999999999999997E-4</v>
      </c>
      <c r="E224" s="30">
        <f t="shared" si="22"/>
        <v>15128.031052548848</v>
      </c>
      <c r="F224" s="30">
        <f t="shared" si="23"/>
        <v>15128</v>
      </c>
      <c r="G224" s="30">
        <f t="shared" si="24"/>
        <v>3.212080000230344E-2</v>
      </c>
      <c r="H224" s="30"/>
      <c r="I224" s="30"/>
      <c r="J224" s="30"/>
      <c r="K224" s="30">
        <f t="shared" si="27"/>
        <v>3.212080000230344E-2</v>
      </c>
      <c r="M224" s="30"/>
      <c r="N224" s="30"/>
      <c r="O224" s="30">
        <f t="shared" ca="1" si="25"/>
        <v>3.4129317062588642E-2</v>
      </c>
      <c r="P224" s="30"/>
      <c r="Q224" s="32">
        <f t="shared" si="26"/>
        <v>42064.404499999997</v>
      </c>
      <c r="R224" s="30"/>
      <c r="S224" s="30"/>
    </row>
    <row r="225" spans="1:19" x14ac:dyDescent="0.2">
      <c r="A225" s="63" t="s">
        <v>1</v>
      </c>
      <c r="B225" s="64" t="s">
        <v>84</v>
      </c>
      <c r="C225" s="65">
        <v>57128.419800000003</v>
      </c>
      <c r="D225" s="65" t="s">
        <v>2</v>
      </c>
      <c r="E225" s="30">
        <f t="shared" si="22"/>
        <v>15172.03263646009</v>
      </c>
      <c r="F225" s="30">
        <f t="shared" si="23"/>
        <v>15172</v>
      </c>
      <c r="G225" s="30">
        <f t="shared" si="24"/>
        <v>3.3759200006898027E-2</v>
      </c>
      <c r="H225" s="30"/>
      <c r="I225" s="30"/>
      <c r="J225" s="30"/>
      <c r="K225" s="30">
        <f t="shared" si="27"/>
        <v>3.3759200006898027E-2</v>
      </c>
      <c r="M225" s="30"/>
      <c r="N225" s="30"/>
      <c r="O225" s="30">
        <f t="shared" ca="1" si="25"/>
        <v>3.4251466415932456E-2</v>
      </c>
      <c r="P225" s="30"/>
      <c r="Q225" s="32">
        <f t="shared" si="26"/>
        <v>42109.919800000003</v>
      </c>
      <c r="R225" s="30"/>
      <c r="S225" s="30"/>
    </row>
    <row r="226" spans="1:19" x14ac:dyDescent="0.2">
      <c r="A226" s="61" t="s">
        <v>762</v>
      </c>
      <c r="B226" s="62" t="s">
        <v>84</v>
      </c>
      <c r="C226" s="43">
        <v>57197.722800000003</v>
      </c>
      <c r="D226" s="43">
        <v>5.9999999999999995E-4</v>
      </c>
      <c r="E226" s="30">
        <f t="shared" si="22"/>
        <v>15239.030805642769</v>
      </c>
      <c r="F226" s="30">
        <f t="shared" si="23"/>
        <v>15239</v>
      </c>
      <c r="G226" s="30">
        <f t="shared" si="24"/>
        <v>3.1865400007518474E-2</v>
      </c>
      <c r="H226" s="30"/>
      <c r="I226" s="30"/>
      <c r="J226" s="30"/>
      <c r="K226" s="30">
        <f t="shared" si="27"/>
        <v>3.1865400007518474E-2</v>
      </c>
      <c r="M226" s="30"/>
      <c r="N226" s="30"/>
      <c r="O226" s="30">
        <f t="shared" ca="1" si="25"/>
        <v>3.4437466567615094E-2</v>
      </c>
      <c r="P226" s="30"/>
      <c r="Q226" s="32">
        <f t="shared" si="26"/>
        <v>42179.222800000003</v>
      </c>
      <c r="R226" s="30"/>
      <c r="S226" s="30"/>
    </row>
    <row r="227" spans="1:19" x14ac:dyDescent="0.2">
      <c r="A227" s="61" t="s">
        <v>763</v>
      </c>
      <c r="B227" s="62" t="s">
        <v>84</v>
      </c>
      <c r="C227" s="43">
        <v>57526.665200000003</v>
      </c>
      <c r="D227" s="43">
        <v>1E-4</v>
      </c>
      <c r="E227" s="30">
        <f t="shared" si="22"/>
        <v>15557.033468825552</v>
      </c>
      <c r="F227" s="30">
        <f t="shared" si="23"/>
        <v>15557</v>
      </c>
      <c r="G227" s="30">
        <f t="shared" si="24"/>
        <v>3.4620200007339008E-2</v>
      </c>
      <c r="H227" s="30"/>
      <c r="I227" s="30"/>
      <c r="J227" s="30"/>
      <c r="K227" s="30">
        <f t="shared" si="27"/>
        <v>3.4620200007339008E-2</v>
      </c>
      <c r="M227" s="30"/>
      <c r="N227" s="30"/>
      <c r="O227" s="30">
        <f t="shared" ca="1" si="25"/>
        <v>3.5320273257690868E-2</v>
      </c>
      <c r="P227" s="30"/>
      <c r="Q227" s="32">
        <f t="shared" si="26"/>
        <v>42508.165200000003</v>
      </c>
      <c r="R227" s="30"/>
      <c r="S227" s="30"/>
    </row>
    <row r="228" spans="1:19" x14ac:dyDescent="0.2">
      <c r="A228" s="61" t="s">
        <v>763</v>
      </c>
      <c r="B228" s="62" t="s">
        <v>84</v>
      </c>
      <c r="C228" s="43">
        <v>57557.696600000003</v>
      </c>
      <c r="D228" s="43">
        <v>1E-4</v>
      </c>
      <c r="E228" s="30">
        <f t="shared" si="22"/>
        <v>15587.032848176741</v>
      </c>
      <c r="F228" s="30">
        <f t="shared" si="23"/>
        <v>15587</v>
      </c>
      <c r="G228" s="30">
        <f t="shared" si="24"/>
        <v>3.3978200008277781E-2</v>
      </c>
      <c r="H228" s="30"/>
      <c r="I228" s="30"/>
      <c r="J228" s="30"/>
      <c r="K228" s="30">
        <f t="shared" si="27"/>
        <v>3.3978200008277781E-2</v>
      </c>
      <c r="M228" s="30"/>
      <c r="N228" s="30"/>
      <c r="O228" s="30">
        <f t="shared" ca="1" si="25"/>
        <v>3.5403556907698017E-2</v>
      </c>
      <c r="P228" s="30"/>
      <c r="Q228" s="32">
        <f t="shared" si="26"/>
        <v>42539.196600000003</v>
      </c>
      <c r="R228" s="30"/>
      <c r="S228" s="30"/>
    </row>
    <row r="229" spans="1:19" x14ac:dyDescent="0.2">
      <c r="A229" s="70" t="s">
        <v>0</v>
      </c>
      <c r="B229" s="71" t="s">
        <v>84</v>
      </c>
      <c r="C229" s="72">
        <v>57852.502099999998</v>
      </c>
      <c r="D229" s="72">
        <v>1.1000000000000001E-3</v>
      </c>
      <c r="E229" s="30">
        <f t="shared" si="22"/>
        <v>15872.033912560446</v>
      </c>
      <c r="F229" s="30">
        <f t="shared" si="23"/>
        <v>15872</v>
      </c>
      <c r="G229" s="30">
        <f t="shared" si="24"/>
        <v>3.5079200002655853E-2</v>
      </c>
      <c r="H229" s="30"/>
      <c r="I229" s="30"/>
      <c r="J229" s="30"/>
      <c r="K229" s="30">
        <f t="shared" si="27"/>
        <v>3.5079200002655853E-2</v>
      </c>
      <c r="M229" s="30"/>
      <c r="N229" s="30"/>
      <c r="O229" s="30">
        <f t="shared" ca="1" si="25"/>
        <v>3.619475158276593E-2</v>
      </c>
      <c r="P229" s="30"/>
      <c r="Q229" s="32">
        <f t="shared" si="26"/>
        <v>42834.002099999998</v>
      </c>
      <c r="R229" s="30"/>
      <c r="S229" s="30"/>
    </row>
    <row r="230" spans="1:19" x14ac:dyDescent="0.2">
      <c r="A230" s="70" t="s">
        <v>0</v>
      </c>
      <c r="B230" s="71" t="s">
        <v>84</v>
      </c>
      <c r="C230" s="72">
        <v>57853.537400000001</v>
      </c>
      <c r="D230" s="72">
        <v>2.9999999999999997E-4</v>
      </c>
      <c r="E230" s="30">
        <f t="shared" si="22"/>
        <v>15873.034781275437</v>
      </c>
      <c r="F230" s="30">
        <f t="shared" si="23"/>
        <v>15873</v>
      </c>
      <c r="G230" s="30">
        <f t="shared" si="24"/>
        <v>3.5977800005639438E-2</v>
      </c>
      <c r="H230" s="30"/>
      <c r="I230" s="30"/>
      <c r="J230" s="30"/>
      <c r="K230" s="30">
        <f t="shared" si="27"/>
        <v>3.5977800005639438E-2</v>
      </c>
      <c r="M230" s="30"/>
      <c r="N230" s="30"/>
      <c r="O230" s="30">
        <f t="shared" ca="1" si="25"/>
        <v>3.6197527704432839E-2</v>
      </c>
      <c r="P230" s="30"/>
      <c r="Q230" s="32">
        <f t="shared" si="26"/>
        <v>42835.037400000001</v>
      </c>
      <c r="R230" s="30"/>
      <c r="S230" s="30"/>
    </row>
    <row r="231" spans="1:19" x14ac:dyDescent="0.2">
      <c r="A231" s="66" t="s">
        <v>764</v>
      </c>
      <c r="B231" s="67" t="s">
        <v>84</v>
      </c>
      <c r="C231" s="68">
        <v>57860.777399999999</v>
      </c>
      <c r="D231" s="68">
        <v>1E-4</v>
      </c>
      <c r="E231" s="30">
        <f t="shared" si="22"/>
        <v>15880.033998407198</v>
      </c>
      <c r="F231" s="30">
        <f t="shared" si="23"/>
        <v>15880</v>
      </c>
      <c r="G231" s="30">
        <f t="shared" si="24"/>
        <v>3.5168000002158806E-2</v>
      </c>
      <c r="H231" s="30"/>
      <c r="I231" s="30"/>
      <c r="J231" s="30"/>
      <c r="K231" s="30">
        <f t="shared" si="27"/>
        <v>3.5168000002158806E-2</v>
      </c>
      <c r="M231" s="30"/>
      <c r="N231" s="30"/>
      <c r="O231" s="30">
        <f t="shared" ca="1" si="25"/>
        <v>3.6216960556101171E-2</v>
      </c>
      <c r="P231" s="30"/>
      <c r="Q231" s="32">
        <f t="shared" si="26"/>
        <v>42842.277399999999</v>
      </c>
      <c r="R231" s="30"/>
      <c r="S231" s="30"/>
    </row>
    <row r="232" spans="1:19" x14ac:dyDescent="0.2">
      <c r="A232" s="66" t="s">
        <v>764</v>
      </c>
      <c r="B232" s="67" t="s">
        <v>84</v>
      </c>
      <c r="C232" s="68">
        <v>57919.738799999999</v>
      </c>
      <c r="D232" s="68">
        <v>5.0000000000000001E-4</v>
      </c>
      <c r="E232" s="30">
        <f t="shared" si="22"/>
        <v>15937.034501306749</v>
      </c>
      <c r="F232" s="30">
        <f t="shared" si="23"/>
        <v>15937</v>
      </c>
      <c r="G232" s="30">
        <f t="shared" si="24"/>
        <v>3.5688200005097315E-2</v>
      </c>
      <c r="H232" s="30"/>
      <c r="I232" s="30"/>
      <c r="J232" s="30"/>
      <c r="K232" s="30">
        <f t="shared" si="27"/>
        <v>3.5688200005097315E-2</v>
      </c>
      <c r="M232" s="30"/>
      <c r="N232" s="30"/>
      <c r="O232" s="30">
        <f t="shared" ca="1" si="25"/>
        <v>3.637519949111475E-2</v>
      </c>
      <c r="P232" s="30"/>
      <c r="Q232" s="32">
        <f t="shared" si="26"/>
        <v>42901.238799999999</v>
      </c>
      <c r="R232" s="30"/>
      <c r="S232" s="30"/>
    </row>
    <row r="233" spans="1:19" x14ac:dyDescent="0.2">
      <c r="A233" s="66" t="s">
        <v>765</v>
      </c>
      <c r="B233" s="69" t="s">
        <v>84</v>
      </c>
      <c r="C233" s="66">
        <v>58135.928699999997</v>
      </c>
      <c r="D233" s="66">
        <v>1E-4</v>
      </c>
      <c r="E233" s="30">
        <f t="shared" si="22"/>
        <v>16146.034508460643</v>
      </c>
      <c r="F233" s="30">
        <f t="shared" si="23"/>
        <v>16146</v>
      </c>
      <c r="G233" s="30">
        <f t="shared" si="24"/>
        <v>3.5695600003236905E-2</v>
      </c>
      <c r="H233" s="30"/>
      <c r="I233" s="30"/>
      <c r="J233" s="30"/>
      <c r="K233" s="30">
        <f t="shared" si="27"/>
        <v>3.5695600003236905E-2</v>
      </c>
      <c r="M233" s="30"/>
      <c r="N233" s="30"/>
      <c r="O233" s="30">
        <f t="shared" ca="1" si="25"/>
        <v>3.695540891949789E-2</v>
      </c>
      <c r="P233" s="30"/>
      <c r="Q233" s="32">
        <f t="shared" si="26"/>
        <v>43117.428699999997</v>
      </c>
      <c r="R233" s="30"/>
      <c r="S233" s="30"/>
    </row>
    <row r="234" spans="1:19" x14ac:dyDescent="0.2">
      <c r="A234" s="73" t="s">
        <v>766</v>
      </c>
      <c r="B234" s="74" t="s">
        <v>84</v>
      </c>
      <c r="C234" s="75">
        <v>58307.639600000002</v>
      </c>
      <c r="D234" s="75">
        <v>2.9999999999999997E-4</v>
      </c>
      <c r="E234" s="30">
        <f t="shared" si="22"/>
        <v>16312.034767160994</v>
      </c>
      <c r="F234" s="30">
        <f t="shared" si="23"/>
        <v>16312</v>
      </c>
      <c r="G234" s="30">
        <f t="shared" si="24"/>
        <v>3.5963200010883156E-2</v>
      </c>
      <c r="H234" s="30"/>
      <c r="I234" s="30"/>
      <c r="J234" s="30"/>
      <c r="K234" s="30">
        <f t="shared" si="27"/>
        <v>3.5963200010883156E-2</v>
      </c>
      <c r="M234" s="30"/>
      <c r="N234" s="30"/>
      <c r="O234" s="30">
        <f t="shared" ca="1" si="25"/>
        <v>3.741624511620411E-2</v>
      </c>
      <c r="P234" s="30"/>
      <c r="Q234" s="32">
        <f t="shared" si="26"/>
        <v>43289.139600000002</v>
      </c>
      <c r="R234" s="30"/>
      <c r="S234" s="30"/>
    </row>
    <row r="235" spans="1:19" x14ac:dyDescent="0.2">
      <c r="A235" s="73" t="s">
        <v>767</v>
      </c>
      <c r="B235" s="74" t="s">
        <v>84</v>
      </c>
      <c r="C235" s="75">
        <v>58554.862200000003</v>
      </c>
      <c r="D235" s="75">
        <v>1E-4</v>
      </c>
      <c r="E235" s="30">
        <f t="shared" si="22"/>
        <v>16551.035410431588</v>
      </c>
      <c r="F235" s="30">
        <f t="shared" si="23"/>
        <v>16551</v>
      </c>
      <c r="G235" s="30">
        <f t="shared" si="24"/>
        <v>3.6628600006224588E-2</v>
      </c>
      <c r="H235" s="30"/>
      <c r="I235" s="30"/>
      <c r="J235" s="30"/>
      <c r="K235" s="30">
        <f t="shared" si="27"/>
        <v>3.6628600006224588E-2</v>
      </c>
      <c r="M235" s="30"/>
      <c r="N235" s="30"/>
      <c r="O235" s="30">
        <f t="shared" ca="1" si="25"/>
        <v>3.8079738194594398E-2</v>
      </c>
      <c r="P235" s="30"/>
      <c r="Q235" s="32">
        <f t="shared" si="26"/>
        <v>43536.362200000003</v>
      </c>
      <c r="R235" s="30"/>
      <c r="S235" s="30"/>
    </row>
    <row r="236" spans="1:19" x14ac:dyDescent="0.2">
      <c r="A236" s="76" t="s">
        <v>768</v>
      </c>
      <c r="B236" s="77" t="s">
        <v>84</v>
      </c>
      <c r="C236" s="78">
        <v>58970.692900000002</v>
      </c>
      <c r="D236" s="78">
        <v>1E-4</v>
      </c>
      <c r="E236" s="30">
        <f t="shared" si="22"/>
        <v>16953.03670315992</v>
      </c>
      <c r="F236" s="30">
        <f t="shared" si="23"/>
        <v>16953</v>
      </c>
      <c r="G236" s="30">
        <f t="shared" si="24"/>
        <v>3.796580000926042E-2</v>
      </c>
      <c r="H236" s="30"/>
      <c r="I236" s="30"/>
      <c r="J236" s="30"/>
      <c r="K236" s="30">
        <f t="shared" si="27"/>
        <v>3.796580000926042E-2</v>
      </c>
      <c r="M236" s="30"/>
      <c r="N236" s="30"/>
      <c r="O236" s="30">
        <f t="shared" ca="1" si="25"/>
        <v>3.9195739104690194E-2</v>
      </c>
      <c r="P236" s="30"/>
      <c r="Q236" s="32">
        <f t="shared" si="26"/>
        <v>43952.192900000002</v>
      </c>
      <c r="R236" s="30"/>
      <c r="S236" s="30"/>
    </row>
    <row r="237" spans="1:19" x14ac:dyDescent="0.2">
      <c r="A237" s="76" t="s">
        <v>768</v>
      </c>
      <c r="B237" s="77" t="s">
        <v>84</v>
      </c>
      <c r="C237" s="78">
        <v>59000.6901</v>
      </c>
      <c r="D237" s="78">
        <v>4.0000000000000002E-4</v>
      </c>
      <c r="E237" s="30">
        <f t="shared" si="22"/>
        <v>16982.036277213087</v>
      </c>
      <c r="F237" s="30">
        <f t="shared" si="23"/>
        <v>16982</v>
      </c>
      <c r="G237" s="30">
        <f t="shared" si="24"/>
        <v>3.7525200001255143E-2</v>
      </c>
      <c r="H237" s="30"/>
      <c r="I237" s="30"/>
      <c r="J237" s="30"/>
      <c r="K237" s="30">
        <f t="shared" si="27"/>
        <v>3.7525200001255143E-2</v>
      </c>
      <c r="M237" s="30"/>
      <c r="N237" s="30"/>
      <c r="O237" s="30">
        <f t="shared" ca="1" si="25"/>
        <v>3.9276246633030434E-2</v>
      </c>
      <c r="P237" s="30"/>
      <c r="Q237" s="32">
        <f t="shared" si="26"/>
        <v>43982.1901</v>
      </c>
      <c r="R237" s="30"/>
      <c r="S237" s="30"/>
    </row>
    <row r="238" spans="1:19" ht="12" customHeight="1" x14ac:dyDescent="0.2">
      <c r="A238" s="79" t="s">
        <v>769</v>
      </c>
      <c r="B238" s="80" t="s">
        <v>84</v>
      </c>
      <c r="C238" s="81">
        <v>59000.6901</v>
      </c>
      <c r="D238" s="79">
        <v>4.0000000000000002E-4</v>
      </c>
      <c r="E238" s="30">
        <f t="shared" si="22"/>
        <v>16982.036277213087</v>
      </c>
      <c r="F238" s="30">
        <f t="shared" si="23"/>
        <v>16982</v>
      </c>
      <c r="G238" s="30">
        <f t="shared" si="24"/>
        <v>3.7525200001255143E-2</v>
      </c>
      <c r="H238" s="30"/>
      <c r="I238" s="30"/>
      <c r="J238" s="30"/>
      <c r="K238" s="30">
        <f t="shared" si="27"/>
        <v>3.7525200001255143E-2</v>
      </c>
      <c r="M238" s="30"/>
      <c r="N238" s="30"/>
      <c r="O238" s="30">
        <f t="shared" ca="1" si="25"/>
        <v>3.9276246633030434E-2</v>
      </c>
      <c r="P238" s="30"/>
      <c r="Q238" s="32">
        <f t="shared" si="26"/>
        <v>43982.1901</v>
      </c>
      <c r="R238" s="30"/>
      <c r="S238" s="30"/>
    </row>
    <row r="239" spans="1:19" ht="12" customHeight="1" x14ac:dyDescent="0.2">
      <c r="A239" s="79" t="s">
        <v>770</v>
      </c>
      <c r="B239" s="80" t="s">
        <v>84</v>
      </c>
      <c r="C239" s="81">
        <v>59363.766600000003</v>
      </c>
      <c r="D239" s="79">
        <v>1E-4</v>
      </c>
      <c r="E239" s="30">
        <f t="shared" si="22"/>
        <v>17333.037832315393</v>
      </c>
      <c r="F239" s="30">
        <f t="shared" si="23"/>
        <v>17333</v>
      </c>
      <c r="G239" s="30">
        <f t="shared" si="24"/>
        <v>3.9133800004492514E-2</v>
      </c>
      <c r="H239" s="30"/>
      <c r="I239" s="30"/>
      <c r="J239" s="30"/>
      <c r="K239" s="30">
        <f t="shared" si="27"/>
        <v>3.9133800004492514E-2</v>
      </c>
      <c r="M239" s="30"/>
      <c r="N239" s="30"/>
      <c r="O239" s="30">
        <f t="shared" ca="1" si="25"/>
        <v>4.0250665338114076E-2</v>
      </c>
      <c r="P239" s="30"/>
      <c r="Q239" s="32">
        <f t="shared" si="26"/>
        <v>44345.266600000003</v>
      </c>
      <c r="R239" s="30"/>
      <c r="S239" s="30"/>
    </row>
    <row r="240" spans="1:19" ht="12" customHeight="1" x14ac:dyDescent="0.2">
      <c r="A240" s="79" t="s">
        <v>771</v>
      </c>
      <c r="B240" s="80" t="s">
        <v>84</v>
      </c>
      <c r="C240" s="81">
        <v>59691.6728</v>
      </c>
      <c r="D240" s="79">
        <v>2.0000000000000001E-4</v>
      </c>
      <c r="E240" s="30">
        <f t="shared" si="22"/>
        <v>17650.038756714759</v>
      </c>
      <c r="F240" s="30">
        <f t="shared" si="23"/>
        <v>17650</v>
      </c>
      <c r="G240" s="30">
        <f t="shared" si="24"/>
        <v>4.009000000951346E-2</v>
      </c>
      <c r="H240" s="30"/>
      <c r="I240" s="30"/>
      <c r="J240" s="30"/>
      <c r="K240" s="30">
        <f t="shared" si="27"/>
        <v>4.009000000951346E-2</v>
      </c>
      <c r="M240" s="30"/>
      <c r="N240" s="30"/>
      <c r="O240" s="30">
        <f t="shared" ca="1" si="25"/>
        <v>4.1130695906522949E-2</v>
      </c>
      <c r="P240" s="30"/>
      <c r="Q240" s="32">
        <f t="shared" si="26"/>
        <v>44673.1728</v>
      </c>
      <c r="R240" s="30"/>
      <c r="S240" s="30"/>
    </row>
    <row r="241" spans="1:19" x14ac:dyDescent="0.2">
      <c r="A241" s="82" t="s">
        <v>772</v>
      </c>
      <c r="B241" s="83" t="s">
        <v>84</v>
      </c>
      <c r="C241" s="79">
        <v>60112.675300000003</v>
      </c>
      <c r="D241" s="79">
        <v>1E-4</v>
      </c>
      <c r="E241" s="30">
        <f t="shared" ref="E241" si="28">+(C241-C$7)/C$8</f>
        <v>18057.039849327357</v>
      </c>
      <c r="F241" s="30">
        <f t="shared" ref="F241" si="29">ROUND(2*E241,0)/2</f>
        <v>18057</v>
      </c>
      <c r="G241" s="30">
        <f t="shared" ref="G241" si="30">+C241-(C$7+F241*C$8)</f>
        <v>4.1220200007956009E-2</v>
      </c>
      <c r="H241" s="30"/>
      <c r="I241" s="30"/>
      <c r="J241" s="30"/>
      <c r="K241" s="30">
        <f t="shared" ref="K241" si="31">G241</f>
        <v>4.1220200007956009E-2</v>
      </c>
      <c r="M241" s="30"/>
      <c r="N241" s="30"/>
      <c r="O241" s="30">
        <f t="shared" ref="O241" ca="1" si="32">+C$11+C$12*F241</f>
        <v>4.2260577424953268E-2</v>
      </c>
      <c r="P241" s="30"/>
      <c r="Q241" s="32">
        <f t="shared" ref="Q241" si="33">+C241-15018.5</f>
        <v>45094.175300000003</v>
      </c>
      <c r="R241" s="30"/>
      <c r="S241" s="30"/>
    </row>
    <row r="242" spans="1:19" x14ac:dyDescent="0.2">
      <c r="A242" s="34"/>
      <c r="B242" s="12"/>
      <c r="C242" s="13"/>
      <c r="D242" s="13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1:19" x14ac:dyDescent="0.2">
      <c r="A243" s="34"/>
      <c r="B243" s="12"/>
      <c r="C243" s="13"/>
      <c r="D243" s="13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</row>
    <row r="244" spans="1:19" x14ac:dyDescent="0.2">
      <c r="A244" s="34"/>
      <c r="B244" s="12"/>
      <c r="C244" s="13"/>
      <c r="D244" s="13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1:19" x14ac:dyDescent="0.2">
      <c r="A245" s="34"/>
      <c r="B245" s="12"/>
      <c r="C245" s="13"/>
      <c r="D245" s="13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1:19" x14ac:dyDescent="0.2">
      <c r="A246" s="34"/>
      <c r="B246" s="12"/>
      <c r="C246" s="13"/>
      <c r="D246" s="13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</row>
    <row r="247" spans="1:19" x14ac:dyDescent="0.2">
      <c r="A247" s="34"/>
      <c r="B247" s="12"/>
      <c r="C247" s="13"/>
      <c r="D247" s="13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1:19" x14ac:dyDescent="0.2">
      <c r="A248" s="34"/>
      <c r="B248" s="12"/>
      <c r="C248" s="13"/>
      <c r="D248" s="13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</row>
    <row r="249" spans="1:19" x14ac:dyDescent="0.2">
      <c r="A249" s="34"/>
      <c r="B249" s="12"/>
      <c r="C249" s="13"/>
      <c r="D249" s="13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</row>
    <row r="250" spans="1:19" x14ac:dyDescent="0.2">
      <c r="A250" s="34"/>
      <c r="B250" s="12"/>
      <c r="C250" s="13"/>
      <c r="D250" s="13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</row>
    <row r="251" spans="1:19" x14ac:dyDescent="0.2">
      <c r="A251" s="34"/>
      <c r="B251" s="12"/>
      <c r="C251" s="13"/>
      <c r="D251" s="13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</row>
    <row r="252" spans="1:19" x14ac:dyDescent="0.2">
      <c r="A252" s="34"/>
      <c r="B252" s="12"/>
      <c r="C252" s="13"/>
      <c r="D252" s="13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1:19" x14ac:dyDescent="0.2">
      <c r="A253" s="34"/>
      <c r="B253" s="12"/>
      <c r="C253" s="13"/>
      <c r="D253" s="13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1:19" x14ac:dyDescent="0.2">
      <c r="A254" s="34"/>
      <c r="B254" s="12"/>
      <c r="C254" s="13"/>
      <c r="D254" s="13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  <row r="255" spans="1:19" x14ac:dyDescent="0.2">
      <c r="A255" s="34"/>
      <c r="B255" s="12"/>
      <c r="C255" s="13"/>
      <c r="D255" s="13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1:19" x14ac:dyDescent="0.2">
      <c r="A256" s="34"/>
      <c r="B256" s="12"/>
      <c r="C256" s="13"/>
      <c r="D256" s="13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1:19" x14ac:dyDescent="0.2">
      <c r="A257" s="34"/>
      <c r="B257" s="12"/>
      <c r="C257" s="13"/>
      <c r="D257" s="13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</row>
    <row r="258" spans="1:19" x14ac:dyDescent="0.2">
      <c r="A258" s="34"/>
      <c r="B258" s="12"/>
      <c r="C258" s="13"/>
      <c r="D258" s="13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</row>
    <row r="259" spans="1:19" x14ac:dyDescent="0.2">
      <c r="A259" s="34"/>
      <c r="B259" s="12"/>
      <c r="C259" s="13"/>
      <c r="D259" s="13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</row>
    <row r="260" spans="1:19" x14ac:dyDescent="0.2">
      <c r="A260" s="34"/>
      <c r="B260" s="12"/>
      <c r="C260" s="13"/>
      <c r="D260" s="13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</row>
    <row r="261" spans="1:19" x14ac:dyDescent="0.2">
      <c r="A261" s="34"/>
      <c r="B261" s="12"/>
      <c r="C261" s="13"/>
      <c r="D261" s="13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1:19" x14ac:dyDescent="0.2">
      <c r="A262" s="34"/>
      <c r="B262" s="12"/>
      <c r="C262" s="13"/>
      <c r="D262" s="13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</row>
    <row r="263" spans="1:19" x14ac:dyDescent="0.2">
      <c r="A263" s="34"/>
      <c r="B263" s="12"/>
      <c r="C263" s="13"/>
      <c r="D263" s="13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</row>
    <row r="264" spans="1:19" x14ac:dyDescent="0.2">
      <c r="A264" s="34"/>
      <c r="B264" s="12"/>
      <c r="C264" s="34"/>
      <c r="D264" s="34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</row>
    <row r="265" spans="1:19" x14ac:dyDescent="0.2">
      <c r="A265" s="34"/>
      <c r="B265" s="12"/>
      <c r="C265" s="34"/>
      <c r="D265" s="34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</row>
    <row r="266" spans="1:19" x14ac:dyDescent="0.2">
      <c r="A266" s="34"/>
      <c r="B266" s="12"/>
      <c r="C266" s="34"/>
      <c r="D266" s="34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</row>
    <row r="267" spans="1:19" x14ac:dyDescent="0.2">
      <c r="A267" s="34"/>
      <c r="B267" s="12"/>
      <c r="C267" s="34"/>
      <c r="D267" s="34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</row>
    <row r="268" spans="1:19" x14ac:dyDescent="0.2">
      <c r="A268" s="34"/>
      <c r="B268" s="12"/>
      <c r="C268" s="34"/>
      <c r="D268" s="34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1:19" x14ac:dyDescent="0.2">
      <c r="A269" s="34"/>
      <c r="B269" s="12"/>
      <c r="C269" s="34"/>
      <c r="D269" s="34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1:19" x14ac:dyDescent="0.2">
      <c r="A270" s="34"/>
      <c r="B270" s="12"/>
      <c r="C270" s="34"/>
      <c r="D270" s="34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</row>
    <row r="271" spans="1:19" x14ac:dyDescent="0.2">
      <c r="A271" s="34"/>
      <c r="B271" s="12"/>
      <c r="C271" s="34"/>
      <c r="D271" s="34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</row>
    <row r="272" spans="1:19" x14ac:dyDescent="0.2">
      <c r="A272" s="34"/>
      <c r="B272" s="12"/>
      <c r="C272" s="34"/>
      <c r="D272" s="34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</row>
    <row r="273" spans="1:19" x14ac:dyDescent="0.2">
      <c r="A273" s="34"/>
      <c r="B273" s="12"/>
      <c r="C273" s="34"/>
      <c r="D273" s="34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</row>
    <row r="274" spans="1:19" x14ac:dyDescent="0.2">
      <c r="A274" s="34"/>
      <c r="B274" s="12"/>
      <c r="C274" s="34"/>
      <c r="D274" s="34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</row>
    <row r="275" spans="1:19" x14ac:dyDescent="0.2">
      <c r="A275" s="34"/>
      <c r="B275" s="12"/>
      <c r="C275" s="34"/>
      <c r="D275" s="34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1:19" x14ac:dyDescent="0.2">
      <c r="A276" s="34"/>
      <c r="B276" s="12"/>
      <c r="C276" s="34"/>
      <c r="D276" s="34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1:19" x14ac:dyDescent="0.2">
      <c r="A277" s="34"/>
      <c r="B277" s="12"/>
      <c r="C277" s="34"/>
      <c r="D277" s="34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1:19" x14ac:dyDescent="0.2">
      <c r="A278" s="34"/>
      <c r="B278" s="12"/>
      <c r="C278" s="34"/>
      <c r="D278" s="34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</row>
    <row r="279" spans="1:19" x14ac:dyDescent="0.2">
      <c r="A279" s="34"/>
      <c r="B279" s="12"/>
      <c r="C279" s="34"/>
      <c r="D279" s="34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</row>
    <row r="280" spans="1:19" x14ac:dyDescent="0.2">
      <c r="A280" s="34"/>
      <c r="B280" s="12"/>
      <c r="C280" s="34"/>
      <c r="D280" s="34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1" spans="1:19" x14ac:dyDescent="0.2">
      <c r="A281" s="34"/>
      <c r="B281" s="12"/>
      <c r="C281" s="34"/>
      <c r="D281" s="34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</row>
    <row r="282" spans="1:19" x14ac:dyDescent="0.2">
      <c r="A282" s="34"/>
      <c r="B282" s="12"/>
      <c r="C282" s="34"/>
      <c r="D282" s="34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</row>
    <row r="283" spans="1:19" x14ac:dyDescent="0.2">
      <c r="A283" s="34"/>
      <c r="B283" s="12"/>
      <c r="C283" s="34"/>
      <c r="D283" s="34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1:19" x14ac:dyDescent="0.2">
      <c r="A284" s="34"/>
      <c r="B284" s="12"/>
      <c r="C284" s="34"/>
      <c r="D284" s="34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</row>
    <row r="285" spans="1:19" x14ac:dyDescent="0.2">
      <c r="A285" s="34"/>
      <c r="B285" s="12"/>
      <c r="C285" s="34"/>
      <c r="D285" s="34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</row>
    <row r="286" spans="1:19" x14ac:dyDescent="0.2">
      <c r="A286" s="34"/>
      <c r="B286" s="12"/>
      <c r="C286" s="34"/>
      <c r="D286" s="34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</row>
    <row r="287" spans="1:19" x14ac:dyDescent="0.2">
      <c r="A287" s="34"/>
      <c r="B287" s="12"/>
      <c r="C287" s="34"/>
      <c r="D287" s="34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1:19" x14ac:dyDescent="0.2">
      <c r="A288" s="34"/>
      <c r="B288" s="12"/>
      <c r="C288" s="34"/>
      <c r="D288" s="34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</row>
    <row r="289" spans="1:19" x14ac:dyDescent="0.2">
      <c r="A289" s="34"/>
      <c r="B289" s="12"/>
      <c r="C289" s="34"/>
      <c r="D289" s="34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1:19" x14ac:dyDescent="0.2">
      <c r="A290" s="34"/>
      <c r="B290" s="12"/>
      <c r="C290" s="34"/>
      <c r="D290" s="34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</row>
    <row r="291" spans="1:19" x14ac:dyDescent="0.2">
      <c r="A291" s="34"/>
      <c r="B291" s="12"/>
      <c r="C291" s="34"/>
      <c r="D291" s="34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</row>
    <row r="292" spans="1:19" x14ac:dyDescent="0.2">
      <c r="A292" s="34"/>
      <c r="B292" s="12"/>
      <c r="C292" s="34"/>
      <c r="D292" s="34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1:19" x14ac:dyDescent="0.2">
      <c r="A293" s="34"/>
      <c r="B293" s="12"/>
      <c r="C293" s="34"/>
      <c r="D293" s="34"/>
    </row>
    <row r="294" spans="1:19" x14ac:dyDescent="0.2">
      <c r="A294" s="34"/>
      <c r="B294" s="12"/>
      <c r="C294" s="34"/>
      <c r="D294" s="34"/>
    </row>
    <row r="295" spans="1:19" x14ac:dyDescent="0.2">
      <c r="A295" s="34"/>
      <c r="B295" s="12"/>
      <c r="C295" s="34"/>
      <c r="D295" s="34"/>
    </row>
    <row r="296" spans="1:19" x14ac:dyDescent="0.2">
      <c r="A296" s="34"/>
      <c r="B296" s="12"/>
      <c r="C296" s="34"/>
      <c r="D296" s="34"/>
    </row>
    <row r="297" spans="1:19" x14ac:dyDescent="0.2">
      <c r="A297" s="34"/>
      <c r="B297" s="12"/>
      <c r="C297" s="34"/>
      <c r="D297" s="34"/>
    </row>
    <row r="298" spans="1:19" x14ac:dyDescent="0.2">
      <c r="A298" s="34"/>
      <c r="B298" s="12"/>
      <c r="C298" s="34"/>
      <c r="D298" s="34"/>
    </row>
    <row r="299" spans="1:19" x14ac:dyDescent="0.2">
      <c r="A299" s="34"/>
      <c r="B299" s="12"/>
      <c r="C299" s="34"/>
      <c r="D299" s="34"/>
    </row>
    <row r="300" spans="1:19" x14ac:dyDescent="0.2">
      <c r="A300" s="34"/>
      <c r="B300" s="12"/>
      <c r="C300" s="34"/>
      <c r="D300" s="34"/>
    </row>
    <row r="301" spans="1:19" x14ac:dyDescent="0.2">
      <c r="A301" s="34"/>
      <c r="B301" s="12"/>
      <c r="C301" s="34"/>
      <c r="D301" s="34"/>
    </row>
    <row r="302" spans="1:19" x14ac:dyDescent="0.2">
      <c r="A302" s="34"/>
      <c r="B302" s="12"/>
      <c r="C302" s="34"/>
      <c r="D302" s="34"/>
    </row>
    <row r="303" spans="1:19" x14ac:dyDescent="0.2">
      <c r="A303" s="34"/>
      <c r="B303" s="12"/>
      <c r="C303" s="34"/>
      <c r="D303" s="34"/>
    </row>
    <row r="304" spans="1:19" x14ac:dyDescent="0.2">
      <c r="A304" s="34"/>
      <c r="B304" s="12"/>
      <c r="C304" s="34"/>
      <c r="D304" s="34"/>
    </row>
    <row r="305" spans="1:4" x14ac:dyDescent="0.2">
      <c r="A305" s="34"/>
      <c r="B305" s="12"/>
      <c r="C305" s="34"/>
      <c r="D305" s="34"/>
    </row>
  </sheetData>
  <protectedRanges>
    <protectedRange sqref="A234:D236" name="Range1"/>
  </protectedRanges>
  <sortState xmlns:xlrd2="http://schemas.microsoft.com/office/spreadsheetml/2017/richdata2" ref="A21:Q240">
    <sortCondition ref="C21:C240"/>
  </sortState>
  <phoneticPr fontId="8" type="noConversion"/>
  <hyperlinks>
    <hyperlink ref="H3224" r:id="rId1" display="http://vsolj.cetus-net.org/bulletin.html" xr:uid="{00000000-0004-0000-0000-000000000000}"/>
    <hyperlink ref="H64964" r:id="rId2" display="http://vsolj.cetus-net.org/bulletin.html" xr:uid="{00000000-0004-0000-0000-000001000000}"/>
    <hyperlink ref="H64957" r:id="rId3" display="https://www.aavso.org/ejaavso" xr:uid="{00000000-0004-0000-0000-000002000000}"/>
    <hyperlink ref="AP1815" r:id="rId4" display="http://cdsbib.u-strasbg.fr/cgi-bin/cdsbib?1990RMxAA..21..381G" xr:uid="{00000000-0004-0000-0000-000003000000}"/>
    <hyperlink ref="AP1812" r:id="rId5" display="http://cdsbib.u-strasbg.fr/cgi-bin/cdsbib?1990RMxAA..21..381G" xr:uid="{00000000-0004-0000-0000-000004000000}"/>
    <hyperlink ref="AP1814" r:id="rId6" display="http://cdsbib.u-strasbg.fr/cgi-bin/cdsbib?1990RMxAA..21..381G" xr:uid="{00000000-0004-0000-0000-000005000000}"/>
    <hyperlink ref="AP1790" r:id="rId7" display="http://cdsbib.u-strasbg.fr/cgi-bin/cdsbib?1990RMxAA..21..381G" xr:uid="{00000000-0004-0000-0000-000006000000}"/>
    <hyperlink ref="I64964" r:id="rId8" display="http://vsolj.cetus-net.org/bulletin.html" xr:uid="{00000000-0004-0000-0000-000007000000}"/>
    <hyperlink ref="AQ1951" r:id="rId9" display="http://cdsbib.u-strasbg.fr/cgi-bin/cdsbib?1990RMxAA..21..381G" xr:uid="{00000000-0004-0000-0000-000008000000}"/>
    <hyperlink ref="AQ3595" r:id="rId10" display="http://cdsbib.u-strasbg.fr/cgi-bin/cdsbib?1990RMxAA..21..381G" xr:uid="{00000000-0004-0000-0000-000009000000}"/>
    <hyperlink ref="AQ1952" r:id="rId11" display="http://cdsbib.u-strasbg.fr/cgi-bin/cdsbib?1990RMxAA..21..381G" xr:uid="{00000000-0004-0000-0000-00000A000000}"/>
    <hyperlink ref="H64961" r:id="rId12" display="https://www.aavso.org/ejaavso" xr:uid="{00000000-0004-0000-0000-00000B000000}"/>
    <hyperlink ref="H2802" r:id="rId13" display="http://vsolj.cetus-net.org/bulletin.html" xr:uid="{00000000-0004-0000-0000-00000C000000}"/>
    <hyperlink ref="AP6040" r:id="rId14" display="http://cdsbib.u-strasbg.fr/cgi-bin/cdsbib?1990RMxAA..21..381G" xr:uid="{00000000-0004-0000-0000-00000D000000}"/>
    <hyperlink ref="AP6043" r:id="rId15" display="http://cdsbib.u-strasbg.fr/cgi-bin/cdsbib?1990RMxAA..21..381G" xr:uid="{00000000-0004-0000-0000-00000E000000}"/>
    <hyperlink ref="AP6041" r:id="rId16" display="http://cdsbib.u-strasbg.fr/cgi-bin/cdsbib?1990RMxAA..21..381G" xr:uid="{00000000-0004-0000-0000-00000F000000}"/>
    <hyperlink ref="AP6019" r:id="rId17" display="http://cdsbib.u-strasbg.fr/cgi-bin/cdsbib?1990RMxAA..21..381G" xr:uid="{00000000-0004-0000-0000-000010000000}"/>
    <hyperlink ref="I2802" r:id="rId18" display="http://vsolj.cetus-net.org/bulletin.html" xr:uid="{00000000-0004-0000-0000-000011000000}"/>
    <hyperlink ref="AQ6153" r:id="rId19" display="http://cdsbib.u-strasbg.fr/cgi-bin/cdsbib?1990RMxAA..21..381G" xr:uid="{00000000-0004-0000-0000-000012000000}"/>
    <hyperlink ref="AQ705" r:id="rId20" display="http://cdsbib.u-strasbg.fr/cgi-bin/cdsbib?1990RMxAA..21..381G" xr:uid="{00000000-0004-0000-0000-000013000000}"/>
    <hyperlink ref="AQ6154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67" workbookViewId="0">
      <selection activeCell="A112" sqref="A112:D202"/>
    </sheetView>
  </sheetViews>
  <sheetFormatPr defaultRowHeight="12.75" x14ac:dyDescent="0.2"/>
  <cols>
    <col min="1" max="1" width="19.7109375" style="45" customWidth="1"/>
    <col min="2" max="2" width="4.42578125" style="10" customWidth="1"/>
    <col min="3" max="3" width="12.7109375" style="45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45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44" t="s">
        <v>117</v>
      </c>
      <c r="I1" s="46" t="s">
        <v>118</v>
      </c>
      <c r="J1" s="47" t="s">
        <v>119</v>
      </c>
    </row>
    <row r="2" spans="1:16" x14ac:dyDescent="0.2">
      <c r="I2" s="48" t="s">
        <v>120</v>
      </c>
      <c r="J2" s="49" t="s">
        <v>121</v>
      </c>
    </row>
    <row r="3" spans="1:16" x14ac:dyDescent="0.2">
      <c r="A3" s="50" t="s">
        <v>122</v>
      </c>
      <c r="I3" s="48" t="s">
        <v>123</v>
      </c>
      <c r="J3" s="49" t="s">
        <v>124</v>
      </c>
    </row>
    <row r="4" spans="1:16" x14ac:dyDescent="0.2">
      <c r="I4" s="48" t="s">
        <v>125</v>
      </c>
      <c r="J4" s="49" t="s">
        <v>124</v>
      </c>
    </row>
    <row r="5" spans="1:16" ht="13.5" thickBot="1" x14ac:dyDescent="0.25">
      <c r="I5" s="51" t="s">
        <v>126</v>
      </c>
      <c r="J5" s="52" t="s">
        <v>127</v>
      </c>
    </row>
    <row r="10" spans="1:16" ht="13.5" thickBot="1" x14ac:dyDescent="0.25"/>
    <row r="11" spans="1:16" ht="12.75" customHeight="1" thickBot="1" x14ac:dyDescent="0.25">
      <c r="A11" s="45" t="str">
        <f t="shared" ref="A11:A42" si="0">P11</f>
        <v> ORI 119 </v>
      </c>
      <c r="B11" s="4" t="str">
        <f t="shared" ref="B11:B42" si="1">IF(H11=INT(H11),"I","II")</f>
        <v>I</v>
      </c>
      <c r="C11" s="45">
        <f t="shared" ref="C11:C42" si="2">1*G11</f>
        <v>40711.396000000001</v>
      </c>
      <c r="D11" s="10" t="str">
        <f t="shared" ref="D11:D42" si="3">VLOOKUP(F11,I$1:J$5,2,FALSE)</f>
        <v>vis</v>
      </c>
      <c r="E11" s="53">
        <f>VLOOKUP(C11,Active!C$21:E$971,3,FALSE)</f>
        <v>-699.00524109885782</v>
      </c>
      <c r="F11" s="4" t="s">
        <v>126</v>
      </c>
      <c r="G11" s="10" t="str">
        <f t="shared" ref="G11:G42" si="4">MID(I11,3,LEN(I11)-3)</f>
        <v>40711.396</v>
      </c>
      <c r="H11" s="45">
        <f t="shared" ref="H11:H42" si="5">1*K11</f>
        <v>-5699</v>
      </c>
      <c r="I11" s="54" t="s">
        <v>356</v>
      </c>
      <c r="J11" s="55" t="s">
        <v>357</v>
      </c>
      <c r="K11" s="54">
        <v>-5699</v>
      </c>
      <c r="L11" s="54" t="s">
        <v>179</v>
      </c>
      <c r="M11" s="55" t="s">
        <v>358</v>
      </c>
      <c r="N11" s="55"/>
      <c r="O11" s="56" t="s">
        <v>359</v>
      </c>
      <c r="P11" s="56" t="s">
        <v>360</v>
      </c>
    </row>
    <row r="12" spans="1:16" ht="12.75" customHeight="1" thickBot="1" x14ac:dyDescent="0.25">
      <c r="A12" s="45" t="str">
        <f t="shared" si="0"/>
        <v> ORI 119 </v>
      </c>
      <c r="B12" s="4" t="str">
        <f t="shared" si="1"/>
        <v>II</v>
      </c>
      <c r="C12" s="45">
        <f t="shared" si="2"/>
        <v>40745.534</v>
      </c>
      <c r="D12" s="10" t="str">
        <f t="shared" si="3"/>
        <v>vis</v>
      </c>
      <c r="E12" s="53">
        <f>VLOOKUP(C12,Active!C$21:E$971,3,FALSE)</f>
        <v>-666.00257888281772</v>
      </c>
      <c r="F12" s="4" t="s">
        <v>126</v>
      </c>
      <c r="G12" s="10" t="str">
        <f t="shared" si="4"/>
        <v>40745.534</v>
      </c>
      <c r="H12" s="45">
        <f t="shared" si="5"/>
        <v>-5682.5</v>
      </c>
      <c r="I12" s="54" t="s">
        <v>361</v>
      </c>
      <c r="J12" s="55" t="s">
        <v>362</v>
      </c>
      <c r="K12" s="54">
        <v>-5682.5</v>
      </c>
      <c r="L12" s="54" t="s">
        <v>363</v>
      </c>
      <c r="M12" s="55" t="s">
        <v>358</v>
      </c>
      <c r="N12" s="55"/>
      <c r="O12" s="56" t="s">
        <v>359</v>
      </c>
      <c r="P12" s="56" t="s">
        <v>360</v>
      </c>
    </row>
    <row r="13" spans="1:16" ht="12.75" customHeight="1" thickBot="1" x14ac:dyDescent="0.25">
      <c r="A13" s="45" t="str">
        <f t="shared" si="0"/>
        <v> ORI 124 </v>
      </c>
      <c r="B13" s="4" t="str">
        <f t="shared" si="1"/>
        <v>II</v>
      </c>
      <c r="C13" s="45">
        <f t="shared" si="2"/>
        <v>41041.377999999997</v>
      </c>
      <c r="D13" s="10" t="str">
        <f t="shared" si="3"/>
        <v>vis</v>
      </c>
      <c r="E13" s="53">
        <f>VLOOKUP(C13,Active!C$21:E$971,3,FALSE)</f>
        <v>-379.99755220748904</v>
      </c>
      <c r="F13" s="4" t="s">
        <v>126</v>
      </c>
      <c r="G13" s="10" t="str">
        <f t="shared" si="4"/>
        <v>41041.378</v>
      </c>
      <c r="H13" s="45">
        <f t="shared" si="5"/>
        <v>-5539.5</v>
      </c>
      <c r="I13" s="54" t="s">
        <v>364</v>
      </c>
      <c r="J13" s="55" t="s">
        <v>365</v>
      </c>
      <c r="K13" s="54">
        <v>-5539.5</v>
      </c>
      <c r="L13" s="54" t="s">
        <v>366</v>
      </c>
      <c r="M13" s="55" t="s">
        <v>358</v>
      </c>
      <c r="N13" s="55"/>
      <c r="O13" s="56" t="s">
        <v>367</v>
      </c>
      <c r="P13" s="56" t="s">
        <v>368</v>
      </c>
    </row>
    <row r="14" spans="1:16" ht="12.75" customHeight="1" thickBot="1" x14ac:dyDescent="0.25">
      <c r="A14" s="45" t="str">
        <f t="shared" si="0"/>
        <v> ORI 124 </v>
      </c>
      <c r="B14" s="4" t="str">
        <f t="shared" si="1"/>
        <v>II</v>
      </c>
      <c r="C14" s="45">
        <f t="shared" si="2"/>
        <v>41041.381999999998</v>
      </c>
      <c r="D14" s="10" t="str">
        <f t="shared" si="3"/>
        <v>vis</v>
      </c>
      <c r="E14" s="53">
        <f>VLOOKUP(C14,Active!C$21:E$971,3,FALSE)</f>
        <v>-379.99368523669722</v>
      </c>
      <c r="F14" s="4" t="s">
        <v>126</v>
      </c>
      <c r="G14" s="10" t="str">
        <f t="shared" si="4"/>
        <v>41041.382</v>
      </c>
      <c r="H14" s="45">
        <f t="shared" si="5"/>
        <v>-5539.5</v>
      </c>
      <c r="I14" s="54" t="s">
        <v>369</v>
      </c>
      <c r="J14" s="55" t="s">
        <v>370</v>
      </c>
      <c r="K14" s="54">
        <v>-5539.5</v>
      </c>
      <c r="L14" s="54" t="s">
        <v>265</v>
      </c>
      <c r="M14" s="55" t="s">
        <v>358</v>
      </c>
      <c r="N14" s="55"/>
      <c r="O14" s="56" t="s">
        <v>371</v>
      </c>
      <c r="P14" s="56" t="s">
        <v>368</v>
      </c>
    </row>
    <row r="15" spans="1:16" ht="12.75" customHeight="1" thickBot="1" x14ac:dyDescent="0.25">
      <c r="A15" s="45" t="str">
        <f t="shared" si="0"/>
        <v> ORI 124 </v>
      </c>
      <c r="B15" s="4" t="str">
        <f t="shared" si="1"/>
        <v>I</v>
      </c>
      <c r="C15" s="45">
        <f t="shared" si="2"/>
        <v>41042.409</v>
      </c>
      <c r="D15" s="10" t="str">
        <f t="shared" si="3"/>
        <v>vis</v>
      </c>
      <c r="E15" s="53">
        <f>VLOOKUP(C15,Active!C$21:E$971,3,FALSE)</f>
        <v>-379.00084048609858</v>
      </c>
      <c r="F15" s="4" t="s">
        <v>126</v>
      </c>
      <c r="G15" s="10" t="str">
        <f t="shared" si="4"/>
        <v>41042.409</v>
      </c>
      <c r="H15" s="45">
        <f t="shared" si="5"/>
        <v>-5539</v>
      </c>
      <c r="I15" s="54" t="s">
        <v>372</v>
      </c>
      <c r="J15" s="55" t="s">
        <v>373</v>
      </c>
      <c r="K15" s="54">
        <v>-5539</v>
      </c>
      <c r="L15" s="54" t="s">
        <v>374</v>
      </c>
      <c r="M15" s="55" t="s">
        <v>358</v>
      </c>
      <c r="N15" s="55"/>
      <c r="O15" s="56" t="s">
        <v>371</v>
      </c>
      <c r="P15" s="56" t="s">
        <v>368</v>
      </c>
    </row>
    <row r="16" spans="1:16" ht="12.75" customHeight="1" thickBot="1" x14ac:dyDescent="0.25">
      <c r="A16" s="45" t="str">
        <f t="shared" si="0"/>
        <v> ORI 124 </v>
      </c>
      <c r="B16" s="4" t="str">
        <f t="shared" si="1"/>
        <v>I</v>
      </c>
      <c r="C16" s="45">
        <f t="shared" si="2"/>
        <v>41042.411</v>
      </c>
      <c r="D16" s="10" t="str">
        <f t="shared" si="3"/>
        <v>vis</v>
      </c>
      <c r="E16" s="53">
        <f>VLOOKUP(C16,Active!C$21:E$971,3,FALSE)</f>
        <v>-378.99890700070267</v>
      </c>
      <c r="F16" s="4" t="s">
        <v>126</v>
      </c>
      <c r="G16" s="10" t="str">
        <f t="shared" si="4"/>
        <v>41042.411</v>
      </c>
      <c r="H16" s="45">
        <f t="shared" si="5"/>
        <v>-5539</v>
      </c>
      <c r="I16" s="54" t="s">
        <v>375</v>
      </c>
      <c r="J16" s="55" t="s">
        <v>376</v>
      </c>
      <c r="K16" s="54">
        <v>-5539</v>
      </c>
      <c r="L16" s="54" t="s">
        <v>377</v>
      </c>
      <c r="M16" s="55" t="s">
        <v>358</v>
      </c>
      <c r="N16" s="55"/>
      <c r="O16" s="56" t="s">
        <v>378</v>
      </c>
      <c r="P16" s="56" t="s">
        <v>368</v>
      </c>
    </row>
    <row r="17" spans="1:16" ht="12.75" customHeight="1" thickBot="1" x14ac:dyDescent="0.25">
      <c r="A17" s="45" t="str">
        <f t="shared" si="0"/>
        <v> ORI 124 </v>
      </c>
      <c r="B17" s="4" t="str">
        <f t="shared" si="1"/>
        <v>I</v>
      </c>
      <c r="C17" s="45">
        <f t="shared" si="2"/>
        <v>41048.614000000001</v>
      </c>
      <c r="D17" s="10" t="str">
        <f t="shared" si="3"/>
        <v>vis</v>
      </c>
      <c r="E17" s="53">
        <f>VLOOKUP(C17,Active!C$21:E$971,3,FALSE)</f>
        <v>-373.00220204651242</v>
      </c>
      <c r="F17" s="4" t="s">
        <v>126</v>
      </c>
      <c r="G17" s="10" t="str">
        <f t="shared" si="4"/>
        <v>41048.614</v>
      </c>
      <c r="H17" s="45">
        <f t="shared" si="5"/>
        <v>-5536</v>
      </c>
      <c r="I17" s="54" t="s">
        <v>379</v>
      </c>
      <c r="J17" s="55" t="s">
        <v>380</v>
      </c>
      <c r="K17" s="54">
        <v>-5536</v>
      </c>
      <c r="L17" s="54" t="s">
        <v>363</v>
      </c>
      <c r="M17" s="55" t="s">
        <v>358</v>
      </c>
      <c r="N17" s="55"/>
      <c r="O17" s="56" t="s">
        <v>378</v>
      </c>
      <c r="P17" s="56" t="s">
        <v>368</v>
      </c>
    </row>
    <row r="18" spans="1:16" ht="12.75" customHeight="1" thickBot="1" x14ac:dyDescent="0.25">
      <c r="A18" s="45" t="str">
        <f t="shared" si="0"/>
        <v> ORI 125 </v>
      </c>
      <c r="B18" s="4" t="str">
        <f t="shared" si="1"/>
        <v>I</v>
      </c>
      <c r="C18" s="45">
        <f t="shared" si="2"/>
        <v>41071.381000000001</v>
      </c>
      <c r="D18" s="10" t="str">
        <f t="shared" si="3"/>
        <v>vis</v>
      </c>
      <c r="E18" s="53">
        <f>VLOOKUP(C18,Active!C$21:E$971,3,FALSE)</f>
        <v>-350.99237104667054</v>
      </c>
      <c r="F18" s="4" t="s">
        <v>126</v>
      </c>
      <c r="G18" s="10" t="str">
        <f t="shared" si="4"/>
        <v>41071.381</v>
      </c>
      <c r="H18" s="45">
        <f t="shared" si="5"/>
        <v>-5525</v>
      </c>
      <c r="I18" s="54" t="s">
        <v>381</v>
      </c>
      <c r="J18" s="55" t="s">
        <v>382</v>
      </c>
      <c r="K18" s="54">
        <v>-5525</v>
      </c>
      <c r="L18" s="54" t="s">
        <v>383</v>
      </c>
      <c r="M18" s="55" t="s">
        <v>358</v>
      </c>
      <c r="N18" s="55"/>
      <c r="O18" s="56" t="s">
        <v>371</v>
      </c>
      <c r="P18" s="56" t="s">
        <v>384</v>
      </c>
    </row>
    <row r="19" spans="1:16" ht="12.75" customHeight="1" thickBot="1" x14ac:dyDescent="0.25">
      <c r="A19" s="45" t="str">
        <f t="shared" si="0"/>
        <v> ORI 125 </v>
      </c>
      <c r="B19" s="4" t="str">
        <f t="shared" si="1"/>
        <v>I</v>
      </c>
      <c r="C19" s="45">
        <f t="shared" si="2"/>
        <v>41104.453000000001</v>
      </c>
      <c r="D19" s="10" t="str">
        <f t="shared" si="3"/>
        <v>vis</v>
      </c>
      <c r="E19" s="53">
        <f>VLOOKUP(C19,Active!C$21:E$971,3,FALSE)</f>
        <v>-319.0202565464387</v>
      </c>
      <c r="F19" s="4" t="s">
        <v>126</v>
      </c>
      <c r="G19" s="10" t="str">
        <f t="shared" si="4"/>
        <v>41104.453</v>
      </c>
      <c r="H19" s="45">
        <f t="shared" si="5"/>
        <v>-5509</v>
      </c>
      <c r="I19" s="54" t="s">
        <v>385</v>
      </c>
      <c r="J19" s="55" t="s">
        <v>386</v>
      </c>
      <c r="K19" s="54">
        <v>-5509</v>
      </c>
      <c r="L19" s="54" t="s">
        <v>387</v>
      </c>
      <c r="M19" s="55" t="s">
        <v>358</v>
      </c>
      <c r="N19" s="55"/>
      <c r="O19" s="56" t="s">
        <v>359</v>
      </c>
      <c r="P19" s="56" t="s">
        <v>384</v>
      </c>
    </row>
    <row r="20" spans="1:16" ht="12.75" customHeight="1" thickBot="1" x14ac:dyDescent="0.25">
      <c r="A20" s="45" t="str">
        <f t="shared" si="0"/>
        <v> ORI 126 </v>
      </c>
      <c r="B20" s="4" t="str">
        <f t="shared" si="1"/>
        <v>I</v>
      </c>
      <c r="C20" s="45">
        <f t="shared" si="2"/>
        <v>41135.498</v>
      </c>
      <c r="D20" s="10" t="str">
        <f t="shared" si="3"/>
        <v>vis</v>
      </c>
      <c r="E20" s="53">
        <f>VLOOKUP(C20,Active!C$21:E$971,3,FALSE)</f>
        <v>-289.00772949456285</v>
      </c>
      <c r="F20" s="4" t="s">
        <v>126</v>
      </c>
      <c r="G20" s="10" t="str">
        <f t="shared" si="4"/>
        <v>41135.498</v>
      </c>
      <c r="H20" s="45">
        <f t="shared" si="5"/>
        <v>-5494</v>
      </c>
      <c r="I20" s="54" t="s">
        <v>388</v>
      </c>
      <c r="J20" s="55" t="s">
        <v>389</v>
      </c>
      <c r="K20" s="54">
        <v>-5494</v>
      </c>
      <c r="L20" s="54" t="s">
        <v>390</v>
      </c>
      <c r="M20" s="55" t="s">
        <v>358</v>
      </c>
      <c r="N20" s="55"/>
      <c r="O20" s="56" t="s">
        <v>371</v>
      </c>
      <c r="P20" s="56" t="s">
        <v>391</v>
      </c>
    </row>
    <row r="21" spans="1:16" ht="12.75" customHeight="1" thickBot="1" x14ac:dyDescent="0.25">
      <c r="A21" s="45" t="str">
        <f t="shared" si="0"/>
        <v> ORI 126 </v>
      </c>
      <c r="B21" s="4" t="str">
        <f t="shared" si="1"/>
        <v>I</v>
      </c>
      <c r="C21" s="45">
        <f t="shared" si="2"/>
        <v>41135.502999999997</v>
      </c>
      <c r="D21" s="10" t="str">
        <f t="shared" si="3"/>
        <v>vis</v>
      </c>
      <c r="E21" s="53">
        <f>VLOOKUP(C21,Active!C$21:E$971,3,FALSE)</f>
        <v>-289.00289578107663</v>
      </c>
      <c r="F21" s="4" t="s">
        <v>126</v>
      </c>
      <c r="G21" s="10" t="str">
        <f t="shared" si="4"/>
        <v>41135.503</v>
      </c>
      <c r="H21" s="45">
        <f t="shared" si="5"/>
        <v>-5494</v>
      </c>
      <c r="I21" s="54" t="s">
        <v>392</v>
      </c>
      <c r="J21" s="55" t="s">
        <v>393</v>
      </c>
      <c r="K21" s="54">
        <v>-5494</v>
      </c>
      <c r="L21" s="54" t="s">
        <v>128</v>
      </c>
      <c r="M21" s="55" t="s">
        <v>358</v>
      </c>
      <c r="N21" s="55"/>
      <c r="O21" s="56" t="s">
        <v>359</v>
      </c>
      <c r="P21" s="56" t="s">
        <v>391</v>
      </c>
    </row>
    <row r="22" spans="1:16" ht="12.75" customHeight="1" thickBot="1" x14ac:dyDescent="0.25">
      <c r="A22" s="45" t="str">
        <f t="shared" si="0"/>
        <v> ORI 126 </v>
      </c>
      <c r="B22" s="4" t="str">
        <f t="shared" si="1"/>
        <v>I</v>
      </c>
      <c r="C22" s="45">
        <f t="shared" si="2"/>
        <v>41162.411999999997</v>
      </c>
      <c r="D22" s="10" t="str">
        <f t="shared" si="3"/>
        <v>vis</v>
      </c>
      <c r="E22" s="53">
        <f>VLOOKUP(C22,Active!C$21:E$971,3,FALSE)</f>
        <v>-262.9888165271239</v>
      </c>
      <c r="F22" s="4" t="s">
        <v>126</v>
      </c>
      <c r="G22" s="10" t="str">
        <f t="shared" si="4"/>
        <v>41162.412</v>
      </c>
      <c r="H22" s="45">
        <f t="shared" si="5"/>
        <v>-5481</v>
      </c>
      <c r="I22" s="54" t="s">
        <v>394</v>
      </c>
      <c r="J22" s="55" t="s">
        <v>395</v>
      </c>
      <c r="K22" s="54">
        <v>-5481</v>
      </c>
      <c r="L22" s="54" t="s">
        <v>396</v>
      </c>
      <c r="M22" s="55" t="s">
        <v>358</v>
      </c>
      <c r="N22" s="55"/>
      <c r="O22" s="56" t="s">
        <v>378</v>
      </c>
      <c r="P22" s="56" t="s">
        <v>391</v>
      </c>
    </row>
    <row r="23" spans="1:16" ht="12.75" customHeight="1" thickBot="1" x14ac:dyDescent="0.25">
      <c r="A23" s="45" t="str">
        <f t="shared" si="0"/>
        <v> BBS 3 </v>
      </c>
      <c r="B23" s="4" t="str">
        <f t="shared" si="1"/>
        <v>I</v>
      </c>
      <c r="C23" s="45">
        <f t="shared" si="2"/>
        <v>41402.385000000002</v>
      </c>
      <c r="D23" s="10" t="str">
        <f t="shared" si="3"/>
        <v>vis</v>
      </c>
      <c r="E23" s="53">
        <f>VLOOKUP(C23,Active!C$21:E$971,3,FALSE)</f>
        <v>-30.996671118189369</v>
      </c>
      <c r="F23" s="4" t="s">
        <v>126</v>
      </c>
      <c r="G23" s="10" t="str">
        <f t="shared" si="4"/>
        <v>41402.385</v>
      </c>
      <c r="H23" s="45">
        <f t="shared" si="5"/>
        <v>-5365</v>
      </c>
      <c r="I23" s="54" t="s">
        <v>397</v>
      </c>
      <c r="J23" s="55" t="s">
        <v>398</v>
      </c>
      <c r="K23" s="54">
        <v>-5365</v>
      </c>
      <c r="L23" s="54" t="s">
        <v>399</v>
      </c>
      <c r="M23" s="55" t="s">
        <v>358</v>
      </c>
      <c r="N23" s="55"/>
      <c r="O23" s="56" t="s">
        <v>371</v>
      </c>
      <c r="P23" s="56" t="s">
        <v>400</v>
      </c>
    </row>
    <row r="24" spans="1:16" ht="12.75" customHeight="1" thickBot="1" x14ac:dyDescent="0.25">
      <c r="A24" s="45" t="str">
        <f t="shared" si="0"/>
        <v> BBS 4 </v>
      </c>
      <c r="B24" s="4" t="str">
        <f t="shared" si="1"/>
        <v>I</v>
      </c>
      <c r="C24" s="45">
        <f t="shared" si="2"/>
        <v>41402.392999999996</v>
      </c>
      <c r="D24" s="10" t="str">
        <f t="shared" si="3"/>
        <v>vis</v>
      </c>
      <c r="E24" s="53">
        <f>VLOOKUP(C24,Active!C$21:E$971,3,FALSE)</f>
        <v>-30.988937176612769</v>
      </c>
      <c r="F24" s="4" t="s">
        <v>126</v>
      </c>
      <c r="G24" s="10" t="str">
        <f t="shared" si="4"/>
        <v>41402.393</v>
      </c>
      <c r="H24" s="45">
        <f t="shared" si="5"/>
        <v>-5365</v>
      </c>
      <c r="I24" s="54" t="s">
        <v>401</v>
      </c>
      <c r="J24" s="55" t="s">
        <v>402</v>
      </c>
      <c r="K24" s="54">
        <v>-5365</v>
      </c>
      <c r="L24" s="54" t="s">
        <v>396</v>
      </c>
      <c r="M24" s="55" t="s">
        <v>358</v>
      </c>
      <c r="N24" s="55"/>
      <c r="O24" s="56" t="s">
        <v>403</v>
      </c>
      <c r="P24" s="56" t="s">
        <v>404</v>
      </c>
    </row>
    <row r="25" spans="1:16" ht="12.75" customHeight="1" thickBot="1" x14ac:dyDescent="0.25">
      <c r="A25" s="45" t="str">
        <f t="shared" si="0"/>
        <v> BBS 2 </v>
      </c>
      <c r="B25" s="4" t="str">
        <f t="shared" si="1"/>
        <v>II</v>
      </c>
      <c r="C25" s="45">
        <f t="shared" si="2"/>
        <v>41405.466</v>
      </c>
      <c r="D25" s="10" t="str">
        <f t="shared" si="3"/>
        <v>vis</v>
      </c>
      <c r="E25" s="53">
        <f>VLOOKUP(C25,Active!C$21:E$971,3,FALSE)</f>
        <v>-28.018136866400543</v>
      </c>
      <c r="F25" s="4" t="s">
        <v>126</v>
      </c>
      <c r="G25" s="10" t="str">
        <f t="shared" si="4"/>
        <v>41405.466</v>
      </c>
      <c r="H25" s="45">
        <f t="shared" si="5"/>
        <v>-5363.5</v>
      </c>
      <c r="I25" s="54" t="s">
        <v>405</v>
      </c>
      <c r="J25" s="55" t="s">
        <v>406</v>
      </c>
      <c r="K25" s="54">
        <v>-5363.5</v>
      </c>
      <c r="L25" s="54" t="s">
        <v>407</v>
      </c>
      <c r="M25" s="55" t="s">
        <v>358</v>
      </c>
      <c r="N25" s="55"/>
      <c r="O25" s="56" t="s">
        <v>378</v>
      </c>
      <c r="P25" s="56" t="s">
        <v>408</v>
      </c>
    </row>
    <row r="26" spans="1:16" ht="12.75" customHeight="1" thickBot="1" x14ac:dyDescent="0.25">
      <c r="A26" s="45" t="str">
        <f t="shared" si="0"/>
        <v> BBS 3 </v>
      </c>
      <c r="B26" s="4" t="str">
        <f t="shared" si="1"/>
        <v>I</v>
      </c>
      <c r="C26" s="45">
        <f t="shared" si="2"/>
        <v>41433.423000000003</v>
      </c>
      <c r="D26" s="10" t="str">
        <f t="shared" si="3"/>
        <v>vis</v>
      </c>
      <c r="E26" s="53">
        <f>VLOOKUP(C26,Active!C$21:E$971,3,FALSE)</f>
        <v>-0.99091126519567674</v>
      </c>
      <c r="F26" s="4" t="s">
        <v>126</v>
      </c>
      <c r="G26" s="10" t="str">
        <f t="shared" si="4"/>
        <v>41433.423</v>
      </c>
      <c r="H26" s="45">
        <f t="shared" si="5"/>
        <v>-5350</v>
      </c>
      <c r="I26" s="54" t="s">
        <v>409</v>
      </c>
      <c r="J26" s="55" t="s">
        <v>410</v>
      </c>
      <c r="K26" s="54">
        <v>-5350</v>
      </c>
      <c r="L26" s="54" t="s">
        <v>150</v>
      </c>
      <c r="M26" s="55" t="s">
        <v>358</v>
      </c>
      <c r="N26" s="55"/>
      <c r="O26" s="56" t="s">
        <v>378</v>
      </c>
      <c r="P26" s="56" t="s">
        <v>400</v>
      </c>
    </row>
    <row r="27" spans="1:16" ht="12.75" customHeight="1" thickBot="1" x14ac:dyDescent="0.25">
      <c r="A27" s="45" t="str">
        <f t="shared" si="0"/>
        <v> BBS 3 </v>
      </c>
      <c r="B27" s="4" t="str">
        <f t="shared" si="1"/>
        <v>II</v>
      </c>
      <c r="C27" s="45">
        <f t="shared" si="2"/>
        <v>41434.442000000003</v>
      </c>
      <c r="D27" s="10" t="str">
        <f t="shared" si="3"/>
        <v>vis</v>
      </c>
      <c r="E27" s="53">
        <f>VLOOKUP(C27,Active!C$21:E$971,3,FALSE)</f>
        <v>-5.8004561806919474E-3</v>
      </c>
      <c r="F27" s="4" t="s">
        <v>126</v>
      </c>
      <c r="G27" s="10" t="str">
        <f t="shared" si="4"/>
        <v>41434.442</v>
      </c>
      <c r="H27" s="45">
        <f t="shared" si="5"/>
        <v>-5349.5</v>
      </c>
      <c r="I27" s="54" t="s">
        <v>411</v>
      </c>
      <c r="J27" s="55" t="s">
        <v>412</v>
      </c>
      <c r="K27" s="54">
        <v>-5349.5</v>
      </c>
      <c r="L27" s="54" t="s">
        <v>413</v>
      </c>
      <c r="M27" s="55" t="s">
        <v>358</v>
      </c>
      <c r="N27" s="55"/>
      <c r="O27" s="56" t="s">
        <v>378</v>
      </c>
      <c r="P27" s="56" t="s">
        <v>400</v>
      </c>
    </row>
    <row r="28" spans="1:16" ht="12.75" customHeight="1" thickBot="1" x14ac:dyDescent="0.25">
      <c r="A28" s="45" t="str">
        <f t="shared" si="0"/>
        <v> BBS 3 </v>
      </c>
      <c r="B28" s="4" t="str">
        <f t="shared" si="1"/>
        <v>II</v>
      </c>
      <c r="C28" s="45">
        <f t="shared" si="2"/>
        <v>41434.446000000004</v>
      </c>
      <c r="D28" s="10" t="str">
        <f t="shared" si="3"/>
        <v>vis</v>
      </c>
      <c r="E28" s="53">
        <f>VLOOKUP(C28,Active!C$21:E$971,3,FALSE)</f>
        <v>-1.9334853888746634E-3</v>
      </c>
      <c r="F28" s="4" t="s">
        <v>126</v>
      </c>
      <c r="G28" s="10" t="str">
        <f t="shared" si="4"/>
        <v>41434.446</v>
      </c>
      <c r="H28" s="45">
        <f t="shared" si="5"/>
        <v>-5349.5</v>
      </c>
      <c r="I28" s="54" t="s">
        <v>414</v>
      </c>
      <c r="J28" s="55" t="s">
        <v>415</v>
      </c>
      <c r="K28" s="54">
        <v>-5349.5</v>
      </c>
      <c r="L28" s="54" t="s">
        <v>128</v>
      </c>
      <c r="M28" s="55" t="s">
        <v>358</v>
      </c>
      <c r="N28" s="55"/>
      <c r="O28" s="56" t="s">
        <v>371</v>
      </c>
      <c r="P28" s="56" t="s">
        <v>400</v>
      </c>
    </row>
    <row r="29" spans="1:16" ht="12.75" customHeight="1" thickBot="1" x14ac:dyDescent="0.25">
      <c r="A29" s="45" t="str">
        <f t="shared" si="0"/>
        <v> BBS 4 </v>
      </c>
      <c r="B29" s="4" t="str">
        <f t="shared" si="1"/>
        <v>II</v>
      </c>
      <c r="C29" s="45">
        <f t="shared" si="2"/>
        <v>41436.516000000003</v>
      </c>
      <c r="D29" s="10" t="str">
        <f t="shared" si="3"/>
        <v>vis</v>
      </c>
      <c r="E29" s="53">
        <f>VLOOKUP(C29,Active!C$21:E$971,3,FALSE)</f>
        <v>1.9992238989685993</v>
      </c>
      <c r="F29" s="4" t="s">
        <v>126</v>
      </c>
      <c r="G29" s="10" t="str">
        <f t="shared" si="4"/>
        <v>41436.516</v>
      </c>
      <c r="H29" s="45">
        <f t="shared" si="5"/>
        <v>-5348.5</v>
      </c>
      <c r="I29" s="54" t="s">
        <v>416</v>
      </c>
      <c r="J29" s="55" t="s">
        <v>417</v>
      </c>
      <c r="K29" s="54">
        <v>-5348.5</v>
      </c>
      <c r="L29" s="54" t="s">
        <v>363</v>
      </c>
      <c r="M29" s="55" t="s">
        <v>358</v>
      </c>
      <c r="N29" s="55"/>
      <c r="O29" s="56" t="s">
        <v>418</v>
      </c>
      <c r="P29" s="56" t="s">
        <v>404</v>
      </c>
    </row>
    <row r="30" spans="1:16" ht="12.75" customHeight="1" thickBot="1" x14ac:dyDescent="0.25">
      <c r="A30" s="45" t="str">
        <f t="shared" si="0"/>
        <v> BBS 3 </v>
      </c>
      <c r="B30" s="4" t="str">
        <f t="shared" si="1"/>
        <v>II</v>
      </c>
      <c r="C30" s="45">
        <f t="shared" si="2"/>
        <v>41494.44</v>
      </c>
      <c r="D30" s="10" t="str">
        <f t="shared" si="3"/>
        <v>vis</v>
      </c>
      <c r="E30" s="53">
        <f>VLOOKUP(C30,Active!C$21:E$971,3,FALSE)</f>
        <v>57.996827923865581</v>
      </c>
      <c r="F30" s="4" t="s">
        <v>126</v>
      </c>
      <c r="G30" s="10" t="str">
        <f t="shared" si="4"/>
        <v>41494.440</v>
      </c>
      <c r="H30" s="45">
        <f t="shared" si="5"/>
        <v>-5320.5</v>
      </c>
      <c r="I30" s="54" t="s">
        <v>419</v>
      </c>
      <c r="J30" s="55" t="s">
        <v>420</v>
      </c>
      <c r="K30" s="54">
        <v>-5320.5</v>
      </c>
      <c r="L30" s="54" t="s">
        <v>250</v>
      </c>
      <c r="M30" s="55" t="s">
        <v>358</v>
      </c>
      <c r="N30" s="55"/>
      <c r="O30" s="56" t="s">
        <v>371</v>
      </c>
      <c r="P30" s="56" t="s">
        <v>400</v>
      </c>
    </row>
    <row r="31" spans="1:16" ht="12.75" customHeight="1" thickBot="1" x14ac:dyDescent="0.25">
      <c r="A31" s="45" t="str">
        <f t="shared" si="0"/>
        <v> BBS 8 </v>
      </c>
      <c r="B31" s="4" t="str">
        <f t="shared" si="1"/>
        <v>II</v>
      </c>
      <c r="C31" s="45">
        <f t="shared" si="2"/>
        <v>41763.339</v>
      </c>
      <c r="D31" s="10" t="str">
        <f t="shared" si="3"/>
        <v>vis</v>
      </c>
      <c r="E31" s="53">
        <f>VLOOKUP(C31,Active!C$21:E$971,3,FALSE)</f>
        <v>317.95297260812225</v>
      </c>
      <c r="F31" s="4" t="s">
        <v>126</v>
      </c>
      <c r="G31" s="10" t="str">
        <f t="shared" si="4"/>
        <v>41763.339</v>
      </c>
      <c r="H31" s="45">
        <f t="shared" si="5"/>
        <v>-5190.5</v>
      </c>
      <c r="I31" s="54" t="s">
        <v>421</v>
      </c>
      <c r="J31" s="55" t="s">
        <v>422</v>
      </c>
      <c r="K31" s="54">
        <v>-5190.5</v>
      </c>
      <c r="L31" s="54" t="s">
        <v>247</v>
      </c>
      <c r="M31" s="55" t="s">
        <v>358</v>
      </c>
      <c r="N31" s="55"/>
      <c r="O31" s="56" t="s">
        <v>371</v>
      </c>
      <c r="P31" s="56" t="s">
        <v>423</v>
      </c>
    </row>
    <row r="32" spans="1:16" ht="12.75" customHeight="1" thickBot="1" x14ac:dyDescent="0.25">
      <c r="A32" s="45" t="str">
        <f t="shared" si="0"/>
        <v> BBS 8 </v>
      </c>
      <c r="B32" s="4" t="str">
        <f t="shared" si="1"/>
        <v>II</v>
      </c>
      <c r="C32" s="45">
        <f t="shared" si="2"/>
        <v>41763.381000000001</v>
      </c>
      <c r="D32" s="10" t="str">
        <f t="shared" si="3"/>
        <v>vis</v>
      </c>
      <c r="E32" s="53">
        <f>VLOOKUP(C32,Active!C$21:E$971,3,FALSE)</f>
        <v>317.9935758014293</v>
      </c>
      <c r="F32" s="4" t="s">
        <v>126</v>
      </c>
      <c r="G32" s="10" t="str">
        <f t="shared" si="4"/>
        <v>41763.381</v>
      </c>
      <c r="H32" s="45">
        <f t="shared" si="5"/>
        <v>-5190.5</v>
      </c>
      <c r="I32" s="54" t="s">
        <v>424</v>
      </c>
      <c r="J32" s="55" t="s">
        <v>425</v>
      </c>
      <c r="K32" s="54">
        <v>-5190.5</v>
      </c>
      <c r="L32" s="54" t="s">
        <v>390</v>
      </c>
      <c r="M32" s="55" t="s">
        <v>358</v>
      </c>
      <c r="N32" s="55"/>
      <c r="O32" s="56" t="s">
        <v>367</v>
      </c>
      <c r="P32" s="56" t="s">
        <v>423</v>
      </c>
    </row>
    <row r="33" spans="1:16" ht="12.75" customHeight="1" thickBot="1" x14ac:dyDescent="0.25">
      <c r="A33" s="45" t="str">
        <f t="shared" si="0"/>
        <v> BBS 8 </v>
      </c>
      <c r="B33" s="4" t="str">
        <f t="shared" si="1"/>
        <v>I</v>
      </c>
      <c r="C33" s="45">
        <f t="shared" si="2"/>
        <v>41764.377999999997</v>
      </c>
      <c r="D33" s="10" t="str">
        <f t="shared" si="3"/>
        <v>vis</v>
      </c>
      <c r="E33" s="53">
        <f>VLOOKUP(C33,Active!C$21:E$971,3,FALSE)</f>
        <v>318.9574182710893</v>
      </c>
      <c r="F33" s="4" t="s">
        <v>126</v>
      </c>
      <c r="G33" s="10" t="str">
        <f t="shared" si="4"/>
        <v>41764.378</v>
      </c>
      <c r="H33" s="45">
        <f t="shared" si="5"/>
        <v>-5190</v>
      </c>
      <c r="I33" s="54" t="s">
        <v>426</v>
      </c>
      <c r="J33" s="55" t="s">
        <v>427</v>
      </c>
      <c r="K33" s="54">
        <v>-5190</v>
      </c>
      <c r="L33" s="54" t="s">
        <v>428</v>
      </c>
      <c r="M33" s="55" t="s">
        <v>358</v>
      </c>
      <c r="N33" s="55"/>
      <c r="O33" s="56" t="s">
        <v>371</v>
      </c>
      <c r="P33" s="56" t="s">
        <v>423</v>
      </c>
    </row>
    <row r="34" spans="1:16" ht="12.75" customHeight="1" thickBot="1" x14ac:dyDescent="0.25">
      <c r="A34" s="45" t="str">
        <f t="shared" si="0"/>
        <v> BBS 8 </v>
      </c>
      <c r="B34" s="4" t="str">
        <f t="shared" si="1"/>
        <v>I</v>
      </c>
      <c r="C34" s="45">
        <f t="shared" si="2"/>
        <v>41764.413</v>
      </c>
      <c r="D34" s="10" t="str">
        <f t="shared" si="3"/>
        <v>vis</v>
      </c>
      <c r="E34" s="53">
        <f>VLOOKUP(C34,Active!C$21:E$971,3,FALSE)</f>
        <v>318.99125426551416</v>
      </c>
      <c r="F34" s="4" t="s">
        <v>126</v>
      </c>
      <c r="G34" s="10" t="str">
        <f t="shared" si="4"/>
        <v>41764.413</v>
      </c>
      <c r="H34" s="45">
        <f t="shared" si="5"/>
        <v>-5190</v>
      </c>
      <c r="I34" s="54" t="s">
        <v>429</v>
      </c>
      <c r="J34" s="55" t="s">
        <v>430</v>
      </c>
      <c r="K34" s="54">
        <v>-5190</v>
      </c>
      <c r="L34" s="54" t="s">
        <v>355</v>
      </c>
      <c r="M34" s="55" t="s">
        <v>358</v>
      </c>
      <c r="N34" s="55"/>
      <c r="O34" s="56" t="s">
        <v>367</v>
      </c>
      <c r="P34" s="56" t="s">
        <v>423</v>
      </c>
    </row>
    <row r="35" spans="1:16" ht="12.75" customHeight="1" thickBot="1" x14ac:dyDescent="0.25">
      <c r="A35" s="45" t="str">
        <f t="shared" si="0"/>
        <v> BBS 9 </v>
      </c>
      <c r="B35" s="4" t="str">
        <f t="shared" si="1"/>
        <v>II</v>
      </c>
      <c r="C35" s="45">
        <f t="shared" si="2"/>
        <v>41794.398999999998</v>
      </c>
      <c r="D35" s="10" t="str">
        <f t="shared" si="3"/>
        <v>vis</v>
      </c>
      <c r="E35" s="53">
        <f>VLOOKUP(C35,Active!C$21:E$971,3,FALSE)</f>
        <v>347.98000080046387</v>
      </c>
      <c r="F35" s="4" t="s">
        <v>126</v>
      </c>
      <c r="G35" s="10" t="str">
        <f t="shared" si="4"/>
        <v>41794.399</v>
      </c>
      <c r="H35" s="45">
        <f t="shared" si="5"/>
        <v>-5175.5</v>
      </c>
      <c r="I35" s="54" t="s">
        <v>431</v>
      </c>
      <c r="J35" s="55" t="s">
        <v>432</v>
      </c>
      <c r="K35" s="54">
        <v>-5175.5</v>
      </c>
      <c r="L35" s="54" t="s">
        <v>433</v>
      </c>
      <c r="M35" s="55" t="s">
        <v>358</v>
      </c>
      <c r="N35" s="55"/>
      <c r="O35" s="56" t="s">
        <v>378</v>
      </c>
      <c r="P35" s="56" t="s">
        <v>434</v>
      </c>
    </row>
    <row r="36" spans="1:16" ht="12.75" customHeight="1" thickBot="1" x14ac:dyDescent="0.25">
      <c r="A36" s="45" t="str">
        <f t="shared" si="0"/>
        <v> BBS 9 </v>
      </c>
      <c r="B36" s="4" t="str">
        <f t="shared" si="1"/>
        <v>II</v>
      </c>
      <c r="C36" s="45">
        <f t="shared" si="2"/>
        <v>41794.411</v>
      </c>
      <c r="D36" s="10" t="str">
        <f t="shared" si="3"/>
        <v>vis</v>
      </c>
      <c r="E36" s="53">
        <f>VLOOKUP(C36,Active!C$21:E$971,3,FALSE)</f>
        <v>347.99160171283933</v>
      </c>
      <c r="F36" s="4" t="s">
        <v>126</v>
      </c>
      <c r="G36" s="10" t="str">
        <f t="shared" si="4"/>
        <v>41794.411</v>
      </c>
      <c r="H36" s="45">
        <f t="shared" si="5"/>
        <v>-5175.5</v>
      </c>
      <c r="I36" s="54" t="s">
        <v>435</v>
      </c>
      <c r="J36" s="55" t="s">
        <v>436</v>
      </c>
      <c r="K36" s="54">
        <v>-5175.5</v>
      </c>
      <c r="L36" s="54" t="s">
        <v>437</v>
      </c>
      <c r="M36" s="55" t="s">
        <v>358</v>
      </c>
      <c r="N36" s="55"/>
      <c r="O36" s="56" t="s">
        <v>367</v>
      </c>
      <c r="P36" s="56" t="s">
        <v>434</v>
      </c>
    </row>
    <row r="37" spans="1:16" ht="12.75" customHeight="1" thickBot="1" x14ac:dyDescent="0.25">
      <c r="A37" s="45" t="str">
        <f t="shared" si="0"/>
        <v> BBS 9 </v>
      </c>
      <c r="B37" s="4" t="str">
        <f t="shared" si="1"/>
        <v>I</v>
      </c>
      <c r="C37" s="45">
        <f t="shared" si="2"/>
        <v>41795.459000000003</v>
      </c>
      <c r="D37" s="10" t="str">
        <f t="shared" si="3"/>
        <v>vis</v>
      </c>
      <c r="E37" s="53">
        <f>VLOOKUP(C37,Active!C$21:E$971,3,FALSE)</f>
        <v>349.00474806009146</v>
      </c>
      <c r="F37" s="4" t="s">
        <v>126</v>
      </c>
      <c r="G37" s="10" t="str">
        <f t="shared" si="4"/>
        <v>41795.459</v>
      </c>
      <c r="H37" s="45">
        <f t="shared" si="5"/>
        <v>-5175</v>
      </c>
      <c r="I37" s="54" t="s">
        <v>438</v>
      </c>
      <c r="J37" s="55" t="s">
        <v>439</v>
      </c>
      <c r="K37" s="54">
        <v>-5175</v>
      </c>
      <c r="L37" s="54" t="s">
        <v>399</v>
      </c>
      <c r="M37" s="55" t="s">
        <v>358</v>
      </c>
      <c r="N37" s="55"/>
      <c r="O37" s="56" t="s">
        <v>378</v>
      </c>
      <c r="P37" s="56" t="s">
        <v>434</v>
      </c>
    </row>
    <row r="38" spans="1:16" ht="12.75" customHeight="1" thickBot="1" x14ac:dyDescent="0.25">
      <c r="A38" s="45" t="str">
        <f t="shared" si="0"/>
        <v> BBS 9 </v>
      </c>
      <c r="B38" s="4" t="str">
        <f t="shared" si="1"/>
        <v>I</v>
      </c>
      <c r="C38" s="45">
        <f t="shared" si="2"/>
        <v>41824.387000000002</v>
      </c>
      <c r="D38" s="10" t="str">
        <f t="shared" si="3"/>
        <v>vis</v>
      </c>
      <c r="E38" s="53">
        <f>VLOOKUP(C38,Active!C$21:E$971,3,FALSE)</f>
        <v>376.97068082081654</v>
      </c>
      <c r="F38" s="4" t="s">
        <v>126</v>
      </c>
      <c r="G38" s="10" t="str">
        <f t="shared" si="4"/>
        <v>41824.387</v>
      </c>
      <c r="H38" s="45">
        <f t="shared" si="5"/>
        <v>-5161</v>
      </c>
      <c r="I38" s="54" t="s">
        <v>440</v>
      </c>
      <c r="J38" s="55" t="s">
        <v>441</v>
      </c>
      <c r="K38" s="54">
        <v>-5161</v>
      </c>
      <c r="L38" s="54" t="s">
        <v>442</v>
      </c>
      <c r="M38" s="55" t="s">
        <v>358</v>
      </c>
      <c r="N38" s="55"/>
      <c r="O38" s="56" t="s">
        <v>371</v>
      </c>
      <c r="P38" s="56" t="s">
        <v>434</v>
      </c>
    </row>
    <row r="39" spans="1:16" ht="12.75" customHeight="1" thickBot="1" x14ac:dyDescent="0.25">
      <c r="A39" s="45" t="str">
        <f t="shared" si="0"/>
        <v> BBS 10 </v>
      </c>
      <c r="B39" s="4" t="str">
        <f t="shared" si="1"/>
        <v>I</v>
      </c>
      <c r="C39" s="45">
        <f t="shared" si="2"/>
        <v>41853.381000000001</v>
      </c>
      <c r="D39" s="10" t="str">
        <f t="shared" si="3"/>
        <v>vis</v>
      </c>
      <c r="E39" s="53">
        <f>VLOOKUP(C39,Active!C$21:E$971,3,FALSE)</f>
        <v>405.00041859959254</v>
      </c>
      <c r="F39" s="4" t="s">
        <v>126</v>
      </c>
      <c r="G39" s="10" t="str">
        <f t="shared" si="4"/>
        <v>41853.381</v>
      </c>
      <c r="H39" s="45">
        <f t="shared" si="5"/>
        <v>-5147</v>
      </c>
      <c r="I39" s="54" t="s">
        <v>443</v>
      </c>
      <c r="J39" s="55" t="s">
        <v>444</v>
      </c>
      <c r="K39" s="54">
        <v>-5147</v>
      </c>
      <c r="L39" s="54" t="s">
        <v>374</v>
      </c>
      <c r="M39" s="55" t="s">
        <v>358</v>
      </c>
      <c r="N39" s="55"/>
      <c r="O39" s="56" t="s">
        <v>359</v>
      </c>
      <c r="P39" s="56" t="s">
        <v>445</v>
      </c>
    </row>
    <row r="40" spans="1:16" ht="12.75" customHeight="1" thickBot="1" x14ac:dyDescent="0.25">
      <c r="A40" s="45" t="str">
        <f t="shared" si="0"/>
        <v> BBS 11 </v>
      </c>
      <c r="B40" s="4" t="str">
        <f t="shared" si="1"/>
        <v>II</v>
      </c>
      <c r="C40" s="45">
        <f t="shared" si="2"/>
        <v>41912.364999999998</v>
      </c>
      <c r="D40" s="10" t="str">
        <f t="shared" si="3"/>
        <v>vis</v>
      </c>
      <c r="E40" s="53">
        <f>VLOOKUP(C40,Active!C$21:E$971,3,FALSE)</f>
        <v>462.02276988411012</v>
      </c>
      <c r="F40" s="4" t="s">
        <v>126</v>
      </c>
      <c r="G40" s="10" t="str">
        <f t="shared" si="4"/>
        <v>41912.365</v>
      </c>
      <c r="H40" s="45">
        <f t="shared" si="5"/>
        <v>-5118.5</v>
      </c>
      <c r="I40" s="54" t="s">
        <v>446</v>
      </c>
      <c r="J40" s="55" t="s">
        <v>447</v>
      </c>
      <c r="K40" s="54">
        <v>-5118.5</v>
      </c>
      <c r="L40" s="54" t="s">
        <v>448</v>
      </c>
      <c r="M40" s="55" t="s">
        <v>358</v>
      </c>
      <c r="N40" s="55"/>
      <c r="O40" s="56" t="s">
        <v>367</v>
      </c>
      <c r="P40" s="56" t="s">
        <v>449</v>
      </c>
    </row>
    <row r="41" spans="1:16" ht="12.75" customHeight="1" thickBot="1" x14ac:dyDescent="0.25">
      <c r="A41" s="45" t="str">
        <f t="shared" si="0"/>
        <v> BBS 15 </v>
      </c>
      <c r="B41" s="4" t="str">
        <f t="shared" si="1"/>
        <v>II</v>
      </c>
      <c r="C41" s="45">
        <f t="shared" si="2"/>
        <v>42156.453000000001</v>
      </c>
      <c r="D41" s="10" t="str">
        <f t="shared" si="3"/>
        <v>vis</v>
      </c>
      <c r="E41" s="53">
        <f>VLOOKUP(C41,Active!C$21:E$971,3,FALSE)</f>
        <v>697.99306149431425</v>
      </c>
      <c r="F41" s="4" t="s">
        <v>126</v>
      </c>
      <c r="G41" s="10" t="str">
        <f t="shared" si="4"/>
        <v>42156.453</v>
      </c>
      <c r="H41" s="45">
        <f t="shared" si="5"/>
        <v>-5000.5</v>
      </c>
      <c r="I41" s="54" t="s">
        <v>450</v>
      </c>
      <c r="J41" s="55" t="s">
        <v>451</v>
      </c>
      <c r="K41" s="54">
        <v>-5000.5</v>
      </c>
      <c r="L41" s="54" t="s">
        <v>256</v>
      </c>
      <c r="M41" s="55" t="s">
        <v>358</v>
      </c>
      <c r="N41" s="55"/>
      <c r="O41" s="56" t="s">
        <v>367</v>
      </c>
      <c r="P41" s="56" t="s">
        <v>452</v>
      </c>
    </row>
    <row r="42" spans="1:16" ht="12.75" customHeight="1" thickBot="1" x14ac:dyDescent="0.25">
      <c r="A42" s="45" t="str">
        <f t="shared" si="0"/>
        <v> BBS 15 </v>
      </c>
      <c r="B42" s="4" t="str">
        <f t="shared" si="1"/>
        <v>II</v>
      </c>
      <c r="C42" s="45">
        <f t="shared" si="2"/>
        <v>42158.525000000001</v>
      </c>
      <c r="D42" s="10" t="str">
        <f t="shared" si="3"/>
        <v>vis</v>
      </c>
      <c r="E42" s="53">
        <f>VLOOKUP(C42,Active!C$21:E$971,3,FALSE)</f>
        <v>699.9961523640676</v>
      </c>
      <c r="F42" s="4" t="s">
        <v>126</v>
      </c>
      <c r="G42" s="10" t="str">
        <f t="shared" si="4"/>
        <v>42158.525</v>
      </c>
      <c r="H42" s="45">
        <f t="shared" si="5"/>
        <v>-4999.5</v>
      </c>
      <c r="I42" s="54" t="s">
        <v>453</v>
      </c>
      <c r="J42" s="55" t="s">
        <v>454</v>
      </c>
      <c r="K42" s="54">
        <v>-4999.5</v>
      </c>
      <c r="L42" s="54" t="s">
        <v>222</v>
      </c>
      <c r="M42" s="55" t="s">
        <v>358</v>
      </c>
      <c r="N42" s="55"/>
      <c r="O42" s="56" t="s">
        <v>367</v>
      </c>
      <c r="P42" s="56" t="s">
        <v>452</v>
      </c>
    </row>
    <row r="43" spans="1:16" ht="12.75" customHeight="1" thickBot="1" x14ac:dyDescent="0.25">
      <c r="A43" s="45" t="str">
        <f t="shared" ref="A43:A74" si="6">P43</f>
        <v> BBS 15 </v>
      </c>
      <c r="B43" s="4" t="str">
        <f t="shared" ref="B43:B74" si="7">IF(H43=INT(H43),"I","II")</f>
        <v>II</v>
      </c>
      <c r="C43" s="45">
        <f t="shared" ref="C43:C74" si="8">1*G43</f>
        <v>42183.343999999997</v>
      </c>
      <c r="D43" s="10" t="str">
        <f t="shared" ref="D43:D74" si="9">VLOOKUP(F43,I$1:J$5,2,FALSE)</f>
        <v>vis</v>
      </c>
      <c r="E43" s="53">
        <f>VLOOKUP(C43,Active!C$21:E$971,3,FALSE)</f>
        <v>723.98973937970379</v>
      </c>
      <c r="F43" s="4" t="s">
        <v>126</v>
      </c>
      <c r="G43" s="10" t="str">
        <f t="shared" ref="G43:G74" si="10">MID(I43,3,LEN(I43)-3)</f>
        <v>42183.344</v>
      </c>
      <c r="H43" s="45">
        <f t="shared" ref="H43:H74" si="11">1*K43</f>
        <v>-4987.5</v>
      </c>
      <c r="I43" s="54" t="s">
        <v>455</v>
      </c>
      <c r="J43" s="55" t="s">
        <v>456</v>
      </c>
      <c r="K43" s="54">
        <v>-4987.5</v>
      </c>
      <c r="L43" s="54" t="s">
        <v>457</v>
      </c>
      <c r="M43" s="55" t="s">
        <v>358</v>
      </c>
      <c r="N43" s="55"/>
      <c r="O43" s="56" t="s">
        <v>367</v>
      </c>
      <c r="P43" s="56" t="s">
        <v>452</v>
      </c>
    </row>
    <row r="44" spans="1:16" ht="12.75" customHeight="1" thickBot="1" x14ac:dyDescent="0.25">
      <c r="A44" s="45" t="str">
        <f t="shared" si="6"/>
        <v> BBS 15 </v>
      </c>
      <c r="B44" s="4" t="str">
        <f t="shared" si="7"/>
        <v>II</v>
      </c>
      <c r="C44" s="45">
        <f t="shared" si="8"/>
        <v>42183.368999999999</v>
      </c>
      <c r="D44" s="10" t="str">
        <f t="shared" si="9"/>
        <v>vis</v>
      </c>
      <c r="E44" s="53">
        <f>VLOOKUP(C44,Active!C$21:E$971,3,FALSE)</f>
        <v>724.01390794714905</v>
      </c>
      <c r="F44" s="4" t="s">
        <v>126</v>
      </c>
      <c r="G44" s="10" t="str">
        <f t="shared" si="10"/>
        <v>42183.369</v>
      </c>
      <c r="H44" s="45">
        <f t="shared" si="11"/>
        <v>-4987.5</v>
      </c>
      <c r="I44" s="54" t="s">
        <v>458</v>
      </c>
      <c r="J44" s="55" t="s">
        <v>459</v>
      </c>
      <c r="K44" s="54">
        <v>-4987.5</v>
      </c>
      <c r="L44" s="54" t="s">
        <v>189</v>
      </c>
      <c r="M44" s="55" t="s">
        <v>358</v>
      </c>
      <c r="N44" s="55"/>
      <c r="O44" s="56" t="s">
        <v>359</v>
      </c>
      <c r="P44" s="56" t="s">
        <v>452</v>
      </c>
    </row>
    <row r="45" spans="1:16" ht="12.75" customHeight="1" thickBot="1" x14ac:dyDescent="0.25">
      <c r="A45" s="45" t="str">
        <f t="shared" si="6"/>
        <v> BBS 15 </v>
      </c>
      <c r="B45" s="4" t="str">
        <f t="shared" si="7"/>
        <v>I</v>
      </c>
      <c r="C45" s="45">
        <f t="shared" si="8"/>
        <v>42186.453999999998</v>
      </c>
      <c r="D45" s="10" t="str">
        <f t="shared" si="9"/>
        <v>vis</v>
      </c>
      <c r="E45" s="53">
        <f>VLOOKUP(C45,Active!C$21:E$971,3,FALSE)</f>
        <v>726.99630916972978</v>
      </c>
      <c r="F45" s="4" t="s">
        <v>126</v>
      </c>
      <c r="G45" s="10" t="str">
        <f t="shared" si="10"/>
        <v>42186.454</v>
      </c>
      <c r="H45" s="45">
        <f t="shared" si="11"/>
        <v>-4986</v>
      </c>
      <c r="I45" s="54" t="s">
        <v>460</v>
      </c>
      <c r="J45" s="55" t="s">
        <v>461</v>
      </c>
      <c r="K45" s="54">
        <v>-4986</v>
      </c>
      <c r="L45" s="54" t="s">
        <v>222</v>
      </c>
      <c r="M45" s="55" t="s">
        <v>358</v>
      </c>
      <c r="N45" s="55"/>
      <c r="O45" s="56" t="s">
        <v>371</v>
      </c>
      <c r="P45" s="56" t="s">
        <v>452</v>
      </c>
    </row>
    <row r="46" spans="1:16" ht="12.75" customHeight="1" thickBot="1" x14ac:dyDescent="0.25">
      <c r="A46" s="45" t="str">
        <f t="shared" si="6"/>
        <v> BBS 16 </v>
      </c>
      <c r="B46" s="4" t="str">
        <f t="shared" si="7"/>
        <v>II</v>
      </c>
      <c r="C46" s="45">
        <f t="shared" si="8"/>
        <v>42214.38</v>
      </c>
      <c r="D46" s="10" t="str">
        <f t="shared" si="9"/>
        <v>vis</v>
      </c>
      <c r="E46" s="53">
        <f>VLOOKUP(C46,Active!C$21:E$971,3,FALSE)</f>
        <v>753.99356574730155</v>
      </c>
      <c r="F46" s="4" t="s">
        <v>126</v>
      </c>
      <c r="G46" s="10" t="str">
        <f t="shared" si="10"/>
        <v>42214.380</v>
      </c>
      <c r="H46" s="45">
        <f t="shared" si="11"/>
        <v>-4972.5</v>
      </c>
      <c r="I46" s="54" t="s">
        <v>462</v>
      </c>
      <c r="J46" s="55" t="s">
        <v>463</v>
      </c>
      <c r="K46" s="54">
        <v>-4972.5</v>
      </c>
      <c r="L46" s="54" t="s">
        <v>256</v>
      </c>
      <c r="M46" s="55" t="s">
        <v>358</v>
      </c>
      <c r="N46" s="55"/>
      <c r="O46" s="56" t="s">
        <v>367</v>
      </c>
      <c r="P46" s="56" t="s">
        <v>464</v>
      </c>
    </row>
    <row r="47" spans="1:16" ht="12.75" customHeight="1" thickBot="1" x14ac:dyDescent="0.25">
      <c r="A47" s="45" t="str">
        <f t="shared" si="6"/>
        <v> BBS 17 </v>
      </c>
      <c r="B47" s="4" t="str">
        <f t="shared" si="7"/>
        <v>I</v>
      </c>
      <c r="C47" s="45">
        <f t="shared" si="8"/>
        <v>42275.417000000001</v>
      </c>
      <c r="D47" s="10" t="str">
        <f t="shared" si="9"/>
        <v>vis</v>
      </c>
      <c r="E47" s="53">
        <f>VLOOKUP(C47,Active!C$21:E$971,3,FALSE)</f>
        <v>813.00063979032188</v>
      </c>
      <c r="F47" s="4" t="s">
        <v>126</v>
      </c>
      <c r="G47" s="10" t="str">
        <f t="shared" si="10"/>
        <v>42275.417</v>
      </c>
      <c r="H47" s="45">
        <f t="shared" si="11"/>
        <v>-4943</v>
      </c>
      <c r="I47" s="54" t="s">
        <v>465</v>
      </c>
      <c r="J47" s="55" t="s">
        <v>466</v>
      </c>
      <c r="K47" s="54">
        <v>-4943</v>
      </c>
      <c r="L47" s="54" t="s">
        <v>363</v>
      </c>
      <c r="M47" s="55" t="s">
        <v>358</v>
      </c>
      <c r="N47" s="55"/>
      <c r="O47" s="56" t="s">
        <v>371</v>
      </c>
      <c r="P47" s="56" t="s">
        <v>467</v>
      </c>
    </row>
    <row r="48" spans="1:16" ht="12.75" customHeight="1" thickBot="1" x14ac:dyDescent="0.25">
      <c r="A48" s="45" t="str">
        <f t="shared" si="6"/>
        <v> BBS 17 </v>
      </c>
      <c r="B48" s="4" t="str">
        <f t="shared" si="7"/>
        <v>II</v>
      </c>
      <c r="C48" s="45">
        <f t="shared" si="8"/>
        <v>42303.334999999999</v>
      </c>
      <c r="D48" s="10" t="str">
        <f t="shared" si="9"/>
        <v>vis</v>
      </c>
      <c r="E48" s="53">
        <f>VLOOKUP(C48,Active!C$21:E$971,3,FALSE)</f>
        <v>839.99016242631001</v>
      </c>
      <c r="F48" s="4" t="s">
        <v>126</v>
      </c>
      <c r="G48" s="10" t="str">
        <f t="shared" si="10"/>
        <v>42303.335</v>
      </c>
      <c r="H48" s="45">
        <f t="shared" si="11"/>
        <v>-4929.5</v>
      </c>
      <c r="I48" s="54" t="s">
        <v>468</v>
      </c>
      <c r="J48" s="55" t="s">
        <v>469</v>
      </c>
      <c r="K48" s="54">
        <v>-4929.5</v>
      </c>
      <c r="L48" s="54" t="s">
        <v>457</v>
      </c>
      <c r="M48" s="55" t="s">
        <v>358</v>
      </c>
      <c r="N48" s="55"/>
      <c r="O48" s="56" t="s">
        <v>359</v>
      </c>
      <c r="P48" s="56" t="s">
        <v>467</v>
      </c>
    </row>
    <row r="49" spans="1:16" ht="12.75" customHeight="1" thickBot="1" x14ac:dyDescent="0.25">
      <c r="A49" s="45" t="str">
        <f t="shared" si="6"/>
        <v> BBS 19 </v>
      </c>
      <c r="B49" s="4" t="str">
        <f t="shared" si="7"/>
        <v>II</v>
      </c>
      <c r="C49" s="45">
        <f t="shared" si="8"/>
        <v>42404.709000000003</v>
      </c>
      <c r="D49" s="10" t="str">
        <f t="shared" si="9"/>
        <v>vis</v>
      </c>
      <c r="E49" s="53">
        <f>VLOOKUP(C49,Active!C$21:E$971,3,FALSE)</f>
        <v>937.992736668769</v>
      </c>
      <c r="F49" s="4" t="s">
        <v>126</v>
      </c>
      <c r="G49" s="10" t="str">
        <f t="shared" si="10"/>
        <v>42404.709</v>
      </c>
      <c r="H49" s="45">
        <f t="shared" si="11"/>
        <v>-4880.5</v>
      </c>
      <c r="I49" s="54" t="s">
        <v>470</v>
      </c>
      <c r="J49" s="55" t="s">
        <v>471</v>
      </c>
      <c r="K49" s="54">
        <v>-4880.5</v>
      </c>
      <c r="L49" s="54" t="s">
        <v>437</v>
      </c>
      <c r="M49" s="55" t="s">
        <v>358</v>
      </c>
      <c r="N49" s="55"/>
      <c r="O49" s="56" t="s">
        <v>359</v>
      </c>
      <c r="P49" s="56" t="s">
        <v>472</v>
      </c>
    </row>
    <row r="50" spans="1:16" ht="12.75" customHeight="1" thickBot="1" x14ac:dyDescent="0.25">
      <c r="A50" s="45" t="str">
        <f t="shared" si="6"/>
        <v> AVSJ 7.30 </v>
      </c>
      <c r="B50" s="4" t="str">
        <f t="shared" si="7"/>
        <v>I</v>
      </c>
      <c r="C50" s="45">
        <f t="shared" si="8"/>
        <v>42614.686000000002</v>
      </c>
      <c r="D50" s="10" t="str">
        <f t="shared" si="9"/>
        <v>vis</v>
      </c>
      <c r="E50" s="53">
        <f>VLOOKUP(C50,Active!C$21:E$971,3,FALSE)</f>
        <v>1140.9864681157671</v>
      </c>
      <c r="F50" s="4" t="s">
        <v>126</v>
      </c>
      <c r="G50" s="10" t="str">
        <f t="shared" si="10"/>
        <v>42614.686</v>
      </c>
      <c r="H50" s="45">
        <f t="shared" si="11"/>
        <v>-4779</v>
      </c>
      <c r="I50" s="54" t="s">
        <v>473</v>
      </c>
      <c r="J50" s="55" t="s">
        <v>474</v>
      </c>
      <c r="K50" s="54">
        <v>-4779</v>
      </c>
      <c r="L50" s="54" t="s">
        <v>219</v>
      </c>
      <c r="M50" s="55" t="s">
        <v>358</v>
      </c>
      <c r="N50" s="55"/>
      <c r="O50" s="56" t="s">
        <v>475</v>
      </c>
      <c r="P50" s="56" t="s">
        <v>476</v>
      </c>
    </row>
    <row r="51" spans="1:16" ht="12.75" customHeight="1" thickBot="1" x14ac:dyDescent="0.25">
      <c r="A51" s="45" t="str">
        <f t="shared" si="6"/>
        <v> AOEB 4 </v>
      </c>
      <c r="B51" s="4" t="str">
        <f t="shared" si="7"/>
        <v>I</v>
      </c>
      <c r="C51" s="45">
        <f t="shared" si="8"/>
        <v>42860.875999999997</v>
      </c>
      <c r="D51" s="10" t="str">
        <f t="shared" si="9"/>
        <v>vis</v>
      </c>
      <c r="E51" s="53">
        <f>VLOOKUP(C51,Active!C$21:E$971,3,FALSE)</f>
        <v>1378.9888528766492</v>
      </c>
      <c r="F51" s="4" t="s">
        <v>126</v>
      </c>
      <c r="G51" s="10" t="str">
        <f t="shared" si="10"/>
        <v>42860.876</v>
      </c>
      <c r="H51" s="45">
        <f t="shared" si="11"/>
        <v>-4660</v>
      </c>
      <c r="I51" s="54" t="s">
        <v>477</v>
      </c>
      <c r="J51" s="55" t="s">
        <v>478</v>
      </c>
      <c r="K51" s="54">
        <v>-4660</v>
      </c>
      <c r="L51" s="54" t="s">
        <v>479</v>
      </c>
      <c r="M51" s="55" t="s">
        <v>358</v>
      </c>
      <c r="N51" s="55"/>
      <c r="O51" s="56" t="s">
        <v>480</v>
      </c>
      <c r="P51" s="56" t="s">
        <v>481</v>
      </c>
    </row>
    <row r="52" spans="1:16" ht="12.75" customHeight="1" thickBot="1" x14ac:dyDescent="0.25">
      <c r="A52" s="45" t="str">
        <f t="shared" si="6"/>
        <v> AOEB 4 </v>
      </c>
      <c r="B52" s="4" t="str">
        <f t="shared" si="7"/>
        <v>II</v>
      </c>
      <c r="C52" s="45">
        <f t="shared" si="8"/>
        <v>42917.764999999999</v>
      </c>
      <c r="D52" s="10" t="str">
        <f t="shared" si="9"/>
        <v>vis</v>
      </c>
      <c r="E52" s="53">
        <f>VLOOKUP(C52,Active!C$21:E$971,3,FALSE)</f>
        <v>1433.9858782093711</v>
      </c>
      <c r="F52" s="4" t="s">
        <v>126</v>
      </c>
      <c r="G52" s="10" t="str">
        <f t="shared" si="10"/>
        <v>42917.765</v>
      </c>
      <c r="H52" s="45">
        <f t="shared" si="11"/>
        <v>-4632.5</v>
      </c>
      <c r="I52" s="54" t="s">
        <v>482</v>
      </c>
      <c r="J52" s="55" t="s">
        <v>483</v>
      </c>
      <c r="K52" s="54">
        <v>-4632.5</v>
      </c>
      <c r="L52" s="54" t="s">
        <v>484</v>
      </c>
      <c r="M52" s="55" t="s">
        <v>358</v>
      </c>
      <c r="N52" s="55"/>
      <c r="O52" s="56" t="s">
        <v>475</v>
      </c>
      <c r="P52" s="56" t="s">
        <v>481</v>
      </c>
    </row>
    <row r="53" spans="1:16" ht="12.75" customHeight="1" thickBot="1" x14ac:dyDescent="0.25">
      <c r="A53" s="45" t="str">
        <f t="shared" si="6"/>
        <v> BBS 28 </v>
      </c>
      <c r="B53" s="4" t="str">
        <f t="shared" si="7"/>
        <v>I</v>
      </c>
      <c r="C53" s="45">
        <f t="shared" si="8"/>
        <v>42937.427000000003</v>
      </c>
      <c r="D53" s="10" t="str">
        <f t="shared" si="9"/>
        <v>vis</v>
      </c>
      <c r="E53" s="53">
        <f>VLOOKUP(C53,Active!C$21:E$971,3,FALSE)</f>
        <v>1452.9939731326801</v>
      </c>
      <c r="F53" s="4" t="s">
        <v>126</v>
      </c>
      <c r="G53" s="10" t="str">
        <f t="shared" si="10"/>
        <v>42937.427</v>
      </c>
      <c r="H53" s="45">
        <f t="shared" si="11"/>
        <v>-4623</v>
      </c>
      <c r="I53" s="54" t="s">
        <v>485</v>
      </c>
      <c r="J53" s="55" t="s">
        <v>486</v>
      </c>
      <c r="K53" s="54">
        <v>-4623</v>
      </c>
      <c r="L53" s="54" t="s">
        <v>437</v>
      </c>
      <c r="M53" s="55" t="s">
        <v>358</v>
      </c>
      <c r="N53" s="55"/>
      <c r="O53" s="56" t="s">
        <v>359</v>
      </c>
      <c r="P53" s="56" t="s">
        <v>487</v>
      </c>
    </row>
    <row r="54" spans="1:16" ht="12.75" customHeight="1" thickBot="1" x14ac:dyDescent="0.25">
      <c r="A54" s="45" t="str">
        <f t="shared" si="6"/>
        <v> BBS 29 </v>
      </c>
      <c r="B54" s="4" t="str">
        <f t="shared" si="7"/>
        <v>I</v>
      </c>
      <c r="C54" s="45">
        <f t="shared" si="8"/>
        <v>42997.442000000003</v>
      </c>
      <c r="D54" s="10" t="str">
        <f t="shared" si="9"/>
        <v>vis</v>
      </c>
      <c r="E54" s="53">
        <f>VLOOKUP(C54,Active!C$21:E$971,3,FALSE)</f>
        <v>1511.0130361385882</v>
      </c>
      <c r="F54" s="4" t="s">
        <v>126</v>
      </c>
      <c r="G54" s="10" t="str">
        <f t="shared" si="10"/>
        <v>42997.442</v>
      </c>
      <c r="H54" s="45">
        <f t="shared" si="11"/>
        <v>-4594</v>
      </c>
      <c r="I54" s="54" t="s">
        <v>488</v>
      </c>
      <c r="J54" s="55" t="s">
        <v>489</v>
      </c>
      <c r="K54" s="54">
        <v>-4594</v>
      </c>
      <c r="L54" s="54" t="s">
        <v>150</v>
      </c>
      <c r="M54" s="55" t="s">
        <v>358</v>
      </c>
      <c r="N54" s="55"/>
      <c r="O54" s="56" t="s">
        <v>371</v>
      </c>
      <c r="P54" s="56" t="s">
        <v>490</v>
      </c>
    </row>
    <row r="55" spans="1:16" ht="12.75" customHeight="1" thickBot="1" x14ac:dyDescent="0.25">
      <c r="A55" s="45" t="str">
        <f t="shared" si="6"/>
        <v> AOEB 4 </v>
      </c>
      <c r="B55" s="4" t="str">
        <f t="shared" si="7"/>
        <v>II</v>
      </c>
      <c r="C55" s="45">
        <f t="shared" si="8"/>
        <v>43190.826000000001</v>
      </c>
      <c r="D55" s="10" t="str">
        <f t="shared" si="9"/>
        <v>vis</v>
      </c>
      <c r="E55" s="53">
        <f>VLOOKUP(C55,Active!C$21:E$971,3,FALSE)</f>
        <v>1697.9656060016976</v>
      </c>
      <c r="F55" s="4" t="s">
        <v>126</v>
      </c>
      <c r="G55" s="10" t="str">
        <f t="shared" si="10"/>
        <v>43190.826</v>
      </c>
      <c r="H55" s="45">
        <f t="shared" si="11"/>
        <v>-4500.5</v>
      </c>
      <c r="I55" s="54" t="s">
        <v>491</v>
      </c>
      <c r="J55" s="55" t="s">
        <v>492</v>
      </c>
      <c r="K55" s="54">
        <v>-4500.5</v>
      </c>
      <c r="L55" s="54" t="s">
        <v>493</v>
      </c>
      <c r="M55" s="55" t="s">
        <v>358</v>
      </c>
      <c r="N55" s="55"/>
      <c r="O55" s="56" t="s">
        <v>475</v>
      </c>
      <c r="P55" s="56" t="s">
        <v>481</v>
      </c>
    </row>
    <row r="56" spans="1:16" ht="12.75" customHeight="1" thickBot="1" x14ac:dyDescent="0.25">
      <c r="A56" s="45" t="str">
        <f t="shared" si="6"/>
        <v> AOEB 4 </v>
      </c>
      <c r="B56" s="4" t="str">
        <f t="shared" si="7"/>
        <v>II</v>
      </c>
      <c r="C56" s="45">
        <f t="shared" si="8"/>
        <v>43219.824999999997</v>
      </c>
      <c r="D56" s="10" t="str">
        <f t="shared" si="9"/>
        <v>vis</v>
      </c>
      <c r="E56" s="53">
        <f>VLOOKUP(C56,Active!C$21:E$971,3,FALSE)</f>
        <v>1726.0001774939599</v>
      </c>
      <c r="F56" s="4" t="s">
        <v>126</v>
      </c>
      <c r="G56" s="10" t="str">
        <f t="shared" si="10"/>
        <v>43219.825</v>
      </c>
      <c r="H56" s="45">
        <f t="shared" si="11"/>
        <v>-4486.5</v>
      </c>
      <c r="I56" s="54" t="s">
        <v>494</v>
      </c>
      <c r="J56" s="55" t="s">
        <v>495</v>
      </c>
      <c r="K56" s="54">
        <v>-4486.5</v>
      </c>
      <c r="L56" s="54" t="s">
        <v>250</v>
      </c>
      <c r="M56" s="55" t="s">
        <v>358</v>
      </c>
      <c r="N56" s="55"/>
      <c r="O56" s="56" t="s">
        <v>475</v>
      </c>
      <c r="P56" s="56" t="s">
        <v>481</v>
      </c>
    </row>
    <row r="57" spans="1:16" ht="12.75" customHeight="1" thickBot="1" x14ac:dyDescent="0.25">
      <c r="A57" s="45" t="str">
        <f t="shared" si="6"/>
        <v> BBS 37 </v>
      </c>
      <c r="B57" s="4" t="str">
        <f t="shared" si="7"/>
        <v>II</v>
      </c>
      <c r="C57" s="45">
        <f t="shared" si="8"/>
        <v>43689.457000000002</v>
      </c>
      <c r="D57" s="10" t="str">
        <f t="shared" si="9"/>
        <v>vis</v>
      </c>
      <c r="E57" s="53">
        <f>VLOOKUP(C57,Active!C$21:E$971,3,FALSE)</f>
        <v>2180.0134841271538</v>
      </c>
      <c r="F57" s="4" t="s">
        <v>126</v>
      </c>
      <c r="G57" s="10" t="str">
        <f t="shared" si="10"/>
        <v>43689.457</v>
      </c>
      <c r="H57" s="45">
        <f t="shared" si="11"/>
        <v>-4259.5</v>
      </c>
      <c r="I57" s="54" t="s">
        <v>496</v>
      </c>
      <c r="J57" s="55" t="s">
        <v>497</v>
      </c>
      <c r="K57" s="54">
        <v>-4259.5</v>
      </c>
      <c r="L57" s="54" t="s">
        <v>150</v>
      </c>
      <c r="M57" s="55" t="s">
        <v>358</v>
      </c>
      <c r="N57" s="55"/>
      <c r="O57" s="56" t="s">
        <v>371</v>
      </c>
      <c r="P57" s="56" t="s">
        <v>498</v>
      </c>
    </row>
    <row r="58" spans="1:16" ht="12.75" customHeight="1" thickBot="1" x14ac:dyDescent="0.25">
      <c r="A58" s="45" t="str">
        <f t="shared" si="6"/>
        <v> BBS 44 </v>
      </c>
      <c r="B58" s="4" t="str">
        <f t="shared" si="7"/>
        <v>I</v>
      </c>
      <c r="C58" s="45">
        <f t="shared" si="8"/>
        <v>44079.417000000001</v>
      </c>
      <c r="D58" s="10" t="str">
        <f t="shared" si="9"/>
        <v>vis</v>
      </c>
      <c r="E58" s="53">
        <f>VLOOKUP(C58,Active!C$21:E$971,3,FALSE)</f>
        <v>2557.0044665446167</v>
      </c>
      <c r="F58" s="4" t="s">
        <v>126</v>
      </c>
      <c r="G58" s="10" t="str">
        <f t="shared" si="10"/>
        <v>44079.417</v>
      </c>
      <c r="H58" s="45">
        <f t="shared" si="11"/>
        <v>-4071</v>
      </c>
      <c r="I58" s="54" t="s">
        <v>499</v>
      </c>
      <c r="J58" s="55" t="s">
        <v>500</v>
      </c>
      <c r="K58" s="54">
        <v>-4071</v>
      </c>
      <c r="L58" s="54" t="s">
        <v>363</v>
      </c>
      <c r="M58" s="55" t="s">
        <v>358</v>
      </c>
      <c r="N58" s="55"/>
      <c r="O58" s="56" t="s">
        <v>371</v>
      </c>
      <c r="P58" s="56" t="s">
        <v>501</v>
      </c>
    </row>
    <row r="59" spans="1:16" ht="12.75" customHeight="1" thickBot="1" x14ac:dyDescent="0.25">
      <c r="A59" s="45" t="str">
        <f t="shared" si="6"/>
        <v> AOEB 4 </v>
      </c>
      <c r="B59" s="4" t="str">
        <f t="shared" si="7"/>
        <v>II</v>
      </c>
      <c r="C59" s="45">
        <f t="shared" si="8"/>
        <v>44334.9</v>
      </c>
      <c r="D59" s="10" t="str">
        <f t="shared" si="9"/>
        <v>vis</v>
      </c>
      <c r="E59" s="53">
        <f>VLOOKUP(C59,Active!C$21:E$971,3,FALSE)</f>
        <v>2803.990791195763</v>
      </c>
      <c r="F59" s="4" t="s">
        <v>126</v>
      </c>
      <c r="G59" s="10" t="str">
        <f t="shared" si="10"/>
        <v>44334.900</v>
      </c>
      <c r="H59" s="45">
        <f t="shared" si="11"/>
        <v>-3947.5</v>
      </c>
      <c r="I59" s="54" t="s">
        <v>502</v>
      </c>
      <c r="J59" s="55" t="s">
        <v>503</v>
      </c>
      <c r="K59" s="54">
        <v>-3947.5</v>
      </c>
      <c r="L59" s="54" t="s">
        <v>504</v>
      </c>
      <c r="M59" s="55" t="s">
        <v>358</v>
      </c>
      <c r="N59" s="55"/>
      <c r="O59" s="56" t="s">
        <v>505</v>
      </c>
      <c r="P59" s="56" t="s">
        <v>481</v>
      </c>
    </row>
    <row r="60" spans="1:16" ht="12.75" customHeight="1" thickBot="1" x14ac:dyDescent="0.25">
      <c r="A60" s="45" t="str">
        <f t="shared" si="6"/>
        <v> AAS 2.225 </v>
      </c>
      <c r="B60" s="4" t="str">
        <f t="shared" si="7"/>
        <v>II</v>
      </c>
      <c r="C60" s="45">
        <f t="shared" si="8"/>
        <v>44701.094100000002</v>
      </c>
      <c r="D60" s="10" t="str">
        <f t="shared" si="9"/>
        <v>vis</v>
      </c>
      <c r="E60" s="53">
        <f>VLOOKUP(C60,Active!C$21:E$971,3,FALSE)</f>
        <v>3158.0062633325956</v>
      </c>
      <c r="F60" s="4" t="s">
        <v>126</v>
      </c>
      <c r="G60" s="10" t="str">
        <f t="shared" si="10"/>
        <v>44701.0941</v>
      </c>
      <c r="H60" s="45">
        <f t="shared" si="11"/>
        <v>-3770.5</v>
      </c>
      <c r="I60" s="54" t="s">
        <v>506</v>
      </c>
      <c r="J60" s="55" t="s">
        <v>507</v>
      </c>
      <c r="K60" s="54">
        <v>-3770.5</v>
      </c>
      <c r="L60" s="54" t="s">
        <v>508</v>
      </c>
      <c r="M60" s="55" t="s">
        <v>509</v>
      </c>
      <c r="N60" s="55" t="s">
        <v>510</v>
      </c>
      <c r="O60" s="56" t="s">
        <v>511</v>
      </c>
      <c r="P60" s="56" t="s">
        <v>512</v>
      </c>
    </row>
    <row r="61" spans="1:16" ht="12.75" customHeight="1" thickBot="1" x14ac:dyDescent="0.25">
      <c r="A61" s="45" t="str">
        <f t="shared" si="6"/>
        <v> AAS 2.225 </v>
      </c>
      <c r="B61" s="4" t="str">
        <f t="shared" si="7"/>
        <v>I</v>
      </c>
      <c r="C61" s="45">
        <f t="shared" si="8"/>
        <v>44704.198499999999</v>
      </c>
      <c r="D61" s="10" t="str">
        <f t="shared" si="9"/>
        <v>vis</v>
      </c>
      <c r="E61" s="53">
        <f>VLOOKUP(C61,Active!C$21:E$971,3,FALSE)</f>
        <v>3161.0074193635105</v>
      </c>
      <c r="F61" s="4" t="s">
        <v>126</v>
      </c>
      <c r="G61" s="10" t="str">
        <f t="shared" si="10"/>
        <v>44704.1985</v>
      </c>
      <c r="H61" s="45">
        <f t="shared" si="11"/>
        <v>-3769</v>
      </c>
      <c r="I61" s="54" t="s">
        <v>513</v>
      </c>
      <c r="J61" s="55" t="s">
        <v>514</v>
      </c>
      <c r="K61" s="54">
        <v>-3769</v>
      </c>
      <c r="L61" s="54" t="s">
        <v>515</v>
      </c>
      <c r="M61" s="55" t="s">
        <v>509</v>
      </c>
      <c r="N61" s="55" t="s">
        <v>510</v>
      </c>
      <c r="O61" s="56" t="s">
        <v>511</v>
      </c>
      <c r="P61" s="56" t="s">
        <v>512</v>
      </c>
    </row>
    <row r="62" spans="1:16" ht="12.75" customHeight="1" thickBot="1" x14ac:dyDescent="0.25">
      <c r="A62" s="45" t="str">
        <f t="shared" si="6"/>
        <v> AAS 2.225 </v>
      </c>
      <c r="B62" s="4" t="str">
        <f t="shared" si="7"/>
        <v>II</v>
      </c>
      <c r="C62" s="45">
        <f t="shared" si="8"/>
        <v>44730.057000000001</v>
      </c>
      <c r="D62" s="10" t="str">
        <f t="shared" si="9"/>
        <v>vis</v>
      </c>
      <c r="E62" s="53">
        <f>VLOOKUP(C62,Active!C$21:E$971,3,FALSE)</f>
        <v>3186.0059354134714</v>
      </c>
      <c r="F62" s="4" t="s">
        <v>126</v>
      </c>
      <c r="G62" s="10" t="str">
        <f t="shared" si="10"/>
        <v>44730.0570</v>
      </c>
      <c r="H62" s="45">
        <f t="shared" si="11"/>
        <v>-3756.5</v>
      </c>
      <c r="I62" s="54" t="s">
        <v>516</v>
      </c>
      <c r="J62" s="55" t="s">
        <v>517</v>
      </c>
      <c r="K62" s="54">
        <v>-3756.5</v>
      </c>
      <c r="L62" s="54" t="s">
        <v>518</v>
      </c>
      <c r="M62" s="55" t="s">
        <v>509</v>
      </c>
      <c r="N62" s="55" t="s">
        <v>510</v>
      </c>
      <c r="O62" s="56" t="s">
        <v>511</v>
      </c>
      <c r="P62" s="56" t="s">
        <v>512</v>
      </c>
    </row>
    <row r="63" spans="1:16" ht="12.75" customHeight="1" thickBot="1" x14ac:dyDescent="0.25">
      <c r="A63" s="45" t="str">
        <f t="shared" si="6"/>
        <v> AAS 2.225 </v>
      </c>
      <c r="B63" s="4" t="str">
        <f t="shared" si="7"/>
        <v>I</v>
      </c>
      <c r="C63" s="45">
        <f t="shared" si="8"/>
        <v>44731.093500000003</v>
      </c>
      <c r="D63" s="10" t="str">
        <f t="shared" si="9"/>
        <v>vis</v>
      </c>
      <c r="E63" s="53">
        <f>VLOOKUP(C63,Active!C$21:E$971,3,FALSE)</f>
        <v>3187.0079642196988</v>
      </c>
      <c r="F63" s="4" t="s">
        <v>126</v>
      </c>
      <c r="G63" s="10" t="str">
        <f t="shared" si="10"/>
        <v>44731.0935</v>
      </c>
      <c r="H63" s="45">
        <f t="shared" si="11"/>
        <v>-3756</v>
      </c>
      <c r="I63" s="54" t="s">
        <v>519</v>
      </c>
      <c r="J63" s="55" t="s">
        <v>520</v>
      </c>
      <c r="K63" s="54">
        <v>-3756</v>
      </c>
      <c r="L63" s="54" t="s">
        <v>521</v>
      </c>
      <c r="M63" s="55" t="s">
        <v>509</v>
      </c>
      <c r="N63" s="55" t="s">
        <v>510</v>
      </c>
      <c r="O63" s="56" t="s">
        <v>511</v>
      </c>
      <c r="P63" s="56" t="s">
        <v>512</v>
      </c>
    </row>
    <row r="64" spans="1:16" ht="12.75" customHeight="1" thickBot="1" x14ac:dyDescent="0.25">
      <c r="A64" s="45" t="str">
        <f t="shared" si="6"/>
        <v> AAS 2.225 </v>
      </c>
      <c r="B64" s="4" t="str">
        <f t="shared" si="7"/>
        <v>II</v>
      </c>
      <c r="C64" s="45">
        <f t="shared" si="8"/>
        <v>44736.264199999998</v>
      </c>
      <c r="D64" s="10" t="str">
        <f t="shared" si="9"/>
        <v>vis</v>
      </c>
      <c r="E64" s="53">
        <f>VLOOKUP(C64,Active!C$21:E$971,3,FALSE)</f>
        <v>3192.0067006869881</v>
      </c>
      <c r="F64" s="4" t="s">
        <v>126</v>
      </c>
      <c r="G64" s="10" t="str">
        <f t="shared" si="10"/>
        <v>44736.2642</v>
      </c>
      <c r="H64" s="45">
        <f t="shared" si="11"/>
        <v>-3753.5</v>
      </c>
      <c r="I64" s="54" t="s">
        <v>522</v>
      </c>
      <c r="J64" s="55" t="s">
        <v>523</v>
      </c>
      <c r="K64" s="54">
        <v>-3753.5</v>
      </c>
      <c r="L64" s="54" t="s">
        <v>524</v>
      </c>
      <c r="M64" s="55" t="s">
        <v>509</v>
      </c>
      <c r="N64" s="55" t="s">
        <v>510</v>
      </c>
      <c r="O64" s="56" t="s">
        <v>511</v>
      </c>
      <c r="P64" s="56" t="s">
        <v>512</v>
      </c>
    </row>
    <row r="65" spans="1:16" ht="12.75" customHeight="1" thickBot="1" x14ac:dyDescent="0.25">
      <c r="A65" s="45" t="str">
        <f t="shared" si="6"/>
        <v> AAS 2.225 </v>
      </c>
      <c r="B65" s="4" t="str">
        <f t="shared" si="7"/>
        <v>I</v>
      </c>
      <c r="C65" s="45">
        <f t="shared" si="8"/>
        <v>44766.262699999999</v>
      </c>
      <c r="D65" s="10" t="str">
        <f t="shared" si="9"/>
        <v>vis</v>
      </c>
      <c r="E65" s="53">
        <f>VLOOKUP(C65,Active!C$21:E$971,3,FALSE)</f>
        <v>3221.0075315056638</v>
      </c>
      <c r="F65" s="4" t="s">
        <v>126</v>
      </c>
      <c r="G65" s="10" t="str">
        <f t="shared" si="10"/>
        <v>44766.2627</v>
      </c>
      <c r="H65" s="45">
        <f t="shared" si="11"/>
        <v>-3739</v>
      </c>
      <c r="I65" s="54" t="s">
        <v>525</v>
      </c>
      <c r="J65" s="55" t="s">
        <v>526</v>
      </c>
      <c r="K65" s="54">
        <v>-3739</v>
      </c>
      <c r="L65" s="54" t="s">
        <v>515</v>
      </c>
      <c r="M65" s="55" t="s">
        <v>509</v>
      </c>
      <c r="N65" s="55" t="s">
        <v>510</v>
      </c>
      <c r="O65" s="56" t="s">
        <v>511</v>
      </c>
      <c r="P65" s="56" t="s">
        <v>512</v>
      </c>
    </row>
    <row r="66" spans="1:16" ht="12.75" customHeight="1" thickBot="1" x14ac:dyDescent="0.25">
      <c r="A66" s="45" t="str">
        <f t="shared" si="6"/>
        <v> AOEB 4 </v>
      </c>
      <c r="B66" s="4" t="str">
        <f t="shared" si="7"/>
        <v>II</v>
      </c>
      <c r="C66" s="45">
        <f t="shared" si="8"/>
        <v>44779.686000000002</v>
      </c>
      <c r="D66" s="10" t="str">
        <f t="shared" si="9"/>
        <v>vis</v>
      </c>
      <c r="E66" s="53">
        <f>VLOOKUP(C66,Active!C$21:E$971,3,FALSE)</f>
        <v>3233.9844087604724</v>
      </c>
      <c r="F66" s="4" t="s">
        <v>126</v>
      </c>
      <c r="G66" s="10" t="str">
        <f t="shared" si="10"/>
        <v>44779.686</v>
      </c>
      <c r="H66" s="45">
        <f t="shared" si="11"/>
        <v>-3732.5</v>
      </c>
      <c r="I66" s="54" t="s">
        <v>527</v>
      </c>
      <c r="J66" s="55" t="s">
        <v>528</v>
      </c>
      <c r="K66" s="54">
        <v>-3732.5</v>
      </c>
      <c r="L66" s="54" t="s">
        <v>529</v>
      </c>
      <c r="M66" s="55" t="s">
        <v>358</v>
      </c>
      <c r="N66" s="55"/>
      <c r="O66" s="56" t="s">
        <v>530</v>
      </c>
      <c r="P66" s="56" t="s">
        <v>481</v>
      </c>
    </row>
    <row r="67" spans="1:16" ht="12.75" customHeight="1" thickBot="1" x14ac:dyDescent="0.25">
      <c r="A67" s="45" t="str">
        <f t="shared" si="6"/>
        <v> BBS 60 </v>
      </c>
      <c r="B67" s="4" t="str">
        <f t="shared" si="7"/>
        <v>I</v>
      </c>
      <c r="C67" s="45">
        <f t="shared" si="8"/>
        <v>45074.513299999999</v>
      </c>
      <c r="D67" s="10" t="str">
        <f t="shared" si="9"/>
        <v>vis</v>
      </c>
      <c r="E67" s="53">
        <f>VLOOKUP(C67,Active!C$21:E$971,3,FALSE)</f>
        <v>3519.0065481349911</v>
      </c>
      <c r="F67" s="4" t="s">
        <v>126</v>
      </c>
      <c r="G67" s="10" t="str">
        <f t="shared" si="10"/>
        <v>45074.5133</v>
      </c>
      <c r="H67" s="45">
        <f t="shared" si="11"/>
        <v>-3590</v>
      </c>
      <c r="I67" s="54" t="s">
        <v>531</v>
      </c>
      <c r="J67" s="55" t="s">
        <v>532</v>
      </c>
      <c r="K67" s="54">
        <v>-3590</v>
      </c>
      <c r="L67" s="54" t="s">
        <v>518</v>
      </c>
      <c r="M67" s="55" t="s">
        <v>509</v>
      </c>
      <c r="N67" s="55" t="s">
        <v>510</v>
      </c>
      <c r="O67" s="56" t="s">
        <v>359</v>
      </c>
      <c r="P67" s="56" t="s">
        <v>533</v>
      </c>
    </row>
    <row r="68" spans="1:16" ht="12.75" customHeight="1" thickBot="1" x14ac:dyDescent="0.25">
      <c r="A68" s="45" t="str">
        <f t="shared" si="6"/>
        <v> AOEB 4 </v>
      </c>
      <c r="B68" s="4" t="str">
        <f t="shared" si="7"/>
        <v>I</v>
      </c>
      <c r="C68" s="45">
        <f t="shared" si="8"/>
        <v>45082.781000000003</v>
      </c>
      <c r="D68" s="10" t="str">
        <f t="shared" si="9"/>
        <v>vis</v>
      </c>
      <c r="E68" s="53">
        <f>VLOOKUP(C68,Active!C$21:E$971,3,FALSE)</f>
        <v>3526.9992867372439</v>
      </c>
      <c r="F68" s="4" t="s">
        <v>126</v>
      </c>
      <c r="G68" s="10" t="str">
        <f t="shared" si="10"/>
        <v>45082.781</v>
      </c>
      <c r="H68" s="45">
        <f t="shared" si="11"/>
        <v>-3586</v>
      </c>
      <c r="I68" s="54" t="s">
        <v>534</v>
      </c>
      <c r="J68" s="55" t="s">
        <v>535</v>
      </c>
      <c r="K68" s="54">
        <v>-3586</v>
      </c>
      <c r="L68" s="54" t="s">
        <v>256</v>
      </c>
      <c r="M68" s="55" t="s">
        <v>358</v>
      </c>
      <c r="N68" s="55"/>
      <c r="O68" s="56" t="s">
        <v>475</v>
      </c>
      <c r="P68" s="56" t="s">
        <v>481</v>
      </c>
    </row>
    <row r="69" spans="1:16" ht="12.75" customHeight="1" thickBot="1" x14ac:dyDescent="0.25">
      <c r="A69" s="45" t="str">
        <f t="shared" si="6"/>
        <v> BBS 60 </v>
      </c>
      <c r="B69" s="4" t="str">
        <f t="shared" si="7"/>
        <v>II</v>
      </c>
      <c r="C69" s="45">
        <f t="shared" si="8"/>
        <v>45100.39</v>
      </c>
      <c r="D69" s="10" t="str">
        <f t="shared" si="9"/>
        <v>vis</v>
      </c>
      <c r="E69" s="53">
        <f>VLOOKUP(C69,Active!C$21:E$971,3,FALSE)</f>
        <v>3544.0226589020499</v>
      </c>
      <c r="F69" s="4" t="s">
        <v>126</v>
      </c>
      <c r="G69" s="10" t="str">
        <f t="shared" si="10"/>
        <v>45100.390</v>
      </c>
      <c r="H69" s="45">
        <f t="shared" si="11"/>
        <v>-3577.5</v>
      </c>
      <c r="I69" s="54" t="s">
        <v>536</v>
      </c>
      <c r="J69" s="55" t="s">
        <v>537</v>
      </c>
      <c r="K69" s="54">
        <v>-3577.5</v>
      </c>
      <c r="L69" s="54" t="s">
        <v>286</v>
      </c>
      <c r="M69" s="55" t="s">
        <v>358</v>
      </c>
      <c r="N69" s="55"/>
      <c r="O69" s="56" t="s">
        <v>371</v>
      </c>
      <c r="P69" s="56" t="s">
        <v>533</v>
      </c>
    </row>
    <row r="70" spans="1:16" ht="12.75" customHeight="1" thickBot="1" x14ac:dyDescent="0.25">
      <c r="A70" s="45" t="str">
        <f t="shared" si="6"/>
        <v> BBS 60 </v>
      </c>
      <c r="B70" s="4" t="str">
        <f t="shared" si="7"/>
        <v>I</v>
      </c>
      <c r="C70" s="45">
        <f t="shared" si="8"/>
        <v>45101.406999999999</v>
      </c>
      <c r="D70" s="10" t="str">
        <f t="shared" si="9"/>
        <v>vis</v>
      </c>
      <c r="E70" s="53">
        <f>VLOOKUP(C70,Active!C$21:E$971,3,FALSE)</f>
        <v>3545.0058362256691</v>
      </c>
      <c r="F70" s="4" t="s">
        <v>126</v>
      </c>
      <c r="G70" s="10" t="str">
        <f t="shared" si="10"/>
        <v>45101.407</v>
      </c>
      <c r="H70" s="45">
        <f t="shared" si="11"/>
        <v>-3577</v>
      </c>
      <c r="I70" s="54" t="s">
        <v>538</v>
      </c>
      <c r="J70" s="55" t="s">
        <v>539</v>
      </c>
      <c r="K70" s="54">
        <v>-3577</v>
      </c>
      <c r="L70" s="54" t="s">
        <v>363</v>
      </c>
      <c r="M70" s="55" t="s">
        <v>358</v>
      </c>
      <c r="N70" s="55"/>
      <c r="O70" s="56" t="s">
        <v>371</v>
      </c>
      <c r="P70" s="56" t="s">
        <v>533</v>
      </c>
    </row>
    <row r="71" spans="1:16" ht="12.75" customHeight="1" thickBot="1" x14ac:dyDescent="0.25">
      <c r="A71" s="45" t="str">
        <f t="shared" si="6"/>
        <v> BBS 61 </v>
      </c>
      <c r="B71" s="4" t="str">
        <f t="shared" si="7"/>
        <v>II</v>
      </c>
      <c r="C71" s="45">
        <f t="shared" si="8"/>
        <v>45162.42</v>
      </c>
      <c r="D71" s="10" t="str">
        <f t="shared" si="9"/>
        <v>vis</v>
      </c>
      <c r="E71" s="53">
        <f>VLOOKUP(C71,Active!C$21:E$971,3,FALSE)</f>
        <v>3603.9897084439385</v>
      </c>
      <c r="F71" s="4" t="s">
        <v>126</v>
      </c>
      <c r="G71" s="10" t="str">
        <f t="shared" si="10"/>
        <v>45162.420</v>
      </c>
      <c r="H71" s="45">
        <f t="shared" si="11"/>
        <v>-3547.5</v>
      </c>
      <c r="I71" s="54" t="s">
        <v>540</v>
      </c>
      <c r="J71" s="55" t="s">
        <v>541</v>
      </c>
      <c r="K71" s="54">
        <v>-3547.5</v>
      </c>
      <c r="L71" s="54" t="s">
        <v>283</v>
      </c>
      <c r="M71" s="55" t="s">
        <v>358</v>
      </c>
      <c r="N71" s="55"/>
      <c r="O71" s="56" t="s">
        <v>371</v>
      </c>
      <c r="P71" s="56" t="s">
        <v>542</v>
      </c>
    </row>
    <row r="72" spans="1:16" ht="12.75" customHeight="1" thickBot="1" x14ac:dyDescent="0.25">
      <c r="A72" s="45" t="str">
        <f t="shared" si="6"/>
        <v> AOEB 4 </v>
      </c>
      <c r="B72" s="4" t="str">
        <f t="shared" si="7"/>
        <v>I</v>
      </c>
      <c r="C72" s="45">
        <f t="shared" si="8"/>
        <v>45442.760999999999</v>
      </c>
      <c r="D72" s="10" t="str">
        <f t="shared" si="9"/>
        <v>vis</v>
      </c>
      <c r="E72" s="53">
        <f>VLOOKUP(C72,Active!C$21:E$971,3,FALSE)</f>
        <v>3875.0073230759376</v>
      </c>
      <c r="F72" s="4" t="s">
        <v>126</v>
      </c>
      <c r="G72" s="10" t="str">
        <f t="shared" si="10"/>
        <v>45442.761</v>
      </c>
      <c r="H72" s="45">
        <f t="shared" si="11"/>
        <v>-3412</v>
      </c>
      <c r="I72" s="54" t="s">
        <v>543</v>
      </c>
      <c r="J72" s="55" t="s">
        <v>544</v>
      </c>
      <c r="K72" s="54">
        <v>-3412</v>
      </c>
      <c r="L72" s="54" t="s">
        <v>374</v>
      </c>
      <c r="M72" s="55" t="s">
        <v>358</v>
      </c>
      <c r="N72" s="55"/>
      <c r="O72" s="56" t="s">
        <v>475</v>
      </c>
      <c r="P72" s="56" t="s">
        <v>481</v>
      </c>
    </row>
    <row r="73" spans="1:16" ht="12.75" customHeight="1" thickBot="1" x14ac:dyDescent="0.25">
      <c r="A73" s="45" t="str">
        <f t="shared" si="6"/>
        <v> AOEB 4 </v>
      </c>
      <c r="B73" s="4" t="str">
        <f t="shared" si="7"/>
        <v>II</v>
      </c>
      <c r="C73" s="45">
        <f t="shared" si="8"/>
        <v>46169.921999999999</v>
      </c>
      <c r="D73" s="10" t="str">
        <f t="shared" si="9"/>
        <v>vis</v>
      </c>
      <c r="E73" s="53">
        <f>VLOOKUP(C73,Active!C$21:E$971,3,FALSE)</f>
        <v>4577.9849099198846</v>
      </c>
      <c r="F73" s="4" t="s">
        <v>126</v>
      </c>
      <c r="G73" s="10" t="str">
        <f t="shared" si="10"/>
        <v>46169.922</v>
      </c>
      <c r="H73" s="45">
        <f t="shared" si="11"/>
        <v>-3060.5</v>
      </c>
      <c r="I73" s="54" t="s">
        <v>545</v>
      </c>
      <c r="J73" s="55" t="s">
        <v>546</v>
      </c>
      <c r="K73" s="54">
        <v>-3060.5</v>
      </c>
      <c r="L73" s="54" t="s">
        <v>231</v>
      </c>
      <c r="M73" s="55" t="s">
        <v>358</v>
      </c>
      <c r="N73" s="55"/>
      <c r="O73" s="56" t="s">
        <v>547</v>
      </c>
      <c r="P73" s="56" t="s">
        <v>481</v>
      </c>
    </row>
    <row r="74" spans="1:16" ht="12.75" customHeight="1" thickBot="1" x14ac:dyDescent="0.25">
      <c r="A74" s="45" t="str">
        <f t="shared" si="6"/>
        <v> VSSC 63.22 </v>
      </c>
      <c r="B74" s="4" t="str">
        <f t="shared" si="7"/>
        <v>I</v>
      </c>
      <c r="C74" s="45">
        <f t="shared" si="8"/>
        <v>46216.495000000003</v>
      </c>
      <c r="D74" s="10" t="str">
        <f t="shared" si="9"/>
        <v>vis</v>
      </c>
      <c r="E74" s="53">
        <f>VLOOKUP(C74,Active!C$21:E$971,3,FALSE)</f>
        <v>4623.0090175825426</v>
      </c>
      <c r="F74" s="4" t="s">
        <v>126</v>
      </c>
      <c r="G74" s="10" t="str">
        <f t="shared" si="10"/>
        <v>46216.495</v>
      </c>
      <c r="H74" s="45">
        <f t="shared" si="11"/>
        <v>-3038</v>
      </c>
      <c r="I74" s="54" t="s">
        <v>548</v>
      </c>
      <c r="J74" s="55" t="s">
        <v>549</v>
      </c>
      <c r="K74" s="54">
        <v>-3038</v>
      </c>
      <c r="L74" s="54" t="s">
        <v>374</v>
      </c>
      <c r="M74" s="55" t="s">
        <v>358</v>
      </c>
      <c r="N74" s="55"/>
      <c r="O74" s="56" t="s">
        <v>550</v>
      </c>
      <c r="P74" s="56" t="s">
        <v>551</v>
      </c>
    </row>
    <row r="75" spans="1:16" ht="12.75" customHeight="1" thickBot="1" x14ac:dyDescent="0.25">
      <c r="A75" s="45" t="str">
        <f t="shared" ref="A75:A106" si="12">P75</f>
        <v> VSSC 63.22 </v>
      </c>
      <c r="B75" s="4" t="str">
        <f t="shared" ref="B75:B106" si="13">IF(H75=INT(H75),"I","II")</f>
        <v>I</v>
      </c>
      <c r="C75" s="45">
        <f t="shared" ref="C75:C106" si="14">1*G75</f>
        <v>46216.508000000002</v>
      </c>
      <c r="D75" s="10" t="str">
        <f t="shared" ref="D75:D106" si="15">VLOOKUP(F75,I$1:J$5,2,FALSE)</f>
        <v>vis</v>
      </c>
      <c r="E75" s="53">
        <f>VLOOKUP(C75,Active!C$21:E$971,3,FALSE)</f>
        <v>4623.0215852376123</v>
      </c>
      <c r="F75" s="4" t="s">
        <v>126</v>
      </c>
      <c r="G75" s="10" t="str">
        <f t="shared" ref="G75:G106" si="16">MID(I75,3,LEN(I75)-3)</f>
        <v>46216.508</v>
      </c>
      <c r="H75" s="45">
        <f t="shared" ref="H75:H106" si="17">1*K75</f>
        <v>-3038</v>
      </c>
      <c r="I75" s="54" t="s">
        <v>552</v>
      </c>
      <c r="J75" s="55" t="s">
        <v>553</v>
      </c>
      <c r="K75" s="54">
        <v>-3038</v>
      </c>
      <c r="L75" s="54" t="s">
        <v>189</v>
      </c>
      <c r="M75" s="55" t="s">
        <v>358</v>
      </c>
      <c r="N75" s="55"/>
      <c r="O75" s="56" t="s">
        <v>554</v>
      </c>
      <c r="P75" s="56" t="s">
        <v>551</v>
      </c>
    </row>
    <row r="76" spans="1:16" ht="12.75" customHeight="1" thickBot="1" x14ac:dyDescent="0.25">
      <c r="A76" s="45" t="str">
        <f t="shared" si="12"/>
        <v> VSSC 63.22 </v>
      </c>
      <c r="B76" s="4" t="str">
        <f t="shared" si="13"/>
        <v>II</v>
      </c>
      <c r="C76" s="45">
        <f t="shared" si="14"/>
        <v>46217.514000000003</v>
      </c>
      <c r="D76" s="10" t="str">
        <f t="shared" si="15"/>
        <v>vis</v>
      </c>
      <c r="E76" s="53">
        <f>VLOOKUP(C76,Active!C$21:E$971,3,FALSE)</f>
        <v>4623.9941283915568</v>
      </c>
      <c r="F76" s="4" t="s">
        <v>126</v>
      </c>
      <c r="G76" s="10" t="str">
        <f t="shared" si="16"/>
        <v>46217.514</v>
      </c>
      <c r="H76" s="45">
        <f t="shared" si="17"/>
        <v>-3037.5</v>
      </c>
      <c r="I76" s="54" t="s">
        <v>555</v>
      </c>
      <c r="J76" s="55" t="s">
        <v>556</v>
      </c>
      <c r="K76" s="54">
        <v>-3037.5</v>
      </c>
      <c r="L76" s="54" t="s">
        <v>504</v>
      </c>
      <c r="M76" s="55" t="s">
        <v>358</v>
      </c>
      <c r="N76" s="55"/>
      <c r="O76" s="56" t="s">
        <v>554</v>
      </c>
      <c r="P76" s="56" t="s">
        <v>551</v>
      </c>
    </row>
    <row r="77" spans="1:16" ht="12.75" customHeight="1" thickBot="1" x14ac:dyDescent="0.25">
      <c r="A77" s="45" t="str">
        <f t="shared" si="12"/>
        <v> VSSC 70.19 </v>
      </c>
      <c r="B77" s="4" t="str">
        <f t="shared" si="13"/>
        <v>I</v>
      </c>
      <c r="C77" s="45">
        <f t="shared" si="14"/>
        <v>46907.472000000002</v>
      </c>
      <c r="D77" s="10" t="str">
        <f t="shared" si="15"/>
        <v>vis</v>
      </c>
      <c r="E77" s="53">
        <f>VLOOKUP(C77,Active!C$21:E$971,3,FALSE)</f>
        <v>5291.0059866508354</v>
      </c>
      <c r="F77" s="4" t="s">
        <v>126</v>
      </c>
      <c r="G77" s="10" t="str">
        <f t="shared" si="16"/>
        <v>46907.472</v>
      </c>
      <c r="H77" s="45">
        <f t="shared" si="17"/>
        <v>-2704</v>
      </c>
      <c r="I77" s="54" t="s">
        <v>557</v>
      </c>
      <c r="J77" s="55" t="s">
        <v>558</v>
      </c>
      <c r="K77" s="54">
        <v>-2704</v>
      </c>
      <c r="L77" s="54" t="s">
        <v>222</v>
      </c>
      <c r="M77" s="55" t="s">
        <v>358</v>
      </c>
      <c r="N77" s="55"/>
      <c r="O77" s="56" t="s">
        <v>559</v>
      </c>
      <c r="P77" s="56" t="s">
        <v>560</v>
      </c>
    </row>
    <row r="78" spans="1:16" ht="12.75" customHeight="1" thickBot="1" x14ac:dyDescent="0.25">
      <c r="A78" s="45" t="str">
        <f t="shared" si="12"/>
        <v> BBS 84 </v>
      </c>
      <c r="B78" s="4" t="str">
        <f t="shared" si="13"/>
        <v>I</v>
      </c>
      <c r="C78" s="45">
        <f t="shared" si="14"/>
        <v>46963.339</v>
      </c>
      <c r="D78" s="10" t="str">
        <f t="shared" si="15"/>
        <v>vis</v>
      </c>
      <c r="E78" s="53">
        <f>VLOOKUP(C78,Active!C$21:E$971,3,FALSE)</f>
        <v>5345.0150009464451</v>
      </c>
      <c r="F78" s="4" t="s">
        <v>126</v>
      </c>
      <c r="G78" s="10" t="str">
        <f t="shared" si="16"/>
        <v>46963.339</v>
      </c>
      <c r="H78" s="45">
        <f t="shared" si="17"/>
        <v>-2677</v>
      </c>
      <c r="I78" s="54" t="s">
        <v>561</v>
      </c>
      <c r="J78" s="55" t="s">
        <v>562</v>
      </c>
      <c r="K78" s="54">
        <v>-2677</v>
      </c>
      <c r="L78" s="54" t="s">
        <v>352</v>
      </c>
      <c r="M78" s="55" t="s">
        <v>358</v>
      </c>
      <c r="N78" s="55"/>
      <c r="O78" s="56" t="s">
        <v>563</v>
      </c>
      <c r="P78" s="56" t="s">
        <v>564</v>
      </c>
    </row>
    <row r="79" spans="1:16" ht="12.75" customHeight="1" thickBot="1" x14ac:dyDescent="0.25">
      <c r="A79" s="45" t="str">
        <f t="shared" si="12"/>
        <v> AOEB 4 </v>
      </c>
      <c r="B79" s="4" t="str">
        <f t="shared" si="13"/>
        <v>I</v>
      </c>
      <c r="C79" s="45">
        <f t="shared" si="14"/>
        <v>47161.91</v>
      </c>
      <c r="D79" s="10" t="str">
        <f t="shared" si="15"/>
        <v>vis</v>
      </c>
      <c r="E79" s="53">
        <f>VLOOKUP(C79,Active!C$21:E$971,3,FALSE)</f>
        <v>5536.9820651828268</v>
      </c>
      <c r="F79" s="4" t="s">
        <v>126</v>
      </c>
      <c r="G79" s="10" t="str">
        <f t="shared" si="16"/>
        <v>47161.910</v>
      </c>
      <c r="H79" s="45">
        <f t="shared" si="17"/>
        <v>-2581</v>
      </c>
      <c r="I79" s="54" t="s">
        <v>565</v>
      </c>
      <c r="J79" s="55" t="s">
        <v>566</v>
      </c>
      <c r="K79" s="54">
        <v>-2581</v>
      </c>
      <c r="L79" s="54" t="s">
        <v>567</v>
      </c>
      <c r="M79" s="55" t="s">
        <v>358</v>
      </c>
      <c r="N79" s="55"/>
      <c r="O79" s="56" t="s">
        <v>475</v>
      </c>
      <c r="P79" s="56" t="s">
        <v>481</v>
      </c>
    </row>
    <row r="80" spans="1:16" ht="12.75" customHeight="1" thickBot="1" x14ac:dyDescent="0.25">
      <c r="A80" s="45" t="str">
        <f t="shared" si="12"/>
        <v> AOEB 4 </v>
      </c>
      <c r="B80" s="4" t="str">
        <f t="shared" si="13"/>
        <v>I</v>
      </c>
      <c r="C80" s="45">
        <f t="shared" si="14"/>
        <v>47219.864999999998</v>
      </c>
      <c r="D80" s="10" t="str">
        <f t="shared" si="15"/>
        <v>vis</v>
      </c>
      <c r="E80" s="53">
        <f>VLOOKUP(C80,Active!C$21:E$971,3,FALSE)</f>
        <v>5593.0096382313495</v>
      </c>
      <c r="F80" s="4" t="s">
        <v>126</v>
      </c>
      <c r="G80" s="10" t="str">
        <f t="shared" si="16"/>
        <v>47219.865</v>
      </c>
      <c r="H80" s="45">
        <f t="shared" si="17"/>
        <v>-2553</v>
      </c>
      <c r="I80" s="54" t="s">
        <v>568</v>
      </c>
      <c r="J80" s="55" t="s">
        <v>569</v>
      </c>
      <c r="K80" s="54">
        <v>-2553</v>
      </c>
      <c r="L80" s="54" t="s">
        <v>363</v>
      </c>
      <c r="M80" s="55" t="s">
        <v>358</v>
      </c>
      <c r="N80" s="55"/>
      <c r="O80" s="56" t="s">
        <v>475</v>
      </c>
      <c r="P80" s="56" t="s">
        <v>481</v>
      </c>
    </row>
    <row r="81" spans="1:16" ht="12.75" customHeight="1" thickBot="1" x14ac:dyDescent="0.25">
      <c r="A81" s="45" t="str">
        <f t="shared" si="12"/>
        <v> BBS 89 </v>
      </c>
      <c r="B81" s="4" t="str">
        <f t="shared" si="13"/>
        <v>I</v>
      </c>
      <c r="C81" s="45">
        <f t="shared" si="14"/>
        <v>47383.313000000002</v>
      </c>
      <c r="D81" s="10" t="str">
        <f t="shared" si="15"/>
        <v>vis</v>
      </c>
      <c r="E81" s="53">
        <f>VLOOKUP(C81,Active!C$21:E$971,3,FALSE)</f>
        <v>5751.0217986943999</v>
      </c>
      <c r="F81" s="4" t="s">
        <v>126</v>
      </c>
      <c r="G81" s="10" t="str">
        <f t="shared" si="16"/>
        <v>47383.313</v>
      </c>
      <c r="H81" s="45">
        <f t="shared" si="17"/>
        <v>-2474</v>
      </c>
      <c r="I81" s="54" t="s">
        <v>570</v>
      </c>
      <c r="J81" s="55" t="s">
        <v>571</v>
      </c>
      <c r="K81" s="54">
        <v>-2474</v>
      </c>
      <c r="L81" s="54" t="s">
        <v>274</v>
      </c>
      <c r="M81" s="55" t="s">
        <v>358</v>
      </c>
      <c r="N81" s="55"/>
      <c r="O81" s="56" t="s">
        <v>563</v>
      </c>
      <c r="P81" s="56" t="s">
        <v>572</v>
      </c>
    </row>
    <row r="82" spans="1:16" ht="12.75" customHeight="1" thickBot="1" x14ac:dyDescent="0.25">
      <c r="A82" s="45" t="str">
        <f t="shared" si="12"/>
        <v> AOEB 4 </v>
      </c>
      <c r="B82" s="4" t="str">
        <f t="shared" si="13"/>
        <v>I</v>
      </c>
      <c r="C82" s="45">
        <f t="shared" si="14"/>
        <v>48357.703999999998</v>
      </c>
      <c r="D82" s="10" t="str">
        <f t="shared" si="15"/>
        <v>vis</v>
      </c>
      <c r="E82" s="53">
        <f>VLOOKUP(C82,Active!C$21:E$971,3,FALSE)</f>
        <v>6693.0071827048978</v>
      </c>
      <c r="F82" s="4" t="s">
        <v>126</v>
      </c>
      <c r="G82" s="10" t="str">
        <f t="shared" si="16"/>
        <v>48357.704</v>
      </c>
      <c r="H82" s="45">
        <f t="shared" si="17"/>
        <v>-2003</v>
      </c>
      <c r="I82" s="54" t="s">
        <v>577</v>
      </c>
      <c r="J82" s="55" t="s">
        <v>578</v>
      </c>
      <c r="K82" s="54">
        <v>-2003</v>
      </c>
      <c r="L82" s="54" t="s">
        <v>413</v>
      </c>
      <c r="M82" s="55" t="s">
        <v>358</v>
      </c>
      <c r="N82" s="55"/>
      <c r="O82" s="56" t="s">
        <v>475</v>
      </c>
      <c r="P82" s="56" t="s">
        <v>481</v>
      </c>
    </row>
    <row r="83" spans="1:16" ht="12.75" customHeight="1" thickBot="1" x14ac:dyDescent="0.25">
      <c r="A83" s="45" t="str">
        <f t="shared" si="12"/>
        <v> BBS 98 </v>
      </c>
      <c r="B83" s="4" t="str">
        <f t="shared" si="13"/>
        <v>I</v>
      </c>
      <c r="C83" s="45">
        <f t="shared" si="14"/>
        <v>48407.372000000003</v>
      </c>
      <c r="D83" s="10" t="str">
        <f t="shared" si="15"/>
        <v>vis</v>
      </c>
      <c r="E83" s="53">
        <f>VLOOKUP(C83,Active!C$21:E$971,3,FALSE)</f>
        <v>6741.0233590171156</v>
      </c>
      <c r="F83" s="4" t="s">
        <v>126</v>
      </c>
      <c r="G83" s="10" t="str">
        <f t="shared" si="16"/>
        <v>48407.372</v>
      </c>
      <c r="H83" s="45">
        <f t="shared" si="17"/>
        <v>-1979</v>
      </c>
      <c r="I83" s="54" t="s">
        <v>579</v>
      </c>
      <c r="J83" s="55" t="s">
        <v>580</v>
      </c>
      <c r="K83" s="54">
        <v>-1979</v>
      </c>
      <c r="L83" s="54" t="s">
        <v>150</v>
      </c>
      <c r="M83" s="55" t="s">
        <v>509</v>
      </c>
      <c r="N83" s="55" t="s">
        <v>510</v>
      </c>
      <c r="O83" s="56" t="s">
        <v>581</v>
      </c>
      <c r="P83" s="56" t="s">
        <v>582</v>
      </c>
    </row>
    <row r="84" spans="1:16" ht="12.75" customHeight="1" thickBot="1" x14ac:dyDescent="0.25">
      <c r="A84" s="45" t="str">
        <f t="shared" si="12"/>
        <v> BBS 98 </v>
      </c>
      <c r="B84" s="4" t="str">
        <f t="shared" si="13"/>
        <v>I</v>
      </c>
      <c r="C84" s="45">
        <f t="shared" si="14"/>
        <v>48438.394399999997</v>
      </c>
      <c r="D84" s="10" t="str">
        <f t="shared" si="15"/>
        <v>vis</v>
      </c>
      <c r="E84" s="53">
        <f>VLOOKUP(C84,Active!C$21:E$971,3,FALSE)</f>
        <v>6771.0140376840181</v>
      </c>
      <c r="F84" s="4" t="s">
        <v>126</v>
      </c>
      <c r="G84" s="10" t="str">
        <f t="shared" si="16"/>
        <v>48438.3944</v>
      </c>
      <c r="H84" s="45">
        <f t="shared" si="17"/>
        <v>-1964</v>
      </c>
      <c r="I84" s="54" t="s">
        <v>583</v>
      </c>
      <c r="J84" s="55" t="s">
        <v>584</v>
      </c>
      <c r="K84" s="54">
        <v>-1964</v>
      </c>
      <c r="L84" s="54" t="s">
        <v>585</v>
      </c>
      <c r="M84" s="55" t="s">
        <v>509</v>
      </c>
      <c r="N84" s="55" t="s">
        <v>510</v>
      </c>
      <c r="O84" s="56" t="s">
        <v>581</v>
      </c>
      <c r="P84" s="56" t="s">
        <v>582</v>
      </c>
    </row>
    <row r="85" spans="1:16" ht="12.75" customHeight="1" thickBot="1" x14ac:dyDescent="0.25">
      <c r="A85" s="45" t="str">
        <f t="shared" si="12"/>
        <v> AOEB 4 </v>
      </c>
      <c r="B85" s="4" t="str">
        <f t="shared" si="13"/>
        <v>I</v>
      </c>
      <c r="C85" s="45">
        <f t="shared" si="14"/>
        <v>49501.762699999999</v>
      </c>
      <c r="D85" s="10" t="str">
        <f t="shared" si="15"/>
        <v>vis</v>
      </c>
      <c r="E85" s="53">
        <f>VLOOKUP(C85,Active!C$21:E$971,3,FALSE)</f>
        <v>7799.0175767356886</v>
      </c>
      <c r="F85" s="4" t="s">
        <v>126</v>
      </c>
      <c r="G85" s="10" t="str">
        <f t="shared" si="16"/>
        <v>49501.7627</v>
      </c>
      <c r="H85" s="45">
        <f t="shared" si="17"/>
        <v>-1450</v>
      </c>
      <c r="I85" s="54" t="s">
        <v>586</v>
      </c>
      <c r="J85" s="55" t="s">
        <v>587</v>
      </c>
      <c r="K85" s="54">
        <v>-1450</v>
      </c>
      <c r="L85" s="54" t="s">
        <v>588</v>
      </c>
      <c r="M85" s="55" t="s">
        <v>589</v>
      </c>
      <c r="N85" s="55"/>
      <c r="O85" s="56" t="s">
        <v>590</v>
      </c>
      <c r="P85" s="56" t="s">
        <v>481</v>
      </c>
    </row>
    <row r="86" spans="1:16" ht="12.75" customHeight="1" thickBot="1" x14ac:dyDescent="0.25">
      <c r="A86" s="45" t="str">
        <f t="shared" si="12"/>
        <v> AOEB 4 </v>
      </c>
      <c r="B86" s="4" t="str">
        <f t="shared" si="13"/>
        <v>II</v>
      </c>
      <c r="C86" s="45">
        <f t="shared" si="14"/>
        <v>49829.661</v>
      </c>
      <c r="D86" s="10" t="str">
        <f t="shared" si="15"/>
        <v>vis</v>
      </c>
      <c r="E86" s="53">
        <f>VLOOKUP(C86,Active!C$21:E$971,3,FALSE)</f>
        <v>8116.0108638677439</v>
      </c>
      <c r="F86" s="4" t="s">
        <v>126</v>
      </c>
      <c r="G86" s="10" t="str">
        <f t="shared" si="16"/>
        <v>49829.661</v>
      </c>
      <c r="H86" s="45">
        <f t="shared" si="17"/>
        <v>-1291.5</v>
      </c>
      <c r="I86" s="54" t="s">
        <v>591</v>
      </c>
      <c r="J86" s="55" t="s">
        <v>592</v>
      </c>
      <c r="K86" s="54">
        <v>-1291.5</v>
      </c>
      <c r="L86" s="54" t="s">
        <v>222</v>
      </c>
      <c r="M86" s="55" t="s">
        <v>589</v>
      </c>
      <c r="N86" s="55"/>
      <c r="O86" s="56" t="s">
        <v>593</v>
      </c>
      <c r="P86" s="56" t="s">
        <v>481</v>
      </c>
    </row>
    <row r="87" spans="1:16" ht="12.75" customHeight="1" thickBot="1" x14ac:dyDescent="0.25">
      <c r="A87" s="45" t="str">
        <f t="shared" si="12"/>
        <v> AOEB 4 </v>
      </c>
      <c r="B87" s="4" t="str">
        <f t="shared" si="13"/>
        <v>II</v>
      </c>
      <c r="C87" s="45">
        <f t="shared" si="14"/>
        <v>50189.635999999999</v>
      </c>
      <c r="D87" s="10" t="str">
        <f t="shared" si="15"/>
        <v>vis</v>
      </c>
      <c r="E87" s="53">
        <f>VLOOKUP(C87,Active!C$21:E$971,3,FALSE)</f>
        <v>8464.0140664929513</v>
      </c>
      <c r="F87" s="4" t="s">
        <v>126</v>
      </c>
      <c r="G87" s="10" t="str">
        <f t="shared" si="16"/>
        <v>50189.636</v>
      </c>
      <c r="H87" s="45">
        <f t="shared" si="17"/>
        <v>-1117.5</v>
      </c>
      <c r="I87" s="54" t="s">
        <v>594</v>
      </c>
      <c r="J87" s="55" t="s">
        <v>595</v>
      </c>
      <c r="K87" s="54">
        <v>-1117.5</v>
      </c>
      <c r="L87" s="54" t="s">
        <v>250</v>
      </c>
      <c r="M87" s="55" t="s">
        <v>589</v>
      </c>
      <c r="N87" s="55"/>
      <c r="O87" s="56" t="s">
        <v>593</v>
      </c>
      <c r="P87" s="56" t="s">
        <v>481</v>
      </c>
    </row>
    <row r="88" spans="1:16" ht="12.75" customHeight="1" thickBot="1" x14ac:dyDescent="0.25">
      <c r="A88" s="45" t="str">
        <f t="shared" si="12"/>
        <v>IBVS 5494 </v>
      </c>
      <c r="B88" s="4" t="str">
        <f t="shared" si="13"/>
        <v>I</v>
      </c>
      <c r="C88" s="45">
        <f t="shared" si="14"/>
        <v>52745.652099999999</v>
      </c>
      <c r="D88" s="10" t="str">
        <f t="shared" si="15"/>
        <v>vis</v>
      </c>
      <c r="E88" s="53">
        <f>VLOOKUP(C88,Active!C$21:E$971,3,FALSE)</f>
        <v>10935.023966518223</v>
      </c>
      <c r="F88" s="4" t="s">
        <v>126</v>
      </c>
      <c r="G88" s="10" t="str">
        <f t="shared" si="16"/>
        <v>52745.6521</v>
      </c>
      <c r="H88" s="45">
        <f t="shared" si="17"/>
        <v>118</v>
      </c>
      <c r="I88" s="54" t="s">
        <v>605</v>
      </c>
      <c r="J88" s="55" t="s">
        <v>606</v>
      </c>
      <c r="K88" s="54">
        <v>118</v>
      </c>
      <c r="L88" s="54" t="s">
        <v>607</v>
      </c>
      <c r="M88" s="55" t="s">
        <v>509</v>
      </c>
      <c r="N88" s="55" t="s">
        <v>510</v>
      </c>
      <c r="O88" s="56" t="s">
        <v>608</v>
      </c>
      <c r="P88" s="57" t="s">
        <v>609</v>
      </c>
    </row>
    <row r="89" spans="1:16" ht="12.75" customHeight="1" thickBot="1" x14ac:dyDescent="0.25">
      <c r="A89" s="45" t="str">
        <f t="shared" si="12"/>
        <v>BAVM 178 </v>
      </c>
      <c r="B89" s="4" t="str">
        <f t="shared" si="13"/>
        <v>I</v>
      </c>
      <c r="C89" s="45">
        <f t="shared" si="14"/>
        <v>53461.457499999997</v>
      </c>
      <c r="D89" s="10" t="str">
        <f t="shared" si="15"/>
        <v>vis</v>
      </c>
      <c r="E89" s="53">
        <f>VLOOKUP(C89,Active!C$21:E$971,3,FALSE)</f>
        <v>11627.023609983515</v>
      </c>
      <c r="F89" s="4" t="s">
        <v>126</v>
      </c>
      <c r="G89" s="10" t="str">
        <f t="shared" si="16"/>
        <v>53461.4575</v>
      </c>
      <c r="H89" s="45">
        <f t="shared" si="17"/>
        <v>464</v>
      </c>
      <c r="I89" s="54" t="s">
        <v>625</v>
      </c>
      <c r="J89" s="55" t="s">
        <v>626</v>
      </c>
      <c r="K89" s="54">
        <v>464</v>
      </c>
      <c r="L89" s="54" t="s">
        <v>627</v>
      </c>
      <c r="M89" s="55" t="s">
        <v>589</v>
      </c>
      <c r="N89" s="55" t="s">
        <v>628</v>
      </c>
      <c r="O89" s="56" t="s">
        <v>629</v>
      </c>
      <c r="P89" s="57" t="s">
        <v>630</v>
      </c>
    </row>
    <row r="90" spans="1:16" ht="12.75" customHeight="1" thickBot="1" x14ac:dyDescent="0.25">
      <c r="A90" s="45" t="str">
        <f t="shared" si="12"/>
        <v>IBVS 5653 </v>
      </c>
      <c r="B90" s="4" t="str">
        <f t="shared" si="13"/>
        <v>I</v>
      </c>
      <c r="C90" s="45">
        <f t="shared" si="14"/>
        <v>53463.525600000001</v>
      </c>
      <c r="D90" s="10" t="str">
        <f t="shared" si="15"/>
        <v>vis</v>
      </c>
      <c r="E90" s="53">
        <f>VLOOKUP(C90,Active!C$21:E$971,3,FALSE)</f>
        <v>11629.02293055675</v>
      </c>
      <c r="F90" s="4" t="s">
        <v>126</v>
      </c>
      <c r="G90" s="10" t="str">
        <f t="shared" si="16"/>
        <v>53463.5256</v>
      </c>
      <c r="H90" s="45">
        <f t="shared" si="17"/>
        <v>465</v>
      </c>
      <c r="I90" s="54" t="s">
        <v>631</v>
      </c>
      <c r="J90" s="55" t="s">
        <v>632</v>
      </c>
      <c r="K90" s="54" t="s">
        <v>633</v>
      </c>
      <c r="L90" s="54" t="s">
        <v>634</v>
      </c>
      <c r="M90" s="55" t="s">
        <v>509</v>
      </c>
      <c r="N90" s="55" t="s">
        <v>510</v>
      </c>
      <c r="O90" s="56" t="s">
        <v>635</v>
      </c>
      <c r="P90" s="57" t="s">
        <v>636</v>
      </c>
    </row>
    <row r="91" spans="1:16" ht="12.75" customHeight="1" thickBot="1" x14ac:dyDescent="0.25">
      <c r="A91" s="45" t="str">
        <f t="shared" si="12"/>
        <v>BAVM 178 </v>
      </c>
      <c r="B91" s="4" t="str">
        <f t="shared" si="13"/>
        <v>II</v>
      </c>
      <c r="C91" s="45">
        <f t="shared" si="14"/>
        <v>53522.486400000002</v>
      </c>
      <c r="D91" s="10" t="str">
        <f t="shared" si="15"/>
        <v>vis</v>
      </c>
      <c r="E91" s="53">
        <f>VLOOKUP(C91,Active!C$21:E$971,3,FALSE)</f>
        <v>11686.022853410683</v>
      </c>
      <c r="F91" s="4" t="s">
        <v>126</v>
      </c>
      <c r="G91" s="10" t="str">
        <f t="shared" si="16"/>
        <v>53522.4864</v>
      </c>
      <c r="H91" s="45">
        <f t="shared" si="17"/>
        <v>493.5</v>
      </c>
      <c r="I91" s="54" t="s">
        <v>637</v>
      </c>
      <c r="J91" s="55" t="s">
        <v>638</v>
      </c>
      <c r="K91" s="54" t="s">
        <v>639</v>
      </c>
      <c r="L91" s="54" t="s">
        <v>640</v>
      </c>
      <c r="M91" s="55" t="s">
        <v>589</v>
      </c>
      <c r="N91" s="55" t="s">
        <v>641</v>
      </c>
      <c r="O91" s="56" t="s">
        <v>642</v>
      </c>
      <c r="P91" s="57" t="s">
        <v>630</v>
      </c>
    </row>
    <row r="92" spans="1:16" ht="12.75" customHeight="1" thickBot="1" x14ac:dyDescent="0.25">
      <c r="A92" s="45" t="str">
        <f t="shared" si="12"/>
        <v>BAVM 201 </v>
      </c>
      <c r="B92" s="4" t="str">
        <f t="shared" si="13"/>
        <v>I</v>
      </c>
      <c r="C92" s="45">
        <f t="shared" si="14"/>
        <v>54185.539599999996</v>
      </c>
      <c r="D92" s="10" t="str">
        <f t="shared" si="15"/>
        <v>vis</v>
      </c>
      <c r="E92" s="53">
        <f>VLOOKUP(C92,Active!C$21:E$971,3,FALSE)</f>
        <v>12327.024692735335</v>
      </c>
      <c r="F92" s="4" t="s">
        <v>126</v>
      </c>
      <c r="G92" s="10" t="str">
        <f t="shared" si="16"/>
        <v>54185.5396</v>
      </c>
      <c r="H92" s="45">
        <f t="shared" si="17"/>
        <v>814</v>
      </c>
      <c r="I92" s="54" t="s">
        <v>646</v>
      </c>
      <c r="J92" s="55" t="s">
        <v>647</v>
      </c>
      <c r="K92" s="54" t="s">
        <v>648</v>
      </c>
      <c r="L92" s="54" t="s">
        <v>649</v>
      </c>
      <c r="M92" s="55" t="s">
        <v>589</v>
      </c>
      <c r="N92" s="55" t="s">
        <v>628</v>
      </c>
      <c r="O92" s="56" t="s">
        <v>629</v>
      </c>
      <c r="P92" s="57" t="s">
        <v>650</v>
      </c>
    </row>
    <row r="93" spans="1:16" ht="12.75" customHeight="1" thickBot="1" x14ac:dyDescent="0.25">
      <c r="A93" s="45" t="str">
        <f t="shared" si="12"/>
        <v>JAAVSO 36(2);186 </v>
      </c>
      <c r="B93" s="4" t="str">
        <f t="shared" si="13"/>
        <v>I</v>
      </c>
      <c r="C93" s="45">
        <f t="shared" si="14"/>
        <v>54580.681600000004</v>
      </c>
      <c r="D93" s="10" t="str">
        <f t="shared" si="15"/>
        <v>vis</v>
      </c>
      <c r="E93" s="53">
        <f>VLOOKUP(C93,Active!C$21:E$971,3,FALSE)</f>
        <v>12709.025335812585</v>
      </c>
      <c r="F93" s="4" t="s">
        <v>126</v>
      </c>
      <c r="G93" s="10" t="str">
        <f t="shared" si="16"/>
        <v>54580.6816</v>
      </c>
      <c r="H93" s="45">
        <f t="shared" si="17"/>
        <v>1005</v>
      </c>
      <c r="I93" s="54" t="s">
        <v>664</v>
      </c>
      <c r="J93" s="55" t="s">
        <v>665</v>
      </c>
      <c r="K93" s="54" t="s">
        <v>666</v>
      </c>
      <c r="L93" s="54" t="s">
        <v>667</v>
      </c>
      <c r="M93" s="55" t="s">
        <v>589</v>
      </c>
      <c r="N93" s="55" t="s">
        <v>641</v>
      </c>
      <c r="O93" s="56" t="s">
        <v>475</v>
      </c>
      <c r="P93" s="57" t="s">
        <v>668</v>
      </c>
    </row>
    <row r="94" spans="1:16" ht="12.75" customHeight="1" thickBot="1" x14ac:dyDescent="0.25">
      <c r="A94" s="45" t="str">
        <f t="shared" si="12"/>
        <v>JAAVSO 36(2);186 </v>
      </c>
      <c r="B94" s="4" t="str">
        <f t="shared" si="13"/>
        <v>I</v>
      </c>
      <c r="C94" s="45">
        <f t="shared" si="14"/>
        <v>54580.682999999997</v>
      </c>
      <c r="D94" s="10" t="str">
        <f t="shared" si="15"/>
        <v>vis</v>
      </c>
      <c r="E94" s="53">
        <f>VLOOKUP(C94,Active!C$21:E$971,3,FALSE)</f>
        <v>12709.026689252356</v>
      </c>
      <c r="F94" s="4" t="s">
        <v>126</v>
      </c>
      <c r="G94" s="10" t="str">
        <f t="shared" si="16"/>
        <v>54580.683</v>
      </c>
      <c r="H94" s="45">
        <f t="shared" si="17"/>
        <v>1005</v>
      </c>
      <c r="I94" s="54" t="s">
        <v>669</v>
      </c>
      <c r="J94" s="55" t="s">
        <v>670</v>
      </c>
      <c r="K94" s="54" t="s">
        <v>666</v>
      </c>
      <c r="L94" s="54" t="s">
        <v>377</v>
      </c>
      <c r="M94" s="55" t="s">
        <v>589</v>
      </c>
      <c r="N94" s="55" t="s">
        <v>641</v>
      </c>
      <c r="O94" s="56" t="s">
        <v>654</v>
      </c>
      <c r="P94" s="57" t="s">
        <v>668</v>
      </c>
    </row>
    <row r="95" spans="1:16" ht="12.75" customHeight="1" thickBot="1" x14ac:dyDescent="0.25">
      <c r="A95" s="45" t="str">
        <f t="shared" si="12"/>
        <v>JAAVSO 36(2);186 </v>
      </c>
      <c r="B95" s="4" t="str">
        <f t="shared" si="13"/>
        <v>II</v>
      </c>
      <c r="C95" s="45">
        <f t="shared" si="14"/>
        <v>54581.717700000001</v>
      </c>
      <c r="D95" s="10" t="str">
        <f t="shared" si="15"/>
        <v>vis</v>
      </c>
      <c r="E95" s="53">
        <f>VLOOKUP(C95,Active!C$21:E$971,3,FALSE)</f>
        <v>12710.026977921729</v>
      </c>
      <c r="F95" s="4" t="s">
        <v>126</v>
      </c>
      <c r="G95" s="10" t="str">
        <f t="shared" si="16"/>
        <v>54581.7177</v>
      </c>
      <c r="H95" s="45">
        <f t="shared" si="17"/>
        <v>1005.5</v>
      </c>
      <c r="I95" s="54" t="s">
        <v>671</v>
      </c>
      <c r="J95" s="55" t="s">
        <v>672</v>
      </c>
      <c r="K95" s="54" t="s">
        <v>673</v>
      </c>
      <c r="L95" s="54" t="s">
        <v>674</v>
      </c>
      <c r="M95" s="55" t="s">
        <v>589</v>
      </c>
      <c r="N95" s="55" t="s">
        <v>641</v>
      </c>
      <c r="O95" s="56" t="s">
        <v>654</v>
      </c>
      <c r="P95" s="57" t="s">
        <v>668</v>
      </c>
    </row>
    <row r="96" spans="1:16" ht="12.75" customHeight="1" thickBot="1" x14ac:dyDescent="0.25">
      <c r="A96" s="45" t="str">
        <f t="shared" si="12"/>
        <v>BAVM 209 </v>
      </c>
      <c r="B96" s="4" t="str">
        <f t="shared" si="13"/>
        <v>II</v>
      </c>
      <c r="C96" s="45">
        <f t="shared" si="14"/>
        <v>54933.421000000002</v>
      </c>
      <c r="D96" s="10" t="str">
        <f t="shared" si="15"/>
        <v>vis</v>
      </c>
      <c r="E96" s="53">
        <f>VLOOKUP(C96,Active!C$21:E$971,3,FALSE)</f>
        <v>13050.033574973899</v>
      </c>
      <c r="F96" s="4" t="s">
        <v>126</v>
      </c>
      <c r="G96" s="10" t="str">
        <f t="shared" si="16"/>
        <v>54933.4210</v>
      </c>
      <c r="H96" s="45">
        <f t="shared" si="17"/>
        <v>1175.5</v>
      </c>
      <c r="I96" s="54" t="s">
        <v>675</v>
      </c>
      <c r="J96" s="55" t="s">
        <v>676</v>
      </c>
      <c r="K96" s="54" t="s">
        <v>677</v>
      </c>
      <c r="L96" s="54" t="s">
        <v>678</v>
      </c>
      <c r="M96" s="55" t="s">
        <v>589</v>
      </c>
      <c r="N96" s="55" t="s">
        <v>628</v>
      </c>
      <c r="O96" s="56" t="s">
        <v>679</v>
      </c>
      <c r="P96" s="57" t="s">
        <v>680</v>
      </c>
    </row>
    <row r="97" spans="1:16" ht="12.75" customHeight="1" thickBot="1" x14ac:dyDescent="0.25">
      <c r="A97" s="45" t="str">
        <f t="shared" si="12"/>
        <v> JAAVSO 38;85 </v>
      </c>
      <c r="B97" s="4" t="str">
        <f t="shared" si="13"/>
        <v>II</v>
      </c>
      <c r="C97" s="45">
        <f t="shared" si="14"/>
        <v>54939.619899999998</v>
      </c>
      <c r="D97" s="10" t="str">
        <f t="shared" si="15"/>
        <v>vis</v>
      </c>
      <c r="E97" s="53">
        <f>VLOOKUP(C97,Active!C$21:E$971,3,FALSE)</f>
        <v>13056.026316283023</v>
      </c>
      <c r="F97" s="4" t="s">
        <v>126</v>
      </c>
      <c r="G97" s="10" t="str">
        <f t="shared" si="16"/>
        <v>54939.6199</v>
      </c>
      <c r="H97" s="45">
        <f t="shared" si="17"/>
        <v>1178.5</v>
      </c>
      <c r="I97" s="54" t="s">
        <v>681</v>
      </c>
      <c r="J97" s="55" t="s">
        <v>682</v>
      </c>
      <c r="K97" s="54" t="s">
        <v>683</v>
      </c>
      <c r="L97" s="54" t="s">
        <v>684</v>
      </c>
      <c r="M97" s="55" t="s">
        <v>589</v>
      </c>
      <c r="N97" s="55" t="s">
        <v>624</v>
      </c>
      <c r="O97" s="56" t="s">
        <v>475</v>
      </c>
      <c r="P97" s="56" t="s">
        <v>685</v>
      </c>
    </row>
    <row r="98" spans="1:16" ht="12.75" customHeight="1" thickBot="1" x14ac:dyDescent="0.25">
      <c r="A98" s="45" t="str">
        <f t="shared" si="12"/>
        <v> JAAVSO 39;94 </v>
      </c>
      <c r="B98" s="4" t="str">
        <f t="shared" si="13"/>
        <v>I</v>
      </c>
      <c r="C98" s="45">
        <f t="shared" si="14"/>
        <v>55273.7333</v>
      </c>
      <c r="D98" s="10" t="str">
        <f t="shared" si="15"/>
        <v>vis</v>
      </c>
      <c r="E98" s="53">
        <f>VLOOKUP(C98,Active!C$21:E$971,3,FALSE)</f>
        <v>13379.028005955912</v>
      </c>
      <c r="F98" s="4" t="s">
        <v>126</v>
      </c>
      <c r="G98" s="10" t="str">
        <f t="shared" si="16"/>
        <v>55273.7333</v>
      </c>
      <c r="H98" s="45">
        <f t="shared" si="17"/>
        <v>1340</v>
      </c>
      <c r="I98" s="54" t="s">
        <v>686</v>
      </c>
      <c r="J98" s="55" t="s">
        <v>687</v>
      </c>
      <c r="K98" s="54" t="s">
        <v>688</v>
      </c>
      <c r="L98" s="54" t="s">
        <v>689</v>
      </c>
      <c r="M98" s="55" t="s">
        <v>589</v>
      </c>
      <c r="N98" s="55" t="s">
        <v>624</v>
      </c>
      <c r="O98" s="56" t="s">
        <v>690</v>
      </c>
      <c r="P98" s="56" t="s">
        <v>691</v>
      </c>
    </row>
    <row r="99" spans="1:16" ht="12.75" customHeight="1" thickBot="1" x14ac:dyDescent="0.25">
      <c r="A99" s="45" t="str">
        <f t="shared" si="12"/>
        <v> JAAVSO 39;94 </v>
      </c>
      <c r="B99" s="4" t="str">
        <f t="shared" si="13"/>
        <v>II</v>
      </c>
      <c r="C99" s="45">
        <f t="shared" si="14"/>
        <v>55301.662199999999</v>
      </c>
      <c r="D99" s="10" t="str">
        <f t="shared" si="15"/>
        <v>vis</v>
      </c>
      <c r="E99" s="53">
        <f>VLOOKUP(C99,Active!C$21:E$971,3,FALSE)</f>
        <v>13406.028066087307</v>
      </c>
      <c r="F99" s="4" t="s">
        <v>126</v>
      </c>
      <c r="G99" s="10" t="str">
        <f t="shared" si="16"/>
        <v>55301.6622</v>
      </c>
      <c r="H99" s="45">
        <f t="shared" si="17"/>
        <v>1353.5</v>
      </c>
      <c r="I99" s="54" t="s">
        <v>692</v>
      </c>
      <c r="J99" s="55" t="s">
        <v>693</v>
      </c>
      <c r="K99" s="54" t="s">
        <v>694</v>
      </c>
      <c r="L99" s="54" t="s">
        <v>689</v>
      </c>
      <c r="M99" s="55" t="s">
        <v>589</v>
      </c>
      <c r="N99" s="55" t="s">
        <v>624</v>
      </c>
      <c r="O99" s="56" t="s">
        <v>475</v>
      </c>
      <c r="P99" s="56" t="s">
        <v>691</v>
      </c>
    </row>
    <row r="100" spans="1:16" ht="13.5" thickBot="1" x14ac:dyDescent="0.25">
      <c r="A100" s="45" t="str">
        <f t="shared" si="12"/>
        <v>IBVS 5945 </v>
      </c>
      <c r="B100" s="4" t="str">
        <f t="shared" si="13"/>
        <v>I</v>
      </c>
      <c r="C100" s="45">
        <f t="shared" si="14"/>
        <v>55364.762900000002</v>
      </c>
      <c r="D100" s="10" t="str">
        <f t="shared" si="15"/>
        <v>vis</v>
      </c>
      <c r="E100" s="53">
        <f>VLOOKUP(C100,Active!C$21:E$971,3,FALSE)</f>
        <v>13467.030207035688</v>
      </c>
      <c r="F100" s="4" t="s">
        <v>126</v>
      </c>
      <c r="G100" s="10" t="str">
        <f t="shared" si="16"/>
        <v>55364.7629</v>
      </c>
      <c r="H100" s="45">
        <f t="shared" si="17"/>
        <v>1384</v>
      </c>
      <c r="I100" s="54" t="s">
        <v>695</v>
      </c>
      <c r="J100" s="55" t="s">
        <v>696</v>
      </c>
      <c r="K100" s="54" t="s">
        <v>697</v>
      </c>
      <c r="L100" s="54" t="s">
        <v>698</v>
      </c>
      <c r="M100" s="55" t="s">
        <v>589</v>
      </c>
      <c r="N100" s="55" t="s">
        <v>126</v>
      </c>
      <c r="O100" s="56" t="s">
        <v>359</v>
      </c>
      <c r="P100" s="57" t="s">
        <v>699</v>
      </c>
    </row>
    <row r="101" spans="1:16" ht="13.5" thickBot="1" x14ac:dyDescent="0.25">
      <c r="A101" s="45" t="str">
        <f t="shared" si="12"/>
        <v> JAAVSO 39;177 </v>
      </c>
      <c r="B101" s="4" t="str">
        <f t="shared" si="13"/>
        <v>II</v>
      </c>
      <c r="C101" s="45">
        <f t="shared" si="14"/>
        <v>55605.775699999998</v>
      </c>
      <c r="D101" s="10" t="str">
        <f t="shared" si="15"/>
        <v>vis</v>
      </c>
      <c r="E101" s="53">
        <f>VLOOKUP(C101,Active!C$21:E$971,3,FALSE)</f>
        <v>13700.027571501743</v>
      </c>
      <c r="F101" s="4" t="s">
        <v>126</v>
      </c>
      <c r="G101" s="10" t="str">
        <f t="shared" si="16"/>
        <v>55605.7757</v>
      </c>
      <c r="H101" s="45">
        <f t="shared" si="17"/>
        <v>1500.5</v>
      </c>
      <c r="I101" s="54" t="s">
        <v>700</v>
      </c>
      <c r="J101" s="55" t="s">
        <v>701</v>
      </c>
      <c r="K101" s="54" t="s">
        <v>702</v>
      </c>
      <c r="L101" s="54" t="s">
        <v>524</v>
      </c>
      <c r="M101" s="55" t="s">
        <v>589</v>
      </c>
      <c r="N101" s="55" t="s">
        <v>126</v>
      </c>
      <c r="O101" s="56" t="s">
        <v>690</v>
      </c>
      <c r="P101" s="56" t="s">
        <v>703</v>
      </c>
    </row>
    <row r="102" spans="1:16" ht="13.5" thickBot="1" x14ac:dyDescent="0.25">
      <c r="A102" s="45" t="str">
        <f t="shared" si="12"/>
        <v>IBVS 5992 </v>
      </c>
      <c r="B102" s="4" t="str">
        <f t="shared" si="13"/>
        <v>II</v>
      </c>
      <c r="C102" s="45">
        <f t="shared" si="14"/>
        <v>55638.879200000003</v>
      </c>
      <c r="D102" s="10" t="str">
        <f t="shared" si="15"/>
        <v>vis</v>
      </c>
      <c r="E102" s="53">
        <f>VLOOKUP(C102,Active!C$21:E$971,3,FALSE)</f>
        <v>13732.030138396958</v>
      </c>
      <c r="F102" s="4" t="s">
        <v>126</v>
      </c>
      <c r="G102" s="10" t="str">
        <f t="shared" si="16"/>
        <v>55638.8792</v>
      </c>
      <c r="H102" s="45">
        <f t="shared" si="17"/>
        <v>1516.5</v>
      </c>
      <c r="I102" s="54" t="s">
        <v>704</v>
      </c>
      <c r="J102" s="55" t="s">
        <v>705</v>
      </c>
      <c r="K102" s="54" t="s">
        <v>706</v>
      </c>
      <c r="L102" s="54" t="s">
        <v>707</v>
      </c>
      <c r="M102" s="55" t="s">
        <v>589</v>
      </c>
      <c r="N102" s="55" t="s">
        <v>126</v>
      </c>
      <c r="O102" s="56" t="s">
        <v>359</v>
      </c>
      <c r="P102" s="57" t="s">
        <v>708</v>
      </c>
    </row>
    <row r="103" spans="1:16" ht="13.5" thickBot="1" x14ac:dyDescent="0.25">
      <c r="A103" s="45" t="str">
        <f t="shared" si="12"/>
        <v>BAVM 220 </v>
      </c>
      <c r="B103" s="4" t="str">
        <f t="shared" si="13"/>
        <v>I</v>
      </c>
      <c r="C103" s="45">
        <f t="shared" si="14"/>
        <v>55654.3923</v>
      </c>
      <c r="D103" s="10" t="str">
        <f t="shared" si="15"/>
        <v>vis</v>
      </c>
      <c r="E103" s="53">
        <f>VLOOKUP(C103,Active!C$21:E$971,3,FALSE)</f>
        <v>13747.027314541534</v>
      </c>
      <c r="F103" s="4" t="s">
        <v>126</v>
      </c>
      <c r="G103" s="10" t="str">
        <f t="shared" si="16"/>
        <v>55654.3923</v>
      </c>
      <c r="H103" s="45">
        <f t="shared" si="17"/>
        <v>1524</v>
      </c>
      <c r="I103" s="54" t="s">
        <v>709</v>
      </c>
      <c r="J103" s="55" t="s">
        <v>710</v>
      </c>
      <c r="K103" s="54" t="s">
        <v>711</v>
      </c>
      <c r="L103" s="54" t="s">
        <v>712</v>
      </c>
      <c r="M103" s="55" t="s">
        <v>589</v>
      </c>
      <c r="N103" s="55" t="s">
        <v>641</v>
      </c>
      <c r="O103" s="56" t="s">
        <v>713</v>
      </c>
      <c r="P103" s="57" t="s">
        <v>714</v>
      </c>
    </row>
    <row r="104" spans="1:16" ht="13.5" thickBot="1" x14ac:dyDescent="0.25">
      <c r="A104" s="45" t="str">
        <f t="shared" si="12"/>
        <v>BAVM 220 </v>
      </c>
      <c r="B104" s="4" t="str">
        <f t="shared" si="13"/>
        <v>I</v>
      </c>
      <c r="C104" s="45">
        <f t="shared" si="14"/>
        <v>55654.394099999998</v>
      </c>
      <c r="D104" s="10" t="str">
        <f t="shared" si="15"/>
        <v>vis</v>
      </c>
      <c r="E104" s="53">
        <f>VLOOKUP(C104,Active!C$21:E$971,3,FALSE)</f>
        <v>13747.029054678389</v>
      </c>
      <c r="F104" s="4" t="s">
        <v>126</v>
      </c>
      <c r="G104" s="10" t="str">
        <f t="shared" si="16"/>
        <v>55654.3941</v>
      </c>
      <c r="H104" s="45">
        <f t="shared" si="17"/>
        <v>1524</v>
      </c>
      <c r="I104" s="54" t="s">
        <v>715</v>
      </c>
      <c r="J104" s="55" t="s">
        <v>716</v>
      </c>
      <c r="K104" s="54" t="s">
        <v>711</v>
      </c>
      <c r="L104" s="54" t="s">
        <v>674</v>
      </c>
      <c r="M104" s="55" t="s">
        <v>589</v>
      </c>
      <c r="N104" s="55" t="s">
        <v>628</v>
      </c>
      <c r="O104" s="56" t="s">
        <v>679</v>
      </c>
      <c r="P104" s="57" t="s">
        <v>714</v>
      </c>
    </row>
    <row r="105" spans="1:16" ht="13.5" thickBot="1" x14ac:dyDescent="0.25">
      <c r="A105" s="45" t="str">
        <f t="shared" si="12"/>
        <v>IBVS 5992 </v>
      </c>
      <c r="B105" s="4" t="str">
        <f t="shared" si="13"/>
        <v>I</v>
      </c>
      <c r="C105" s="45">
        <f t="shared" si="14"/>
        <v>55695.772299999997</v>
      </c>
      <c r="D105" s="10" t="str">
        <f t="shared" si="15"/>
        <v>vis</v>
      </c>
      <c r="E105" s="53">
        <f>VLOOKUP(C105,Active!C$21:E$971,3,FALSE)</f>
        <v>13787.031127374732</v>
      </c>
      <c r="F105" s="4" t="s">
        <v>126</v>
      </c>
      <c r="G105" s="10" t="str">
        <f t="shared" si="16"/>
        <v>55695.7723</v>
      </c>
      <c r="H105" s="45">
        <f t="shared" si="17"/>
        <v>1544</v>
      </c>
      <c r="I105" s="54" t="s">
        <v>717</v>
      </c>
      <c r="J105" s="55" t="s">
        <v>718</v>
      </c>
      <c r="K105" s="54" t="s">
        <v>719</v>
      </c>
      <c r="L105" s="54" t="s">
        <v>720</v>
      </c>
      <c r="M105" s="55" t="s">
        <v>589</v>
      </c>
      <c r="N105" s="55" t="s">
        <v>126</v>
      </c>
      <c r="O105" s="56" t="s">
        <v>359</v>
      </c>
      <c r="P105" s="57" t="s">
        <v>708</v>
      </c>
    </row>
    <row r="106" spans="1:16" ht="13.5" thickBot="1" x14ac:dyDescent="0.25">
      <c r="A106" s="45" t="str">
        <f t="shared" si="12"/>
        <v>BAVM 228 </v>
      </c>
      <c r="B106" s="4" t="str">
        <f t="shared" si="13"/>
        <v>II</v>
      </c>
      <c r="C106" s="45">
        <f t="shared" si="14"/>
        <v>56015.4018</v>
      </c>
      <c r="D106" s="10" t="str">
        <f t="shared" si="15"/>
        <v>vis</v>
      </c>
      <c r="E106" s="53">
        <f>VLOOKUP(C106,Active!C$21:E$971,3,FALSE)</f>
        <v>14096.030612487573</v>
      </c>
      <c r="F106" s="4" t="s">
        <v>126</v>
      </c>
      <c r="G106" s="10" t="str">
        <f t="shared" si="16"/>
        <v>56015.4018</v>
      </c>
      <c r="H106" s="45">
        <f t="shared" si="17"/>
        <v>1698.5</v>
      </c>
      <c r="I106" s="54" t="s">
        <v>721</v>
      </c>
      <c r="J106" s="55" t="s">
        <v>722</v>
      </c>
      <c r="K106" s="54" t="s">
        <v>723</v>
      </c>
      <c r="L106" s="54" t="s">
        <v>617</v>
      </c>
      <c r="M106" s="55" t="s">
        <v>589</v>
      </c>
      <c r="N106" s="55" t="s">
        <v>126</v>
      </c>
      <c r="O106" s="56" t="s">
        <v>679</v>
      </c>
      <c r="P106" s="57" t="s">
        <v>724</v>
      </c>
    </row>
    <row r="107" spans="1:16" ht="13.5" thickBot="1" x14ac:dyDescent="0.25">
      <c r="A107" s="45" t="str">
        <f t="shared" ref="A107:A138" si="18">P107</f>
        <v>IBVS 6029 </v>
      </c>
      <c r="B107" s="4" t="str">
        <f t="shared" ref="B107:B138" si="19">IF(H107=INT(H107),"I","II")</f>
        <v>II</v>
      </c>
      <c r="C107" s="45">
        <f t="shared" ref="C107:C138" si="20">1*G107</f>
        <v>56029.881000000001</v>
      </c>
      <c r="D107" s="10" t="str">
        <f t="shared" ref="D107:D138" si="21">VLOOKUP(F107,I$1:J$5,2,FALSE)</f>
        <v>vis</v>
      </c>
      <c r="E107" s="53">
        <f>VLOOKUP(C107,Active!C$21:E$971,3,FALSE)</f>
        <v>14110.028273356944</v>
      </c>
      <c r="F107" s="4" t="s">
        <v>126</v>
      </c>
      <c r="G107" s="10" t="str">
        <f t="shared" ref="G107:G138" si="22">MID(I107,3,LEN(I107)-3)</f>
        <v>56029.8810</v>
      </c>
      <c r="H107" s="45">
        <f t="shared" ref="H107:H138" si="23">1*K107</f>
        <v>1705.5</v>
      </c>
      <c r="I107" s="54" t="s">
        <v>725</v>
      </c>
      <c r="J107" s="55" t="s">
        <v>726</v>
      </c>
      <c r="K107" s="54" t="s">
        <v>727</v>
      </c>
      <c r="L107" s="54" t="s">
        <v>649</v>
      </c>
      <c r="M107" s="55" t="s">
        <v>589</v>
      </c>
      <c r="N107" s="55" t="s">
        <v>126</v>
      </c>
      <c r="O107" s="56" t="s">
        <v>359</v>
      </c>
      <c r="P107" s="57" t="s">
        <v>728</v>
      </c>
    </row>
    <row r="108" spans="1:16" ht="13.5" thickBot="1" x14ac:dyDescent="0.25">
      <c r="A108" s="45" t="str">
        <f t="shared" si="18"/>
        <v>OEJV 0160 </v>
      </c>
      <c r="B108" s="4" t="str">
        <f t="shared" si="19"/>
        <v>II</v>
      </c>
      <c r="C108" s="45">
        <f t="shared" si="20"/>
        <v>56044.36075</v>
      </c>
      <c r="D108" s="10" t="str">
        <f t="shared" si="21"/>
        <v>vis</v>
      </c>
      <c r="E108" s="53">
        <f>VLOOKUP(C108,Active!C$21:E$971,3,FALSE)</f>
        <v>14124.026465934796</v>
      </c>
      <c r="F108" s="4" t="s">
        <v>126</v>
      </c>
      <c r="G108" s="10" t="str">
        <f t="shared" si="22"/>
        <v>56044.36075</v>
      </c>
      <c r="H108" s="45">
        <f t="shared" si="23"/>
        <v>1712.5</v>
      </c>
      <c r="I108" s="54" t="s">
        <v>729</v>
      </c>
      <c r="J108" s="55" t="s">
        <v>730</v>
      </c>
      <c r="K108" s="54" t="s">
        <v>731</v>
      </c>
      <c r="L108" s="54" t="s">
        <v>732</v>
      </c>
      <c r="M108" s="55" t="s">
        <v>589</v>
      </c>
      <c r="N108" s="55" t="s">
        <v>118</v>
      </c>
      <c r="O108" s="56" t="s">
        <v>733</v>
      </c>
      <c r="P108" s="57" t="s">
        <v>734</v>
      </c>
    </row>
    <row r="109" spans="1:16" ht="13.5" thickBot="1" x14ac:dyDescent="0.25">
      <c r="A109" s="45" t="str">
        <f t="shared" si="18"/>
        <v> JAAVSO 41;328 </v>
      </c>
      <c r="B109" s="4" t="str">
        <f t="shared" si="19"/>
        <v>I</v>
      </c>
      <c r="C109" s="45">
        <f t="shared" si="20"/>
        <v>56475.712099999997</v>
      </c>
      <c r="D109" s="10" t="str">
        <f t="shared" si="21"/>
        <v>vis</v>
      </c>
      <c r="E109" s="53">
        <f>VLOOKUP(C109,Active!C$21:E$971,3,FALSE)</f>
        <v>14541.032233715076</v>
      </c>
      <c r="F109" s="4" t="s">
        <v>126</v>
      </c>
      <c r="G109" s="10" t="str">
        <f t="shared" si="22"/>
        <v>56475.7121</v>
      </c>
      <c r="H109" s="45">
        <f t="shared" si="23"/>
        <v>1921</v>
      </c>
      <c r="I109" s="54" t="s">
        <v>735</v>
      </c>
      <c r="J109" s="55" t="s">
        <v>736</v>
      </c>
      <c r="K109" s="54" t="s">
        <v>737</v>
      </c>
      <c r="L109" s="54" t="s">
        <v>738</v>
      </c>
      <c r="M109" s="55" t="s">
        <v>589</v>
      </c>
      <c r="N109" s="55" t="s">
        <v>126</v>
      </c>
      <c r="O109" s="56" t="s">
        <v>475</v>
      </c>
      <c r="P109" s="56" t="s">
        <v>739</v>
      </c>
    </row>
    <row r="110" spans="1:16" ht="13.5" thickBot="1" x14ac:dyDescent="0.25">
      <c r="A110" s="45" t="str">
        <f t="shared" si="18"/>
        <v>BAVM 238 </v>
      </c>
      <c r="B110" s="4" t="str">
        <f t="shared" si="19"/>
        <v>I</v>
      </c>
      <c r="C110" s="45">
        <f t="shared" si="20"/>
        <v>56798.444600000003</v>
      </c>
      <c r="D110" s="10" t="str">
        <f t="shared" si="21"/>
        <v>vis</v>
      </c>
      <c r="E110" s="53">
        <f>VLOOKUP(C110,Active!C$21:E$971,3,FALSE)</f>
        <v>14853.031521419061</v>
      </c>
      <c r="F110" s="4" t="s">
        <v>126</v>
      </c>
      <c r="G110" s="10" t="str">
        <f t="shared" si="22"/>
        <v>56798.4446</v>
      </c>
      <c r="H110" s="45">
        <f t="shared" si="23"/>
        <v>2077</v>
      </c>
      <c r="I110" s="54" t="s">
        <v>740</v>
      </c>
      <c r="J110" s="55" t="s">
        <v>741</v>
      </c>
      <c r="K110" s="54" t="s">
        <v>742</v>
      </c>
      <c r="L110" s="54" t="s">
        <v>588</v>
      </c>
      <c r="M110" s="55" t="s">
        <v>589</v>
      </c>
      <c r="N110" s="55" t="s">
        <v>628</v>
      </c>
      <c r="O110" s="56" t="s">
        <v>679</v>
      </c>
      <c r="P110" s="57" t="s">
        <v>743</v>
      </c>
    </row>
    <row r="111" spans="1:16" ht="13.5" thickBot="1" x14ac:dyDescent="0.25">
      <c r="A111" s="45" t="str">
        <f t="shared" si="18"/>
        <v> JAAVSO 42;426 </v>
      </c>
      <c r="B111" s="4" t="str">
        <f t="shared" si="19"/>
        <v>I</v>
      </c>
      <c r="C111" s="45">
        <f t="shared" si="20"/>
        <v>56806.720600000001</v>
      </c>
      <c r="D111" s="10" t="str">
        <f t="shared" si="21"/>
        <v>vis</v>
      </c>
      <c r="E111" s="53">
        <f>VLOOKUP(C111,Active!C$21:E$971,3,FALSE)</f>
        <v>14861.0322839857</v>
      </c>
      <c r="F111" s="4" t="s">
        <v>126</v>
      </c>
      <c r="G111" s="10" t="str">
        <f t="shared" si="22"/>
        <v>56806.7206</v>
      </c>
      <c r="H111" s="45">
        <f t="shared" si="23"/>
        <v>2081</v>
      </c>
      <c r="I111" s="54" t="s">
        <v>744</v>
      </c>
      <c r="J111" s="55" t="s">
        <v>745</v>
      </c>
      <c r="K111" s="54" t="s">
        <v>746</v>
      </c>
      <c r="L111" s="54" t="s">
        <v>747</v>
      </c>
      <c r="M111" s="55" t="s">
        <v>589</v>
      </c>
      <c r="N111" s="55" t="s">
        <v>126</v>
      </c>
      <c r="O111" s="56" t="s">
        <v>475</v>
      </c>
      <c r="P111" s="56" t="s">
        <v>748</v>
      </c>
    </row>
    <row r="112" spans="1:16" ht="12.75" customHeight="1" thickBot="1" x14ac:dyDescent="0.25">
      <c r="A112" s="45" t="str">
        <f t="shared" si="18"/>
        <v> VB 7.72 </v>
      </c>
      <c r="B112" s="4" t="str">
        <f t="shared" si="19"/>
        <v>II</v>
      </c>
      <c r="C112" s="45">
        <f t="shared" si="20"/>
        <v>15437.897000000001</v>
      </c>
      <c r="D112" s="10" t="str">
        <f t="shared" si="21"/>
        <v>vis</v>
      </c>
      <c r="E112" s="53">
        <f>VLOOKUP(C112,Active!C$21:E$971,3,FALSE)</f>
        <v>-25131.975846127043</v>
      </c>
      <c r="F112" s="4" t="s">
        <v>126</v>
      </c>
      <c r="G112" s="10" t="str">
        <f t="shared" si="22"/>
        <v>15437.897</v>
      </c>
      <c r="H112" s="45">
        <f t="shared" si="23"/>
        <v>-17915.5</v>
      </c>
      <c r="I112" s="54" t="s">
        <v>130</v>
      </c>
      <c r="J112" s="55" t="s">
        <v>131</v>
      </c>
      <c r="K112" s="54">
        <v>-17915.5</v>
      </c>
      <c r="L112" s="54" t="s">
        <v>132</v>
      </c>
      <c r="M112" s="55" t="s">
        <v>133</v>
      </c>
      <c r="N112" s="55"/>
      <c r="O112" s="56" t="s">
        <v>134</v>
      </c>
      <c r="P112" s="56" t="s">
        <v>135</v>
      </c>
    </row>
    <row r="113" spans="1:16" ht="12.75" customHeight="1" thickBot="1" x14ac:dyDescent="0.25">
      <c r="A113" s="45" t="str">
        <f t="shared" si="18"/>
        <v> VB 7.72 </v>
      </c>
      <c r="B113" s="4" t="str">
        <f t="shared" si="19"/>
        <v>I</v>
      </c>
      <c r="C113" s="45">
        <f t="shared" si="20"/>
        <v>15461.778</v>
      </c>
      <c r="D113" s="10" t="str">
        <f t="shared" si="21"/>
        <v>vis</v>
      </c>
      <c r="E113" s="53">
        <f>VLOOKUP(C113,Active!C$21:E$971,3,FALSE)</f>
        <v>-25108.889063761901</v>
      </c>
      <c r="F113" s="4" t="s">
        <v>126</v>
      </c>
      <c r="G113" s="10" t="str">
        <f t="shared" si="22"/>
        <v>15461.778</v>
      </c>
      <c r="H113" s="45">
        <f t="shared" si="23"/>
        <v>-17904</v>
      </c>
      <c r="I113" s="54" t="s">
        <v>136</v>
      </c>
      <c r="J113" s="55" t="s">
        <v>137</v>
      </c>
      <c r="K113" s="54">
        <v>-17904</v>
      </c>
      <c r="L113" s="54" t="s">
        <v>138</v>
      </c>
      <c r="M113" s="55" t="s">
        <v>133</v>
      </c>
      <c r="N113" s="55"/>
      <c r="O113" s="56" t="s">
        <v>134</v>
      </c>
      <c r="P113" s="56" t="s">
        <v>135</v>
      </c>
    </row>
    <row r="114" spans="1:16" ht="12.75" customHeight="1" thickBot="1" x14ac:dyDescent="0.25">
      <c r="A114" s="45" t="str">
        <f t="shared" si="18"/>
        <v> VB 7.72 </v>
      </c>
      <c r="B114" s="4" t="str">
        <f t="shared" si="19"/>
        <v>I</v>
      </c>
      <c r="C114" s="45">
        <f t="shared" si="20"/>
        <v>15552.681</v>
      </c>
      <c r="D114" s="10" t="str">
        <f t="shared" si="21"/>
        <v>vis</v>
      </c>
      <c r="E114" s="53">
        <f>VLOOKUP(C114,Active!C$21:E$971,3,FALSE)</f>
        <v>-25021.00925230766</v>
      </c>
      <c r="F114" s="4" t="s">
        <v>126</v>
      </c>
      <c r="G114" s="10" t="str">
        <f t="shared" si="22"/>
        <v>15552.681</v>
      </c>
      <c r="H114" s="45">
        <f t="shared" si="23"/>
        <v>-17860</v>
      </c>
      <c r="I114" s="54" t="s">
        <v>139</v>
      </c>
      <c r="J114" s="55" t="s">
        <v>140</v>
      </c>
      <c r="K114" s="54">
        <v>-17860</v>
      </c>
      <c r="L114" s="54" t="s">
        <v>141</v>
      </c>
      <c r="M114" s="55" t="s">
        <v>133</v>
      </c>
      <c r="N114" s="55"/>
      <c r="O114" s="56" t="s">
        <v>134</v>
      </c>
      <c r="P114" s="56" t="s">
        <v>135</v>
      </c>
    </row>
    <row r="115" spans="1:16" ht="12.75" customHeight="1" thickBot="1" x14ac:dyDescent="0.25">
      <c r="A115" s="45" t="str">
        <f t="shared" si="18"/>
        <v> VB 7.72 </v>
      </c>
      <c r="B115" s="4" t="str">
        <f t="shared" si="19"/>
        <v>I</v>
      </c>
      <c r="C115" s="45">
        <f t="shared" si="20"/>
        <v>15750.929</v>
      </c>
      <c r="D115" s="10" t="str">
        <f t="shared" si="21"/>
        <v>vis</v>
      </c>
      <c r="E115" s="53">
        <f>VLOOKUP(C115,Active!C$21:E$971,3,FALSE)</f>
        <v>-24829.354445962657</v>
      </c>
      <c r="F115" s="4" t="s">
        <v>126</v>
      </c>
      <c r="G115" s="10" t="str">
        <f t="shared" si="22"/>
        <v>15750.929</v>
      </c>
      <c r="H115" s="45">
        <f t="shared" si="23"/>
        <v>-17764</v>
      </c>
      <c r="I115" s="54" t="s">
        <v>142</v>
      </c>
      <c r="J115" s="55" t="s">
        <v>143</v>
      </c>
      <c r="K115" s="54">
        <v>-17764</v>
      </c>
      <c r="L115" s="54" t="s">
        <v>144</v>
      </c>
      <c r="M115" s="55" t="s">
        <v>133</v>
      </c>
      <c r="N115" s="55"/>
      <c r="O115" s="56" t="s">
        <v>134</v>
      </c>
      <c r="P115" s="56" t="s">
        <v>135</v>
      </c>
    </row>
    <row r="116" spans="1:16" ht="12.75" customHeight="1" thickBot="1" x14ac:dyDescent="0.25">
      <c r="A116" s="45" t="str">
        <f t="shared" si="18"/>
        <v> VB 7.72 </v>
      </c>
      <c r="B116" s="4" t="str">
        <f t="shared" si="19"/>
        <v>I</v>
      </c>
      <c r="C116" s="45">
        <f t="shared" si="20"/>
        <v>15883.648999999999</v>
      </c>
      <c r="D116" s="10" t="str">
        <f t="shared" si="21"/>
        <v>vis</v>
      </c>
      <c r="E116" s="53">
        <f>VLOOKUP(C116,Active!C$21:E$971,3,FALSE)</f>
        <v>-24701.048355116302</v>
      </c>
      <c r="F116" s="4" t="s">
        <v>126</v>
      </c>
      <c r="G116" s="10" t="str">
        <f t="shared" si="22"/>
        <v>15883.649</v>
      </c>
      <c r="H116" s="45">
        <f t="shared" si="23"/>
        <v>-17700</v>
      </c>
      <c r="I116" s="54" t="s">
        <v>145</v>
      </c>
      <c r="J116" s="55" t="s">
        <v>146</v>
      </c>
      <c r="K116" s="54">
        <v>-17700</v>
      </c>
      <c r="L116" s="54" t="s">
        <v>147</v>
      </c>
      <c r="M116" s="55" t="s">
        <v>133</v>
      </c>
      <c r="N116" s="55"/>
      <c r="O116" s="56" t="s">
        <v>134</v>
      </c>
      <c r="P116" s="56" t="s">
        <v>135</v>
      </c>
    </row>
    <row r="117" spans="1:16" ht="12.75" customHeight="1" thickBot="1" x14ac:dyDescent="0.25">
      <c r="A117" s="45" t="str">
        <f t="shared" si="18"/>
        <v> VB 7.72 </v>
      </c>
      <c r="B117" s="4" t="str">
        <f t="shared" si="19"/>
        <v>I</v>
      </c>
      <c r="C117" s="45">
        <f t="shared" si="20"/>
        <v>15941.584999999999</v>
      </c>
      <c r="D117" s="10" t="str">
        <f t="shared" si="21"/>
        <v>vis</v>
      </c>
      <c r="E117" s="53">
        <f>VLOOKUP(C117,Active!C$21:E$971,3,FALSE)</f>
        <v>-24645.039150179029</v>
      </c>
      <c r="F117" s="4" t="s">
        <v>126</v>
      </c>
      <c r="G117" s="10" t="str">
        <f t="shared" si="22"/>
        <v>15941.585</v>
      </c>
      <c r="H117" s="45">
        <f t="shared" si="23"/>
        <v>-17672</v>
      </c>
      <c r="I117" s="54" t="s">
        <v>148</v>
      </c>
      <c r="J117" s="55" t="s">
        <v>149</v>
      </c>
      <c r="K117" s="54">
        <v>-17672</v>
      </c>
      <c r="L117" s="54" t="s">
        <v>150</v>
      </c>
      <c r="M117" s="55" t="s">
        <v>133</v>
      </c>
      <c r="N117" s="55"/>
      <c r="O117" s="56" t="s">
        <v>134</v>
      </c>
      <c r="P117" s="56" t="s">
        <v>135</v>
      </c>
    </row>
    <row r="118" spans="1:16" ht="12.75" customHeight="1" thickBot="1" x14ac:dyDescent="0.25">
      <c r="A118" s="45" t="str">
        <f t="shared" si="18"/>
        <v> VB 7.72 </v>
      </c>
      <c r="B118" s="4" t="str">
        <f t="shared" si="19"/>
        <v>I</v>
      </c>
      <c r="C118" s="45">
        <f t="shared" si="20"/>
        <v>16576.72</v>
      </c>
      <c r="D118" s="10" t="str">
        <f t="shared" si="21"/>
        <v>vis</v>
      </c>
      <c r="E118" s="53">
        <f>VLOOKUP(C118,Active!C$21:E$971,3,FALSE)</f>
        <v>-24031.027026838903</v>
      </c>
      <c r="F118" s="4" t="s">
        <v>126</v>
      </c>
      <c r="G118" s="10" t="str">
        <f t="shared" si="22"/>
        <v>16576.720</v>
      </c>
      <c r="H118" s="45">
        <f t="shared" si="23"/>
        <v>-17365</v>
      </c>
      <c r="I118" s="54" t="s">
        <v>151</v>
      </c>
      <c r="J118" s="55" t="s">
        <v>152</v>
      </c>
      <c r="K118" s="54">
        <v>-17365</v>
      </c>
      <c r="L118" s="54" t="s">
        <v>153</v>
      </c>
      <c r="M118" s="55" t="s">
        <v>133</v>
      </c>
      <c r="N118" s="55"/>
      <c r="O118" s="56" t="s">
        <v>134</v>
      </c>
      <c r="P118" s="56" t="s">
        <v>135</v>
      </c>
    </row>
    <row r="119" spans="1:16" ht="12.75" customHeight="1" thickBot="1" x14ac:dyDescent="0.25">
      <c r="A119" s="45" t="str">
        <f t="shared" si="18"/>
        <v> VB 7.72 </v>
      </c>
      <c r="B119" s="4" t="str">
        <f t="shared" si="19"/>
        <v>I</v>
      </c>
      <c r="C119" s="45">
        <f t="shared" si="20"/>
        <v>16605.708999999999</v>
      </c>
      <c r="D119" s="10" t="str">
        <f t="shared" si="21"/>
        <v>vis</v>
      </c>
      <c r="E119" s="53">
        <f>VLOOKUP(C119,Active!C$21:E$971,3,FALSE)</f>
        <v>-24003.002122773614</v>
      </c>
      <c r="F119" s="4" t="s">
        <v>126</v>
      </c>
      <c r="G119" s="10" t="str">
        <f t="shared" si="22"/>
        <v>16605.709</v>
      </c>
      <c r="H119" s="45">
        <f t="shared" si="23"/>
        <v>-17351</v>
      </c>
      <c r="I119" s="54" t="s">
        <v>154</v>
      </c>
      <c r="J119" s="55" t="s">
        <v>155</v>
      </c>
      <c r="K119" s="54">
        <v>-17351</v>
      </c>
      <c r="L119" s="54" t="s">
        <v>156</v>
      </c>
      <c r="M119" s="55" t="s">
        <v>133</v>
      </c>
      <c r="N119" s="55"/>
      <c r="O119" s="56" t="s">
        <v>134</v>
      </c>
      <c r="P119" s="56" t="s">
        <v>135</v>
      </c>
    </row>
    <row r="120" spans="1:16" ht="12.75" customHeight="1" thickBot="1" x14ac:dyDescent="0.25">
      <c r="A120" s="45" t="str">
        <f t="shared" si="18"/>
        <v> VB 7.72 </v>
      </c>
      <c r="B120" s="4" t="str">
        <f t="shared" si="19"/>
        <v>I</v>
      </c>
      <c r="C120" s="45">
        <f t="shared" si="20"/>
        <v>16880.830000000002</v>
      </c>
      <c r="D120" s="10" t="str">
        <f t="shared" si="21"/>
        <v>vis</v>
      </c>
      <c r="E120" s="53">
        <f>VLOOKUP(C120,Active!C$21:E$971,3,FALSE)</f>
        <v>-23737.030905023908</v>
      </c>
      <c r="F120" s="4" t="s">
        <v>126</v>
      </c>
      <c r="G120" s="10" t="str">
        <f t="shared" si="22"/>
        <v>16880.830</v>
      </c>
      <c r="H120" s="45">
        <f t="shared" si="23"/>
        <v>-17218</v>
      </c>
      <c r="I120" s="54" t="s">
        <v>157</v>
      </c>
      <c r="J120" s="55" t="s">
        <v>158</v>
      </c>
      <c r="K120" s="54">
        <v>-17218</v>
      </c>
      <c r="L120" s="54" t="s">
        <v>159</v>
      </c>
      <c r="M120" s="55" t="s">
        <v>133</v>
      </c>
      <c r="N120" s="55"/>
      <c r="O120" s="56" t="s">
        <v>134</v>
      </c>
      <c r="P120" s="56" t="s">
        <v>135</v>
      </c>
    </row>
    <row r="121" spans="1:16" ht="12.75" customHeight="1" thickBot="1" x14ac:dyDescent="0.25">
      <c r="A121" s="45" t="str">
        <f t="shared" si="18"/>
        <v> VB 7.72 </v>
      </c>
      <c r="B121" s="4" t="str">
        <f t="shared" si="19"/>
        <v>I</v>
      </c>
      <c r="C121" s="45">
        <f t="shared" si="20"/>
        <v>17329.795999999998</v>
      </c>
      <c r="D121" s="10" t="str">
        <f t="shared" si="21"/>
        <v>vis</v>
      </c>
      <c r="E121" s="53">
        <f>VLOOKUP(C121,Active!C$21:E$971,3,FALSE)</f>
        <v>-23302.996302982574</v>
      </c>
      <c r="F121" s="4" t="s">
        <v>126</v>
      </c>
      <c r="G121" s="10" t="str">
        <f t="shared" si="22"/>
        <v>17329.796</v>
      </c>
      <c r="H121" s="45">
        <f t="shared" si="23"/>
        <v>-17001</v>
      </c>
      <c r="I121" s="54" t="s">
        <v>160</v>
      </c>
      <c r="J121" s="55" t="s">
        <v>161</v>
      </c>
      <c r="K121" s="54">
        <v>-17001</v>
      </c>
      <c r="L121" s="54" t="s">
        <v>162</v>
      </c>
      <c r="M121" s="55" t="s">
        <v>133</v>
      </c>
      <c r="N121" s="55"/>
      <c r="O121" s="56" t="s">
        <v>134</v>
      </c>
      <c r="P121" s="56" t="s">
        <v>135</v>
      </c>
    </row>
    <row r="122" spans="1:16" ht="12.75" customHeight="1" thickBot="1" x14ac:dyDescent="0.25">
      <c r="A122" s="45" t="str">
        <f t="shared" si="18"/>
        <v> VB 7.72 </v>
      </c>
      <c r="B122" s="4" t="str">
        <f t="shared" si="19"/>
        <v>II</v>
      </c>
      <c r="C122" s="45">
        <f t="shared" si="20"/>
        <v>17655.726999999999</v>
      </c>
      <c r="D122" s="10" t="str">
        <f t="shared" si="21"/>
        <v>vis</v>
      </c>
      <c r="E122" s="53">
        <f>VLOOKUP(C122,Active!C$21:E$971,3,FALSE)</f>
        <v>-22987.904888759818</v>
      </c>
      <c r="F122" s="4" t="s">
        <v>126</v>
      </c>
      <c r="G122" s="10" t="str">
        <f t="shared" si="22"/>
        <v>17655.727</v>
      </c>
      <c r="H122" s="45">
        <f t="shared" si="23"/>
        <v>-16843.5</v>
      </c>
      <c r="I122" s="54" t="s">
        <v>163</v>
      </c>
      <c r="J122" s="55" t="s">
        <v>164</v>
      </c>
      <c r="K122" s="54">
        <v>-16843.5</v>
      </c>
      <c r="L122" s="54" t="s">
        <v>165</v>
      </c>
      <c r="M122" s="55" t="s">
        <v>133</v>
      </c>
      <c r="N122" s="55"/>
      <c r="O122" s="56" t="s">
        <v>134</v>
      </c>
      <c r="P122" s="56" t="s">
        <v>135</v>
      </c>
    </row>
    <row r="123" spans="1:16" ht="12.75" customHeight="1" thickBot="1" x14ac:dyDescent="0.25">
      <c r="A123" s="45" t="str">
        <f t="shared" si="18"/>
        <v> VB 7.72 </v>
      </c>
      <c r="B123" s="4" t="str">
        <f t="shared" si="19"/>
        <v>I</v>
      </c>
      <c r="C123" s="45">
        <f t="shared" si="20"/>
        <v>17660.792000000001</v>
      </c>
      <c r="D123" s="10" t="str">
        <f t="shared" si="21"/>
        <v>vis</v>
      </c>
      <c r="E123" s="53">
        <f>VLOOKUP(C123,Active!C$21:E$971,3,FALSE)</f>
        <v>-22983.008336995674</v>
      </c>
      <c r="F123" s="4" t="s">
        <v>126</v>
      </c>
      <c r="G123" s="10" t="str">
        <f t="shared" si="22"/>
        <v>17660.792</v>
      </c>
      <c r="H123" s="45">
        <f t="shared" si="23"/>
        <v>-16841</v>
      </c>
      <c r="I123" s="54" t="s">
        <v>166</v>
      </c>
      <c r="J123" s="55" t="s">
        <v>167</v>
      </c>
      <c r="K123" s="54">
        <v>-16841</v>
      </c>
      <c r="L123" s="54" t="s">
        <v>168</v>
      </c>
      <c r="M123" s="55" t="s">
        <v>133</v>
      </c>
      <c r="N123" s="55"/>
      <c r="O123" s="56" t="s">
        <v>134</v>
      </c>
      <c r="P123" s="56" t="s">
        <v>135</v>
      </c>
    </row>
    <row r="124" spans="1:16" ht="12.75" customHeight="1" thickBot="1" x14ac:dyDescent="0.25">
      <c r="A124" s="45" t="str">
        <f t="shared" si="18"/>
        <v> VB 7.72 </v>
      </c>
      <c r="B124" s="4" t="str">
        <f t="shared" si="19"/>
        <v>II</v>
      </c>
      <c r="C124" s="45">
        <f t="shared" si="20"/>
        <v>18439.694</v>
      </c>
      <c r="D124" s="10" t="str">
        <f t="shared" si="21"/>
        <v>vis</v>
      </c>
      <c r="E124" s="53">
        <f>VLOOKUP(C124,Active!C$21:E$971,3,FALSE)</f>
        <v>-22230.010516227067</v>
      </c>
      <c r="F124" s="4" t="s">
        <v>126</v>
      </c>
      <c r="G124" s="10" t="str">
        <f t="shared" si="22"/>
        <v>18439.694</v>
      </c>
      <c r="H124" s="45">
        <f t="shared" si="23"/>
        <v>-16464.5</v>
      </c>
      <c r="I124" s="54" t="s">
        <v>169</v>
      </c>
      <c r="J124" s="55" t="s">
        <v>170</v>
      </c>
      <c r="K124" s="54">
        <v>-16464.5</v>
      </c>
      <c r="L124" s="54" t="s">
        <v>171</v>
      </c>
      <c r="M124" s="55" t="s">
        <v>133</v>
      </c>
      <c r="N124" s="55"/>
      <c r="O124" s="56" t="s">
        <v>134</v>
      </c>
      <c r="P124" s="56" t="s">
        <v>135</v>
      </c>
    </row>
    <row r="125" spans="1:16" ht="12.75" customHeight="1" thickBot="1" x14ac:dyDescent="0.25">
      <c r="A125" s="45" t="str">
        <f t="shared" si="18"/>
        <v> VB 7.72 </v>
      </c>
      <c r="B125" s="4" t="str">
        <f t="shared" si="19"/>
        <v>I</v>
      </c>
      <c r="C125" s="45">
        <f t="shared" si="20"/>
        <v>18684.899000000001</v>
      </c>
      <c r="D125" s="10" t="str">
        <f t="shared" si="21"/>
        <v>vis</v>
      </c>
      <c r="E125" s="53">
        <f>VLOOKUP(C125,Active!C$21:E$971,3,FALSE)</f>
        <v>-21992.960373023467</v>
      </c>
      <c r="F125" s="4" t="s">
        <v>126</v>
      </c>
      <c r="G125" s="10" t="str">
        <f t="shared" si="22"/>
        <v>18684.899</v>
      </c>
      <c r="H125" s="45">
        <f t="shared" si="23"/>
        <v>-16346</v>
      </c>
      <c r="I125" s="54" t="s">
        <v>172</v>
      </c>
      <c r="J125" s="55" t="s">
        <v>173</v>
      </c>
      <c r="K125" s="54">
        <v>-16346</v>
      </c>
      <c r="L125" s="54" t="s">
        <v>174</v>
      </c>
      <c r="M125" s="55" t="s">
        <v>133</v>
      </c>
      <c r="N125" s="55"/>
      <c r="O125" s="56" t="s">
        <v>134</v>
      </c>
      <c r="P125" s="56" t="s">
        <v>135</v>
      </c>
    </row>
    <row r="126" spans="1:16" ht="12.75" customHeight="1" thickBot="1" x14ac:dyDescent="0.25">
      <c r="A126" s="45" t="str">
        <f t="shared" si="18"/>
        <v> VB 7.72 </v>
      </c>
      <c r="B126" s="4" t="str">
        <f t="shared" si="19"/>
        <v>II</v>
      </c>
      <c r="C126" s="45">
        <f t="shared" si="20"/>
        <v>18799.670999999998</v>
      </c>
      <c r="D126" s="10" t="str">
        <f t="shared" si="21"/>
        <v>vis</v>
      </c>
      <c r="E126" s="53">
        <f>VLOOKUP(C126,Active!C$21:E$971,3,FALSE)</f>
        <v>-21882.005380116461</v>
      </c>
      <c r="F126" s="4" t="s">
        <v>126</v>
      </c>
      <c r="G126" s="10" t="str">
        <f t="shared" si="22"/>
        <v>18799.671</v>
      </c>
      <c r="H126" s="45">
        <f t="shared" si="23"/>
        <v>-16290.5</v>
      </c>
      <c r="I126" s="54" t="s">
        <v>175</v>
      </c>
      <c r="J126" s="55" t="s">
        <v>176</v>
      </c>
      <c r="K126" s="54">
        <v>-16290.5</v>
      </c>
      <c r="L126" s="54" t="s">
        <v>168</v>
      </c>
      <c r="M126" s="55" t="s">
        <v>133</v>
      </c>
      <c r="N126" s="55"/>
      <c r="O126" s="56" t="s">
        <v>134</v>
      </c>
      <c r="P126" s="56" t="s">
        <v>135</v>
      </c>
    </row>
    <row r="127" spans="1:16" ht="12.75" customHeight="1" thickBot="1" x14ac:dyDescent="0.25">
      <c r="A127" s="45" t="str">
        <f t="shared" si="18"/>
        <v> VB 7.72 </v>
      </c>
      <c r="B127" s="4" t="str">
        <f t="shared" si="19"/>
        <v>I</v>
      </c>
      <c r="C127" s="45">
        <f t="shared" si="20"/>
        <v>19439.922999999999</v>
      </c>
      <c r="D127" s="10" t="str">
        <f t="shared" si="21"/>
        <v>vis</v>
      </c>
      <c r="E127" s="53">
        <f>VLOOKUP(C127,Active!C$21:E$971,3,FALSE)</f>
        <v>-21263.046434391908</v>
      </c>
      <c r="F127" s="4" t="s">
        <v>126</v>
      </c>
      <c r="G127" s="10" t="str">
        <f t="shared" si="22"/>
        <v>19439.923</v>
      </c>
      <c r="H127" s="45">
        <f t="shared" si="23"/>
        <v>-15981</v>
      </c>
      <c r="I127" s="54" t="s">
        <v>177</v>
      </c>
      <c r="J127" s="55" t="s">
        <v>178</v>
      </c>
      <c r="K127" s="54">
        <v>-15981</v>
      </c>
      <c r="L127" s="54" t="s">
        <v>179</v>
      </c>
      <c r="M127" s="55" t="s">
        <v>133</v>
      </c>
      <c r="N127" s="55"/>
      <c r="O127" s="56" t="s">
        <v>134</v>
      </c>
      <c r="P127" s="56" t="s">
        <v>135</v>
      </c>
    </row>
    <row r="128" spans="1:16" ht="12.75" customHeight="1" thickBot="1" x14ac:dyDescent="0.25">
      <c r="A128" s="45" t="str">
        <f t="shared" si="18"/>
        <v> VB 7.72 </v>
      </c>
      <c r="B128" s="4" t="str">
        <f t="shared" si="19"/>
        <v>II</v>
      </c>
      <c r="C128" s="45">
        <f t="shared" si="20"/>
        <v>19883.703000000001</v>
      </c>
      <c r="D128" s="10" t="str">
        <f t="shared" si="21"/>
        <v>vis</v>
      </c>
      <c r="E128" s="53">
        <f>VLOOKUP(C128,Active!C$21:E$971,3,FALSE)</f>
        <v>-20834.02535998114</v>
      </c>
      <c r="F128" s="4" t="s">
        <v>126</v>
      </c>
      <c r="G128" s="10" t="str">
        <f t="shared" si="22"/>
        <v>19883.703</v>
      </c>
      <c r="H128" s="45">
        <f t="shared" si="23"/>
        <v>-15766.5</v>
      </c>
      <c r="I128" s="54" t="s">
        <v>180</v>
      </c>
      <c r="J128" s="55" t="s">
        <v>181</v>
      </c>
      <c r="K128" s="54">
        <v>-15766.5</v>
      </c>
      <c r="L128" s="54" t="s">
        <v>159</v>
      </c>
      <c r="M128" s="55" t="s">
        <v>133</v>
      </c>
      <c r="N128" s="55"/>
      <c r="O128" s="56" t="s">
        <v>134</v>
      </c>
      <c r="P128" s="56" t="s">
        <v>135</v>
      </c>
    </row>
    <row r="129" spans="1:16" ht="12.75" customHeight="1" thickBot="1" x14ac:dyDescent="0.25">
      <c r="A129" s="45" t="str">
        <f t="shared" si="18"/>
        <v> VB 7.72 </v>
      </c>
      <c r="B129" s="4" t="str">
        <f t="shared" si="19"/>
        <v>I</v>
      </c>
      <c r="C129" s="45">
        <f t="shared" si="20"/>
        <v>20244.712</v>
      </c>
      <c r="D129" s="10" t="str">
        <f t="shared" si="21"/>
        <v>vis</v>
      </c>
      <c r="E129" s="53">
        <f>VLOOKUP(C129,Active!C$21:E$971,3,FALSE)</f>
        <v>-20485.022545406453</v>
      </c>
      <c r="F129" s="4" t="s">
        <v>126</v>
      </c>
      <c r="G129" s="10" t="str">
        <f t="shared" si="22"/>
        <v>20244.712</v>
      </c>
      <c r="H129" s="45">
        <f t="shared" si="23"/>
        <v>-15592</v>
      </c>
      <c r="I129" s="54" t="s">
        <v>182</v>
      </c>
      <c r="J129" s="55" t="s">
        <v>183</v>
      </c>
      <c r="K129" s="54">
        <v>-15592</v>
      </c>
      <c r="L129" s="54" t="s">
        <v>184</v>
      </c>
      <c r="M129" s="55" t="s">
        <v>133</v>
      </c>
      <c r="N129" s="55"/>
      <c r="O129" s="56" t="s">
        <v>134</v>
      </c>
      <c r="P129" s="56" t="s">
        <v>135</v>
      </c>
    </row>
    <row r="130" spans="1:16" ht="12.75" customHeight="1" thickBot="1" x14ac:dyDescent="0.25">
      <c r="A130" s="45" t="str">
        <f t="shared" si="18"/>
        <v> VB 7.72 </v>
      </c>
      <c r="B130" s="4" t="str">
        <f t="shared" si="19"/>
        <v>II</v>
      </c>
      <c r="C130" s="45">
        <f t="shared" si="20"/>
        <v>20636.749</v>
      </c>
      <c r="D130" s="10" t="str">
        <f t="shared" si="21"/>
        <v>vis</v>
      </c>
      <c r="E130" s="53">
        <f>VLOOKUP(C130,Active!C$21:E$971,3,FALSE)</f>
        <v>-20106.023638405746</v>
      </c>
      <c r="F130" s="4" t="s">
        <v>126</v>
      </c>
      <c r="G130" s="10" t="str">
        <f t="shared" si="22"/>
        <v>20636.749</v>
      </c>
      <c r="H130" s="45">
        <f t="shared" si="23"/>
        <v>-15402.5</v>
      </c>
      <c r="I130" s="54" t="s">
        <v>185</v>
      </c>
      <c r="J130" s="55" t="s">
        <v>186</v>
      </c>
      <c r="K130" s="54">
        <v>-15402.5</v>
      </c>
      <c r="L130" s="54" t="s">
        <v>159</v>
      </c>
      <c r="M130" s="55" t="s">
        <v>133</v>
      </c>
      <c r="N130" s="55"/>
      <c r="O130" s="56" t="s">
        <v>134</v>
      </c>
      <c r="P130" s="56" t="s">
        <v>135</v>
      </c>
    </row>
    <row r="131" spans="1:16" ht="12.75" customHeight="1" thickBot="1" x14ac:dyDescent="0.25">
      <c r="A131" s="45" t="str">
        <f t="shared" si="18"/>
        <v> VB 7.72 </v>
      </c>
      <c r="B131" s="4" t="str">
        <f t="shared" si="19"/>
        <v>II</v>
      </c>
      <c r="C131" s="45">
        <f t="shared" si="20"/>
        <v>20940.86</v>
      </c>
      <c r="D131" s="10" t="str">
        <f t="shared" si="21"/>
        <v>vis</v>
      </c>
      <c r="E131" s="53">
        <f>VLOOKUP(C131,Active!C$21:E$971,3,FALSE)</f>
        <v>-19812.026549848055</v>
      </c>
      <c r="F131" s="4" t="s">
        <v>126</v>
      </c>
      <c r="G131" s="10" t="str">
        <f t="shared" si="22"/>
        <v>20940.860</v>
      </c>
      <c r="H131" s="45">
        <f t="shared" si="23"/>
        <v>-15255.5</v>
      </c>
      <c r="I131" s="54" t="s">
        <v>187</v>
      </c>
      <c r="J131" s="55" t="s">
        <v>188</v>
      </c>
      <c r="K131" s="54">
        <v>-15255.5</v>
      </c>
      <c r="L131" s="54" t="s">
        <v>189</v>
      </c>
      <c r="M131" s="55" t="s">
        <v>133</v>
      </c>
      <c r="N131" s="55"/>
      <c r="O131" s="56" t="s">
        <v>134</v>
      </c>
      <c r="P131" s="56" t="s">
        <v>135</v>
      </c>
    </row>
    <row r="132" spans="1:16" ht="12.75" customHeight="1" thickBot="1" x14ac:dyDescent="0.25">
      <c r="A132" s="45" t="str">
        <f t="shared" si="18"/>
        <v> VB 7.72 </v>
      </c>
      <c r="B132" s="4" t="str">
        <f t="shared" si="19"/>
        <v>II</v>
      </c>
      <c r="C132" s="45">
        <f t="shared" si="20"/>
        <v>20967.771000000001</v>
      </c>
      <c r="D132" s="10" t="str">
        <f t="shared" si="21"/>
        <v>vis</v>
      </c>
      <c r="E132" s="53">
        <f>VLOOKUP(C132,Active!C$21:E$971,3,FALSE)</f>
        <v>-19786.010537108705</v>
      </c>
      <c r="F132" s="4" t="s">
        <v>126</v>
      </c>
      <c r="G132" s="10" t="str">
        <f t="shared" si="22"/>
        <v>20967.771</v>
      </c>
      <c r="H132" s="45">
        <f t="shared" si="23"/>
        <v>-15242.5</v>
      </c>
      <c r="I132" s="54" t="s">
        <v>190</v>
      </c>
      <c r="J132" s="55" t="s">
        <v>191</v>
      </c>
      <c r="K132" s="54">
        <v>-15242.5</v>
      </c>
      <c r="L132" s="54" t="s">
        <v>192</v>
      </c>
      <c r="M132" s="55" t="s">
        <v>133</v>
      </c>
      <c r="N132" s="55"/>
      <c r="O132" s="56" t="s">
        <v>134</v>
      </c>
      <c r="P132" s="56" t="s">
        <v>135</v>
      </c>
    </row>
    <row r="133" spans="1:16" ht="12.75" customHeight="1" thickBot="1" x14ac:dyDescent="0.25">
      <c r="A133" s="45" t="str">
        <f t="shared" si="18"/>
        <v> VB 7.72 </v>
      </c>
      <c r="B133" s="4" t="str">
        <f t="shared" si="19"/>
        <v>II</v>
      </c>
      <c r="C133" s="45">
        <f t="shared" si="20"/>
        <v>21271.791000000001</v>
      </c>
      <c r="D133" s="10" t="str">
        <f t="shared" si="21"/>
        <v>vis</v>
      </c>
      <c r="E133" s="53">
        <f>VLOOKUP(C133,Active!C$21:E$971,3,FALSE)</f>
        <v>-19492.101422136511</v>
      </c>
      <c r="F133" s="4" t="s">
        <v>126</v>
      </c>
      <c r="G133" s="10" t="str">
        <f t="shared" si="22"/>
        <v>21271.791</v>
      </c>
      <c r="H133" s="45">
        <f t="shared" si="23"/>
        <v>-15095.5</v>
      </c>
      <c r="I133" s="54" t="s">
        <v>193</v>
      </c>
      <c r="J133" s="55" t="s">
        <v>194</v>
      </c>
      <c r="K133" s="54">
        <v>-15095.5</v>
      </c>
      <c r="L133" s="54" t="s">
        <v>195</v>
      </c>
      <c r="M133" s="55" t="s">
        <v>133</v>
      </c>
      <c r="N133" s="55"/>
      <c r="O133" s="56" t="s">
        <v>134</v>
      </c>
      <c r="P133" s="56" t="s">
        <v>135</v>
      </c>
    </row>
    <row r="134" spans="1:16" ht="12.75" customHeight="1" thickBot="1" x14ac:dyDescent="0.25">
      <c r="A134" s="45" t="str">
        <f t="shared" si="18"/>
        <v> VB 7.72 </v>
      </c>
      <c r="B134" s="4" t="str">
        <f t="shared" si="19"/>
        <v>I</v>
      </c>
      <c r="C134" s="45">
        <f t="shared" si="20"/>
        <v>21629.944</v>
      </c>
      <c r="D134" s="10" t="str">
        <f t="shared" si="21"/>
        <v>vis</v>
      </c>
      <c r="E134" s="53">
        <f>VLOOKUP(C134,Active!C$21:E$971,3,FALSE)</f>
        <v>-19145.859624706616</v>
      </c>
      <c r="F134" s="4" t="s">
        <v>126</v>
      </c>
      <c r="G134" s="10" t="str">
        <f t="shared" si="22"/>
        <v>21629.944</v>
      </c>
      <c r="H134" s="45">
        <f t="shared" si="23"/>
        <v>-14922</v>
      </c>
      <c r="I134" s="54" t="s">
        <v>196</v>
      </c>
      <c r="J134" s="55" t="s">
        <v>197</v>
      </c>
      <c r="K134" s="54">
        <v>-14922</v>
      </c>
      <c r="L134" s="54" t="s">
        <v>198</v>
      </c>
      <c r="M134" s="55" t="s">
        <v>133</v>
      </c>
      <c r="N134" s="55"/>
      <c r="O134" s="56" t="s">
        <v>134</v>
      </c>
      <c r="P134" s="56" t="s">
        <v>135</v>
      </c>
    </row>
    <row r="135" spans="1:16" ht="12.75" customHeight="1" thickBot="1" x14ac:dyDescent="0.25">
      <c r="A135" s="45" t="str">
        <f t="shared" si="18"/>
        <v> VB 7.72 </v>
      </c>
      <c r="B135" s="4" t="str">
        <f t="shared" si="19"/>
        <v>I</v>
      </c>
      <c r="C135" s="45">
        <f t="shared" si="20"/>
        <v>21716.691999999999</v>
      </c>
      <c r="D135" s="10" t="str">
        <f t="shared" si="21"/>
        <v>vis</v>
      </c>
      <c r="E135" s="53">
        <f>VLOOKUP(C135,Active!C$21:E$971,3,FALSE)</f>
        <v>-19061.99662916156</v>
      </c>
      <c r="F135" s="4" t="s">
        <v>126</v>
      </c>
      <c r="G135" s="10" t="str">
        <f t="shared" si="22"/>
        <v>21716.692</v>
      </c>
      <c r="H135" s="45">
        <f t="shared" si="23"/>
        <v>-14880</v>
      </c>
      <c r="I135" s="54" t="s">
        <v>199</v>
      </c>
      <c r="J135" s="55" t="s">
        <v>200</v>
      </c>
      <c r="K135" s="54">
        <v>-14880</v>
      </c>
      <c r="L135" s="54" t="s">
        <v>201</v>
      </c>
      <c r="M135" s="55" t="s">
        <v>133</v>
      </c>
      <c r="N135" s="55"/>
      <c r="O135" s="56" t="s">
        <v>134</v>
      </c>
      <c r="P135" s="56" t="s">
        <v>135</v>
      </c>
    </row>
    <row r="136" spans="1:16" ht="12.75" customHeight="1" thickBot="1" x14ac:dyDescent="0.25">
      <c r="A136" s="45" t="str">
        <f t="shared" si="18"/>
        <v> VB 7.72 </v>
      </c>
      <c r="B136" s="4" t="str">
        <f t="shared" si="19"/>
        <v>I</v>
      </c>
      <c r="C136" s="45">
        <f t="shared" si="20"/>
        <v>22076.713</v>
      </c>
      <c r="D136" s="10" t="str">
        <f t="shared" si="21"/>
        <v>vis</v>
      </c>
      <c r="E136" s="53">
        <f>VLOOKUP(C136,Active!C$21:E$971,3,FALSE)</f>
        <v>-18713.948956372253</v>
      </c>
      <c r="F136" s="4" t="s">
        <v>126</v>
      </c>
      <c r="G136" s="10" t="str">
        <f t="shared" si="22"/>
        <v>22076.713</v>
      </c>
      <c r="H136" s="45">
        <f t="shared" si="23"/>
        <v>-14706</v>
      </c>
      <c r="I136" s="54" t="s">
        <v>202</v>
      </c>
      <c r="J136" s="55" t="s">
        <v>203</v>
      </c>
      <c r="K136" s="54">
        <v>-14706</v>
      </c>
      <c r="L136" s="54" t="s">
        <v>204</v>
      </c>
      <c r="M136" s="55" t="s">
        <v>133</v>
      </c>
      <c r="N136" s="55"/>
      <c r="O136" s="56" t="s">
        <v>134</v>
      </c>
      <c r="P136" s="56" t="s">
        <v>135</v>
      </c>
    </row>
    <row r="137" spans="1:16" ht="12.75" customHeight="1" thickBot="1" x14ac:dyDescent="0.25">
      <c r="A137" s="45" t="str">
        <f t="shared" si="18"/>
        <v> VB 7.72 </v>
      </c>
      <c r="B137" s="4" t="str">
        <f t="shared" si="19"/>
        <v>I</v>
      </c>
      <c r="C137" s="45">
        <f t="shared" si="20"/>
        <v>22463.616000000002</v>
      </c>
      <c r="D137" s="10" t="str">
        <f t="shared" si="21"/>
        <v>vis</v>
      </c>
      <c r="E137" s="53">
        <f>VLOOKUP(C137,Active!C$21:E$971,3,FALSE)</f>
        <v>-18339.913306381834</v>
      </c>
      <c r="F137" s="4" t="s">
        <v>126</v>
      </c>
      <c r="G137" s="10" t="str">
        <f t="shared" si="22"/>
        <v>22463.616</v>
      </c>
      <c r="H137" s="45">
        <f t="shared" si="23"/>
        <v>-14519</v>
      </c>
      <c r="I137" s="54" t="s">
        <v>205</v>
      </c>
      <c r="J137" s="55" t="s">
        <v>206</v>
      </c>
      <c r="K137" s="54">
        <v>-14519</v>
      </c>
      <c r="L137" s="54" t="s">
        <v>207</v>
      </c>
      <c r="M137" s="55" t="s">
        <v>133</v>
      </c>
      <c r="N137" s="55"/>
      <c r="O137" s="56" t="s">
        <v>134</v>
      </c>
      <c r="P137" s="56" t="s">
        <v>135</v>
      </c>
    </row>
    <row r="138" spans="1:16" ht="12.75" customHeight="1" thickBot="1" x14ac:dyDescent="0.25">
      <c r="A138" s="45" t="str">
        <f t="shared" si="18"/>
        <v> VB 7.72 </v>
      </c>
      <c r="B138" s="4" t="str">
        <f t="shared" si="19"/>
        <v>II</v>
      </c>
      <c r="C138" s="45">
        <f t="shared" si="20"/>
        <v>22510.666000000001</v>
      </c>
      <c r="D138" s="10" t="str">
        <f t="shared" si="21"/>
        <v>vis</v>
      </c>
      <c r="E138" s="53">
        <f>VLOOKUP(C138,Active!C$21:E$971,3,FALSE)</f>
        <v>-18294.428062452349</v>
      </c>
      <c r="F138" s="4" t="s">
        <v>126</v>
      </c>
      <c r="G138" s="10" t="str">
        <f t="shared" si="22"/>
        <v>22510.666</v>
      </c>
      <c r="H138" s="45">
        <f t="shared" si="23"/>
        <v>-14496.5</v>
      </c>
      <c r="I138" s="54" t="s">
        <v>208</v>
      </c>
      <c r="J138" s="55" t="s">
        <v>209</v>
      </c>
      <c r="K138" s="54">
        <v>-14496.5</v>
      </c>
      <c r="L138" s="54" t="s">
        <v>210</v>
      </c>
      <c r="M138" s="55" t="s">
        <v>133</v>
      </c>
      <c r="N138" s="55"/>
      <c r="O138" s="56" t="s">
        <v>134</v>
      </c>
      <c r="P138" s="56" t="s">
        <v>135</v>
      </c>
    </row>
    <row r="139" spans="1:16" ht="12.75" customHeight="1" thickBot="1" x14ac:dyDescent="0.25">
      <c r="A139" s="45" t="str">
        <f t="shared" ref="A139:A170" si="24">P139</f>
        <v> VB 7.72 </v>
      </c>
      <c r="B139" s="4" t="str">
        <f t="shared" ref="B139:B170" si="25">IF(H139=INT(H139),"I","II")</f>
        <v>I</v>
      </c>
      <c r="C139" s="45">
        <f t="shared" ref="C139:C170" si="26">1*G139</f>
        <v>22760.812999999998</v>
      </c>
      <c r="D139" s="10" t="str">
        <f t="shared" ref="D139:D170" si="27">VLOOKUP(F139,I$1:J$5,2,FALSE)</f>
        <v>vis</v>
      </c>
      <c r="E139" s="53">
        <f>VLOOKUP(C139,Active!C$21:E$971,3,FALSE)</f>
        <v>-18052.600276836438</v>
      </c>
      <c r="F139" s="4" t="s">
        <v>126</v>
      </c>
      <c r="G139" s="10" t="str">
        <f t="shared" ref="G139:G170" si="28">MID(I139,3,LEN(I139)-3)</f>
        <v>22760.813</v>
      </c>
      <c r="H139" s="45">
        <f t="shared" ref="H139:H170" si="29">1*K139</f>
        <v>-14376</v>
      </c>
      <c r="I139" s="54" t="s">
        <v>211</v>
      </c>
      <c r="J139" s="55" t="s">
        <v>212</v>
      </c>
      <c r="K139" s="54">
        <v>-14376</v>
      </c>
      <c r="L139" s="54" t="s">
        <v>213</v>
      </c>
      <c r="M139" s="55" t="s">
        <v>133</v>
      </c>
      <c r="N139" s="55"/>
      <c r="O139" s="56" t="s">
        <v>134</v>
      </c>
      <c r="P139" s="56" t="s">
        <v>135</v>
      </c>
    </row>
    <row r="140" spans="1:16" ht="12.75" customHeight="1" thickBot="1" x14ac:dyDescent="0.25">
      <c r="A140" s="45" t="str">
        <f t="shared" si="24"/>
        <v> VB 7.72 </v>
      </c>
      <c r="B140" s="4" t="str">
        <f t="shared" si="25"/>
        <v>I</v>
      </c>
      <c r="C140" s="45">
        <f t="shared" si="26"/>
        <v>22959.521000000001</v>
      </c>
      <c r="D140" s="10" t="str">
        <f t="shared" si="27"/>
        <v>vis</v>
      </c>
      <c r="E140" s="53">
        <f>VLOOKUP(C140,Active!C$21:E$971,3,FALSE)</f>
        <v>-17860.500768850467</v>
      </c>
      <c r="F140" s="4" t="s">
        <v>126</v>
      </c>
      <c r="G140" s="10" t="str">
        <f t="shared" si="28"/>
        <v>22959.521</v>
      </c>
      <c r="H140" s="45">
        <f t="shared" si="29"/>
        <v>-14280</v>
      </c>
      <c r="I140" s="54" t="s">
        <v>214</v>
      </c>
      <c r="J140" s="55" t="s">
        <v>215</v>
      </c>
      <c r="K140" s="54">
        <v>-14280</v>
      </c>
      <c r="L140" s="54" t="s">
        <v>216</v>
      </c>
      <c r="M140" s="55" t="s">
        <v>133</v>
      </c>
      <c r="N140" s="55"/>
      <c r="O140" s="56" t="s">
        <v>134</v>
      </c>
      <c r="P140" s="56" t="s">
        <v>135</v>
      </c>
    </row>
    <row r="141" spans="1:16" ht="12.75" customHeight="1" thickBot="1" x14ac:dyDescent="0.25">
      <c r="A141" s="45" t="str">
        <f t="shared" si="24"/>
        <v> VB 7.72 </v>
      </c>
      <c r="B141" s="4" t="str">
        <f t="shared" si="25"/>
        <v>I</v>
      </c>
      <c r="C141" s="45">
        <f t="shared" si="26"/>
        <v>23612.695</v>
      </c>
      <c r="D141" s="10" t="str">
        <f t="shared" si="27"/>
        <v>vis</v>
      </c>
      <c r="E141" s="53">
        <f>VLOOKUP(C141,Active!C$21:E$971,3,FALSE)</f>
        <v>-17229.049573985492</v>
      </c>
      <c r="F141" s="4" t="s">
        <v>126</v>
      </c>
      <c r="G141" s="10" t="str">
        <f t="shared" si="28"/>
        <v>23612.695</v>
      </c>
      <c r="H141" s="45">
        <f t="shared" si="29"/>
        <v>-13964</v>
      </c>
      <c r="I141" s="54" t="s">
        <v>217</v>
      </c>
      <c r="J141" s="55" t="s">
        <v>218</v>
      </c>
      <c r="K141" s="54">
        <v>-13964</v>
      </c>
      <c r="L141" s="54" t="s">
        <v>219</v>
      </c>
      <c r="M141" s="55" t="s">
        <v>133</v>
      </c>
      <c r="N141" s="55"/>
      <c r="O141" s="56" t="s">
        <v>134</v>
      </c>
      <c r="P141" s="56" t="s">
        <v>135</v>
      </c>
    </row>
    <row r="142" spans="1:16" ht="12.75" customHeight="1" thickBot="1" x14ac:dyDescent="0.25">
      <c r="A142" s="45" t="str">
        <f t="shared" si="24"/>
        <v> VB 7.72 </v>
      </c>
      <c r="B142" s="4" t="str">
        <f t="shared" si="25"/>
        <v>I</v>
      </c>
      <c r="C142" s="45">
        <f t="shared" si="26"/>
        <v>23612.705999999998</v>
      </c>
      <c r="D142" s="10" t="str">
        <f t="shared" si="27"/>
        <v>vis</v>
      </c>
      <c r="E142" s="53">
        <f>VLOOKUP(C142,Active!C$21:E$971,3,FALSE)</f>
        <v>-17229.038939815819</v>
      </c>
      <c r="F142" s="4" t="s">
        <v>126</v>
      </c>
      <c r="G142" s="10" t="str">
        <f t="shared" si="28"/>
        <v>23612.706</v>
      </c>
      <c r="H142" s="45">
        <f t="shared" si="29"/>
        <v>-13964</v>
      </c>
      <c r="I142" s="54" t="s">
        <v>220</v>
      </c>
      <c r="J142" s="55" t="s">
        <v>221</v>
      </c>
      <c r="K142" s="54">
        <v>-13964</v>
      </c>
      <c r="L142" s="54" t="s">
        <v>222</v>
      </c>
      <c r="M142" s="55" t="s">
        <v>133</v>
      </c>
      <c r="N142" s="55"/>
      <c r="O142" s="56" t="s">
        <v>134</v>
      </c>
      <c r="P142" s="56" t="s">
        <v>135</v>
      </c>
    </row>
    <row r="143" spans="1:16" ht="12.75" customHeight="1" thickBot="1" x14ac:dyDescent="0.25">
      <c r="A143" s="45" t="str">
        <f t="shared" si="24"/>
        <v> VB 7.72 </v>
      </c>
      <c r="B143" s="4" t="str">
        <f t="shared" si="25"/>
        <v>II</v>
      </c>
      <c r="C143" s="45">
        <f t="shared" si="26"/>
        <v>24045.945</v>
      </c>
      <c r="D143" s="10" t="str">
        <f t="shared" si="27"/>
        <v>vis</v>
      </c>
      <c r="E143" s="53">
        <f>VLOOKUP(C143,Active!C$21:E$971,3,FALSE)</f>
        <v>-16810.208300182112</v>
      </c>
      <c r="F143" s="4" t="s">
        <v>126</v>
      </c>
      <c r="G143" s="10" t="str">
        <f t="shared" si="28"/>
        <v>24045.945</v>
      </c>
      <c r="H143" s="45">
        <f t="shared" si="29"/>
        <v>-13754.5</v>
      </c>
      <c r="I143" s="54" t="s">
        <v>223</v>
      </c>
      <c r="J143" s="55" t="s">
        <v>224</v>
      </c>
      <c r="K143" s="54">
        <v>-13754.5</v>
      </c>
      <c r="L143" s="54" t="s">
        <v>225</v>
      </c>
      <c r="M143" s="55" t="s">
        <v>133</v>
      </c>
      <c r="N143" s="55"/>
      <c r="O143" s="56" t="s">
        <v>134</v>
      </c>
      <c r="P143" s="56" t="s">
        <v>135</v>
      </c>
    </row>
    <row r="144" spans="1:16" ht="12.75" customHeight="1" thickBot="1" x14ac:dyDescent="0.25">
      <c r="A144" s="45" t="str">
        <f t="shared" si="24"/>
        <v> VB 7.72 </v>
      </c>
      <c r="B144" s="4" t="str">
        <f t="shared" si="25"/>
        <v>I</v>
      </c>
      <c r="C144" s="45">
        <f t="shared" si="26"/>
        <v>24303.651999999998</v>
      </c>
      <c r="D144" s="10" t="str">
        <f t="shared" si="27"/>
        <v>vis</v>
      </c>
      <c r="E144" s="53">
        <f>VLOOKUP(C144,Active!C$21:E$971,3,FALSE)</f>
        <v>-16561.071939771158</v>
      </c>
      <c r="F144" s="4" t="s">
        <v>126</v>
      </c>
      <c r="G144" s="10" t="str">
        <f t="shared" si="28"/>
        <v>24303.652</v>
      </c>
      <c r="H144" s="45">
        <f t="shared" si="29"/>
        <v>-13630</v>
      </c>
      <c r="I144" s="54" t="s">
        <v>226</v>
      </c>
      <c r="J144" s="55" t="s">
        <v>227</v>
      </c>
      <c r="K144" s="54">
        <v>-13630</v>
      </c>
      <c r="L144" s="54" t="s">
        <v>228</v>
      </c>
      <c r="M144" s="55" t="s">
        <v>133</v>
      </c>
      <c r="N144" s="55"/>
      <c r="O144" s="56" t="s">
        <v>134</v>
      </c>
      <c r="P144" s="56" t="s">
        <v>135</v>
      </c>
    </row>
    <row r="145" spans="1:16" ht="12.75" customHeight="1" thickBot="1" x14ac:dyDescent="0.25">
      <c r="A145" s="45" t="str">
        <f t="shared" si="24"/>
        <v> VB 7.72 </v>
      </c>
      <c r="B145" s="4" t="str">
        <f t="shared" si="25"/>
        <v>II</v>
      </c>
      <c r="C145" s="45">
        <f t="shared" si="26"/>
        <v>24995.683000000001</v>
      </c>
      <c r="D145" s="10" t="str">
        <f t="shared" si="27"/>
        <v>vis</v>
      </c>
      <c r="E145" s="53">
        <f>VLOOKUP(C145,Active!C$21:E$971,3,FALSE)</f>
        <v>-15892.056023899424</v>
      </c>
      <c r="F145" s="4" t="s">
        <v>126</v>
      </c>
      <c r="G145" s="10" t="str">
        <f t="shared" si="28"/>
        <v>24995.683</v>
      </c>
      <c r="H145" s="45">
        <f t="shared" si="29"/>
        <v>-13295.5</v>
      </c>
      <c r="I145" s="54" t="s">
        <v>229</v>
      </c>
      <c r="J145" s="55" t="s">
        <v>230</v>
      </c>
      <c r="K145" s="54">
        <v>-13295.5</v>
      </c>
      <c r="L145" s="54" t="s">
        <v>231</v>
      </c>
      <c r="M145" s="55" t="s">
        <v>133</v>
      </c>
      <c r="N145" s="55"/>
      <c r="O145" s="56" t="s">
        <v>134</v>
      </c>
      <c r="P145" s="56" t="s">
        <v>135</v>
      </c>
    </row>
    <row r="146" spans="1:16" ht="12.75" customHeight="1" thickBot="1" x14ac:dyDescent="0.25">
      <c r="A146" s="45" t="str">
        <f t="shared" si="24"/>
        <v> VB 7.72 </v>
      </c>
      <c r="B146" s="4" t="str">
        <f t="shared" si="25"/>
        <v>II</v>
      </c>
      <c r="C146" s="45">
        <f t="shared" si="26"/>
        <v>25599.879000000001</v>
      </c>
      <c r="D146" s="10" t="str">
        <f t="shared" si="27"/>
        <v>vis</v>
      </c>
      <c r="E146" s="53">
        <f>VLOOKUP(C146,Active!C$21:E$971,3,FALSE)</f>
        <v>-15307.953952885211</v>
      </c>
      <c r="F146" s="4" t="s">
        <v>126</v>
      </c>
      <c r="G146" s="10" t="str">
        <f t="shared" si="28"/>
        <v>25599.879</v>
      </c>
      <c r="H146" s="45">
        <f t="shared" si="29"/>
        <v>-13003.5</v>
      </c>
      <c r="I146" s="54" t="s">
        <v>232</v>
      </c>
      <c r="J146" s="55" t="s">
        <v>233</v>
      </c>
      <c r="K146" s="54">
        <v>-13003.5</v>
      </c>
      <c r="L146" s="54" t="s">
        <v>234</v>
      </c>
      <c r="M146" s="55" t="s">
        <v>133</v>
      </c>
      <c r="N146" s="55"/>
      <c r="O146" s="56" t="s">
        <v>134</v>
      </c>
      <c r="P146" s="56" t="s">
        <v>135</v>
      </c>
    </row>
    <row r="147" spans="1:16" ht="12.75" customHeight="1" thickBot="1" x14ac:dyDescent="0.25">
      <c r="A147" s="45" t="str">
        <f t="shared" si="24"/>
        <v> VB 7.72 </v>
      </c>
      <c r="B147" s="4" t="str">
        <f t="shared" si="25"/>
        <v>I</v>
      </c>
      <c r="C147" s="45">
        <f t="shared" si="26"/>
        <v>25712.648000000001</v>
      </c>
      <c r="D147" s="10" t="str">
        <f t="shared" si="27"/>
        <v>vis</v>
      </c>
      <c r="E147" s="53">
        <f>VLOOKUP(C147,Active!C$21:E$971,3,FALSE)</f>
        <v>-15198.935345601811</v>
      </c>
      <c r="F147" s="4" t="s">
        <v>126</v>
      </c>
      <c r="G147" s="10" t="str">
        <f t="shared" si="28"/>
        <v>25712.648</v>
      </c>
      <c r="H147" s="45">
        <f t="shared" si="29"/>
        <v>-12949</v>
      </c>
      <c r="I147" s="54" t="s">
        <v>235</v>
      </c>
      <c r="J147" s="55" t="s">
        <v>236</v>
      </c>
      <c r="K147" s="54">
        <v>-12949</v>
      </c>
      <c r="L147" s="54" t="s">
        <v>237</v>
      </c>
      <c r="M147" s="55" t="s">
        <v>133</v>
      </c>
      <c r="N147" s="55"/>
      <c r="O147" s="56" t="s">
        <v>134</v>
      </c>
      <c r="P147" s="56" t="s">
        <v>135</v>
      </c>
    </row>
    <row r="148" spans="1:16" ht="12.75" customHeight="1" thickBot="1" x14ac:dyDescent="0.25">
      <c r="A148" s="45" t="str">
        <f t="shared" si="24"/>
        <v> VB 5.17 </v>
      </c>
      <c r="B148" s="4" t="str">
        <f t="shared" si="25"/>
        <v>II</v>
      </c>
      <c r="C148" s="45">
        <f t="shared" si="26"/>
        <v>25738.437999999998</v>
      </c>
      <c r="D148" s="10" t="str">
        <f t="shared" si="27"/>
        <v>vis</v>
      </c>
      <c r="E148" s="53">
        <f>VLOOKUP(C148,Active!C$21:E$971,3,FALSE)</f>
        <v>-15174.003051426651</v>
      </c>
      <c r="F148" s="4" t="s">
        <v>126</v>
      </c>
      <c r="G148" s="10" t="str">
        <f t="shared" si="28"/>
        <v>25738.438</v>
      </c>
      <c r="H148" s="45">
        <f t="shared" si="29"/>
        <v>-12936.5</v>
      </c>
      <c r="I148" s="54" t="s">
        <v>238</v>
      </c>
      <c r="J148" s="55" t="s">
        <v>239</v>
      </c>
      <c r="K148" s="54">
        <v>-12936.5</v>
      </c>
      <c r="L148" s="54" t="s">
        <v>240</v>
      </c>
      <c r="M148" s="55" t="s">
        <v>133</v>
      </c>
      <c r="N148" s="55"/>
      <c r="O148" s="56" t="s">
        <v>134</v>
      </c>
      <c r="P148" s="56" t="s">
        <v>241</v>
      </c>
    </row>
    <row r="149" spans="1:16" ht="12.75" customHeight="1" thickBot="1" x14ac:dyDescent="0.25">
      <c r="A149" s="45" t="str">
        <f t="shared" si="24"/>
        <v> VB 7.72 </v>
      </c>
      <c r="B149" s="4" t="str">
        <f t="shared" si="25"/>
        <v>I</v>
      </c>
      <c r="C149" s="45">
        <f t="shared" si="26"/>
        <v>25772.652999999998</v>
      </c>
      <c r="D149" s="10" t="str">
        <f t="shared" si="27"/>
        <v>vis</v>
      </c>
      <c r="E149" s="53">
        <f>VLOOKUP(C149,Active!C$21:E$971,3,FALSE)</f>
        <v>-15140.925950022882</v>
      </c>
      <c r="F149" s="4" t="s">
        <v>126</v>
      </c>
      <c r="G149" s="10" t="str">
        <f t="shared" si="28"/>
        <v>25772.653</v>
      </c>
      <c r="H149" s="45">
        <f t="shared" si="29"/>
        <v>-12920</v>
      </c>
      <c r="I149" s="54" t="s">
        <v>242</v>
      </c>
      <c r="J149" s="55" t="s">
        <v>243</v>
      </c>
      <c r="K149" s="54">
        <v>-12920</v>
      </c>
      <c r="L149" s="54" t="s">
        <v>244</v>
      </c>
      <c r="M149" s="55" t="s">
        <v>133</v>
      </c>
      <c r="N149" s="55"/>
      <c r="O149" s="56" t="s">
        <v>134</v>
      </c>
      <c r="P149" s="56" t="s">
        <v>135</v>
      </c>
    </row>
    <row r="150" spans="1:16" ht="12.75" customHeight="1" thickBot="1" x14ac:dyDescent="0.25">
      <c r="A150" s="45" t="str">
        <f t="shared" si="24"/>
        <v> VB 7.72 </v>
      </c>
      <c r="B150" s="4" t="str">
        <f t="shared" si="25"/>
        <v>II</v>
      </c>
      <c r="C150" s="45">
        <f t="shared" si="26"/>
        <v>25775.598999999998</v>
      </c>
      <c r="D150" s="10" t="str">
        <f t="shared" si="27"/>
        <v>vis</v>
      </c>
      <c r="E150" s="53">
        <f>VLOOKUP(C150,Active!C$21:E$971,3,FALSE)</f>
        <v>-15138.077926035288</v>
      </c>
      <c r="F150" s="4" t="s">
        <v>126</v>
      </c>
      <c r="G150" s="10" t="str">
        <f t="shared" si="28"/>
        <v>25775.599</v>
      </c>
      <c r="H150" s="45">
        <f t="shared" si="29"/>
        <v>-12918.5</v>
      </c>
      <c r="I150" s="54" t="s">
        <v>245</v>
      </c>
      <c r="J150" s="55" t="s">
        <v>246</v>
      </c>
      <c r="K150" s="54">
        <v>-12918.5</v>
      </c>
      <c r="L150" s="54" t="s">
        <v>247</v>
      </c>
      <c r="M150" s="55" t="s">
        <v>133</v>
      </c>
      <c r="N150" s="55"/>
      <c r="O150" s="56" t="s">
        <v>134</v>
      </c>
      <c r="P150" s="56" t="s">
        <v>135</v>
      </c>
    </row>
    <row r="151" spans="1:16" ht="12.75" customHeight="1" thickBot="1" x14ac:dyDescent="0.25">
      <c r="A151" s="45" t="str">
        <f t="shared" si="24"/>
        <v> VB 5.17 </v>
      </c>
      <c r="B151" s="4" t="str">
        <f t="shared" si="25"/>
        <v>II</v>
      </c>
      <c r="C151" s="45">
        <f t="shared" si="26"/>
        <v>25827.366000000002</v>
      </c>
      <c r="D151" s="10" t="str">
        <f t="shared" si="27"/>
        <v>vis</v>
      </c>
      <c r="E151" s="53">
        <f>VLOOKUP(C151,Active!C$21:E$971,3,FALSE)</f>
        <v>-15088.032556800481</v>
      </c>
      <c r="F151" s="4" t="s">
        <v>126</v>
      </c>
      <c r="G151" s="10" t="str">
        <f t="shared" si="28"/>
        <v>25827.366</v>
      </c>
      <c r="H151" s="45">
        <f t="shared" si="29"/>
        <v>-12893.5</v>
      </c>
      <c r="I151" s="54" t="s">
        <v>248</v>
      </c>
      <c r="J151" s="55" t="s">
        <v>249</v>
      </c>
      <c r="K151" s="54">
        <v>-12893.5</v>
      </c>
      <c r="L151" s="54" t="s">
        <v>250</v>
      </c>
      <c r="M151" s="55" t="s">
        <v>133</v>
      </c>
      <c r="N151" s="55"/>
      <c r="O151" s="56" t="s">
        <v>134</v>
      </c>
      <c r="P151" s="56" t="s">
        <v>241</v>
      </c>
    </row>
    <row r="152" spans="1:16" ht="12.75" customHeight="1" thickBot="1" x14ac:dyDescent="0.25">
      <c r="A152" s="45" t="str">
        <f t="shared" si="24"/>
        <v> VB 7.72 </v>
      </c>
      <c r="B152" s="4" t="str">
        <f t="shared" si="25"/>
        <v>I</v>
      </c>
      <c r="C152" s="45">
        <f t="shared" si="26"/>
        <v>26093.708999999999</v>
      </c>
      <c r="D152" s="10" t="str">
        <f t="shared" si="27"/>
        <v>vis</v>
      </c>
      <c r="E152" s="53">
        <f>VLOOKUP(C152,Active!C$21:E$971,3,FALSE)</f>
        <v>-14830.547406451691</v>
      </c>
      <c r="F152" s="4" t="s">
        <v>126</v>
      </c>
      <c r="G152" s="10" t="str">
        <f t="shared" si="28"/>
        <v>26093.709</v>
      </c>
      <c r="H152" s="45">
        <f t="shared" si="29"/>
        <v>-12765</v>
      </c>
      <c r="I152" s="54" t="s">
        <v>251</v>
      </c>
      <c r="J152" s="55" t="s">
        <v>252</v>
      </c>
      <c r="K152" s="54">
        <v>-12765</v>
      </c>
      <c r="L152" s="54" t="s">
        <v>253</v>
      </c>
      <c r="M152" s="55" t="s">
        <v>133</v>
      </c>
      <c r="N152" s="55"/>
      <c r="O152" s="56" t="s">
        <v>134</v>
      </c>
      <c r="P152" s="56" t="s">
        <v>135</v>
      </c>
    </row>
    <row r="153" spans="1:16" ht="12.75" customHeight="1" thickBot="1" x14ac:dyDescent="0.25">
      <c r="A153" s="45" t="str">
        <f t="shared" si="24"/>
        <v> VB 5.17 </v>
      </c>
      <c r="B153" s="4" t="str">
        <f t="shared" si="25"/>
        <v>I</v>
      </c>
      <c r="C153" s="45">
        <f t="shared" si="26"/>
        <v>26190.436000000002</v>
      </c>
      <c r="D153" s="10" t="str">
        <f t="shared" si="27"/>
        <v>vis</v>
      </c>
      <c r="E153" s="53">
        <f>VLOOKUP(C153,Active!C$21:E$971,3,FALSE)</f>
        <v>-14737.037285525712</v>
      </c>
      <c r="F153" s="4" t="s">
        <v>126</v>
      </c>
      <c r="G153" s="10" t="str">
        <f t="shared" si="28"/>
        <v>26190.436</v>
      </c>
      <c r="H153" s="45">
        <f t="shared" si="29"/>
        <v>-12718</v>
      </c>
      <c r="I153" s="54" t="s">
        <v>254</v>
      </c>
      <c r="J153" s="55" t="s">
        <v>255</v>
      </c>
      <c r="K153" s="54">
        <v>-12718</v>
      </c>
      <c r="L153" s="54" t="s">
        <v>256</v>
      </c>
      <c r="M153" s="55" t="s">
        <v>133</v>
      </c>
      <c r="N153" s="55"/>
      <c r="O153" s="56" t="s">
        <v>134</v>
      </c>
      <c r="P153" s="56" t="s">
        <v>241</v>
      </c>
    </row>
    <row r="154" spans="1:16" ht="12.75" customHeight="1" thickBot="1" x14ac:dyDescent="0.25">
      <c r="A154" s="45" t="str">
        <f t="shared" si="24"/>
        <v> VB 7.72 </v>
      </c>
      <c r="B154" s="4" t="str">
        <f t="shared" si="25"/>
        <v>II</v>
      </c>
      <c r="C154" s="45">
        <f t="shared" si="26"/>
        <v>26480.692999999999</v>
      </c>
      <c r="D154" s="10" t="str">
        <f t="shared" si="27"/>
        <v>vis</v>
      </c>
      <c r="E154" s="53">
        <f>VLOOKUP(C154,Active!C$21:E$971,3,FALSE)</f>
        <v>-14456.433450302753</v>
      </c>
      <c r="F154" s="4" t="s">
        <v>126</v>
      </c>
      <c r="G154" s="10" t="str">
        <f t="shared" si="28"/>
        <v>26480.693</v>
      </c>
      <c r="H154" s="45">
        <f t="shared" si="29"/>
        <v>-12577.5</v>
      </c>
      <c r="I154" s="54" t="s">
        <v>257</v>
      </c>
      <c r="J154" s="55" t="s">
        <v>258</v>
      </c>
      <c r="K154" s="54">
        <v>-12577.5</v>
      </c>
      <c r="L154" s="54" t="s">
        <v>259</v>
      </c>
      <c r="M154" s="55" t="s">
        <v>133</v>
      </c>
      <c r="N154" s="55"/>
      <c r="O154" s="56" t="s">
        <v>134</v>
      </c>
      <c r="P154" s="56" t="s">
        <v>135</v>
      </c>
    </row>
    <row r="155" spans="1:16" ht="12.75" customHeight="1" thickBot="1" x14ac:dyDescent="0.25">
      <c r="A155" s="45" t="str">
        <f t="shared" si="24"/>
        <v> VB 7.72 </v>
      </c>
      <c r="B155" s="4" t="str">
        <f t="shared" si="25"/>
        <v>II</v>
      </c>
      <c r="C155" s="45">
        <f t="shared" si="26"/>
        <v>26536.595000000001</v>
      </c>
      <c r="D155" s="10" t="str">
        <f t="shared" si="27"/>
        <v>vis</v>
      </c>
      <c r="E155" s="53">
        <f>VLOOKUP(C155,Active!C$21:E$971,3,FALSE)</f>
        <v>-14402.390600012719</v>
      </c>
      <c r="F155" s="4" t="s">
        <v>126</v>
      </c>
      <c r="G155" s="10" t="str">
        <f t="shared" si="28"/>
        <v>26536.595</v>
      </c>
      <c r="H155" s="45">
        <f t="shared" si="29"/>
        <v>-12550.5</v>
      </c>
      <c r="I155" s="54" t="s">
        <v>260</v>
      </c>
      <c r="J155" s="55" t="s">
        <v>261</v>
      </c>
      <c r="K155" s="54">
        <v>-12550.5</v>
      </c>
      <c r="L155" s="54" t="s">
        <v>262</v>
      </c>
      <c r="M155" s="55" t="s">
        <v>133</v>
      </c>
      <c r="N155" s="55"/>
      <c r="O155" s="56" t="s">
        <v>134</v>
      </c>
      <c r="P155" s="56" t="s">
        <v>135</v>
      </c>
    </row>
    <row r="156" spans="1:16" ht="12.75" customHeight="1" thickBot="1" x14ac:dyDescent="0.25">
      <c r="A156" s="45" t="str">
        <f t="shared" si="24"/>
        <v> VB 5.17 </v>
      </c>
      <c r="B156" s="4" t="str">
        <f t="shared" si="25"/>
        <v>I</v>
      </c>
      <c r="C156" s="45">
        <f t="shared" si="26"/>
        <v>26767.648000000001</v>
      </c>
      <c r="D156" s="10" t="str">
        <f t="shared" si="27"/>
        <v>vis</v>
      </c>
      <c r="E156" s="53">
        <f>VLOOKUP(C156,Active!C$21:E$971,3,FALSE)</f>
        <v>-14179.021799467786</v>
      </c>
      <c r="F156" s="4" t="s">
        <v>126</v>
      </c>
      <c r="G156" s="10" t="str">
        <f t="shared" si="28"/>
        <v>26767.648</v>
      </c>
      <c r="H156" s="45">
        <f t="shared" si="29"/>
        <v>-12439</v>
      </c>
      <c r="I156" s="54" t="s">
        <v>263</v>
      </c>
      <c r="J156" s="55" t="s">
        <v>264</v>
      </c>
      <c r="K156" s="54">
        <v>-12439</v>
      </c>
      <c r="L156" s="54" t="s">
        <v>265</v>
      </c>
      <c r="M156" s="55" t="s">
        <v>133</v>
      </c>
      <c r="N156" s="55"/>
      <c r="O156" s="56" t="s">
        <v>134</v>
      </c>
      <c r="P156" s="56" t="s">
        <v>241</v>
      </c>
    </row>
    <row r="157" spans="1:16" ht="12.75" customHeight="1" thickBot="1" x14ac:dyDescent="0.25">
      <c r="A157" s="45" t="str">
        <f t="shared" si="24"/>
        <v> VB 7.72 </v>
      </c>
      <c r="B157" s="4" t="str">
        <f t="shared" si="25"/>
        <v>II</v>
      </c>
      <c r="C157" s="45">
        <f t="shared" si="26"/>
        <v>26830.726999999999</v>
      </c>
      <c r="D157" s="10" t="str">
        <f t="shared" si="27"/>
        <v>vis</v>
      </c>
      <c r="E157" s="53">
        <f>VLOOKUP(C157,Active!C$21:E$971,3,FALSE)</f>
        <v>-14118.040636835951</v>
      </c>
      <c r="F157" s="4" t="s">
        <v>126</v>
      </c>
      <c r="G157" s="10" t="str">
        <f t="shared" si="28"/>
        <v>26830.727</v>
      </c>
      <c r="H157" s="45">
        <f t="shared" si="29"/>
        <v>-12408.5</v>
      </c>
      <c r="I157" s="54" t="s">
        <v>266</v>
      </c>
      <c r="J157" s="55" t="s">
        <v>267</v>
      </c>
      <c r="K157" s="54">
        <v>-12408.5</v>
      </c>
      <c r="L157" s="54" t="s">
        <v>268</v>
      </c>
      <c r="M157" s="55" t="s">
        <v>133</v>
      </c>
      <c r="N157" s="55"/>
      <c r="O157" s="56" t="s">
        <v>134</v>
      </c>
      <c r="P157" s="56" t="s">
        <v>135</v>
      </c>
    </row>
    <row r="158" spans="1:16" ht="12.75" customHeight="1" thickBot="1" x14ac:dyDescent="0.25">
      <c r="A158" s="45" t="str">
        <f t="shared" si="24"/>
        <v> VB 5.17 </v>
      </c>
      <c r="B158" s="4" t="str">
        <f t="shared" si="25"/>
        <v>II</v>
      </c>
      <c r="C158" s="45">
        <f t="shared" si="26"/>
        <v>27182.493999999999</v>
      </c>
      <c r="D158" s="10" t="str">
        <f t="shared" si="27"/>
        <v>vis</v>
      </c>
      <c r="E158" s="53">
        <f>VLOOKUP(C158,Active!C$21:E$971,3,FALSE)</f>
        <v>-13777.972458273935</v>
      </c>
      <c r="F158" s="4" t="s">
        <v>126</v>
      </c>
      <c r="G158" s="10" t="str">
        <f t="shared" si="28"/>
        <v>27182.494</v>
      </c>
      <c r="H158" s="45">
        <f t="shared" si="29"/>
        <v>-12238.5</v>
      </c>
      <c r="I158" s="54" t="s">
        <v>269</v>
      </c>
      <c r="J158" s="55" t="s">
        <v>270</v>
      </c>
      <c r="K158" s="54">
        <v>-12238.5</v>
      </c>
      <c r="L158" s="54" t="s">
        <v>271</v>
      </c>
      <c r="M158" s="55" t="s">
        <v>133</v>
      </c>
      <c r="N158" s="55"/>
      <c r="O158" s="56" t="s">
        <v>134</v>
      </c>
      <c r="P158" s="56" t="s">
        <v>241</v>
      </c>
    </row>
    <row r="159" spans="1:16" ht="12.75" customHeight="1" thickBot="1" x14ac:dyDescent="0.25">
      <c r="A159" s="45" t="str">
        <f t="shared" si="24"/>
        <v> VB 5.17 </v>
      </c>
      <c r="B159" s="4" t="str">
        <f t="shared" si="25"/>
        <v>I</v>
      </c>
      <c r="C159" s="45">
        <f t="shared" si="26"/>
        <v>27183.483</v>
      </c>
      <c r="D159" s="10" t="str">
        <f t="shared" si="27"/>
        <v>vis</v>
      </c>
      <c r="E159" s="53">
        <f>VLOOKUP(C159,Active!C$21:E$971,3,FALSE)</f>
        <v>-13777.016349745851</v>
      </c>
      <c r="F159" s="4" t="s">
        <v>126</v>
      </c>
      <c r="G159" s="10" t="str">
        <f t="shared" si="28"/>
        <v>27183.483</v>
      </c>
      <c r="H159" s="45">
        <f t="shared" si="29"/>
        <v>-12238</v>
      </c>
      <c r="I159" s="54" t="s">
        <v>272</v>
      </c>
      <c r="J159" s="55" t="s">
        <v>273</v>
      </c>
      <c r="K159" s="54">
        <v>-12238</v>
      </c>
      <c r="L159" s="54" t="s">
        <v>274</v>
      </c>
      <c r="M159" s="55" t="s">
        <v>133</v>
      </c>
      <c r="N159" s="55"/>
      <c r="O159" s="56" t="s">
        <v>134</v>
      </c>
      <c r="P159" s="56" t="s">
        <v>241</v>
      </c>
    </row>
    <row r="160" spans="1:16" ht="12.75" customHeight="1" thickBot="1" x14ac:dyDescent="0.25">
      <c r="A160" s="45" t="str">
        <f t="shared" si="24"/>
        <v> VB 7.72 </v>
      </c>
      <c r="B160" s="4" t="str">
        <f t="shared" si="25"/>
        <v>I</v>
      </c>
      <c r="C160" s="45">
        <f t="shared" si="26"/>
        <v>27187.707999999999</v>
      </c>
      <c r="D160" s="10" t="str">
        <f t="shared" si="27"/>
        <v>vis</v>
      </c>
      <c r="E160" s="53">
        <f>VLOOKUP(C160,Active!C$21:E$971,3,FALSE)</f>
        <v>-13772.931861847826</v>
      </c>
      <c r="F160" s="4" t="s">
        <v>126</v>
      </c>
      <c r="G160" s="10" t="str">
        <f t="shared" si="28"/>
        <v>27187.708</v>
      </c>
      <c r="H160" s="45">
        <f t="shared" si="29"/>
        <v>-12236</v>
      </c>
      <c r="I160" s="54" t="s">
        <v>275</v>
      </c>
      <c r="J160" s="55" t="s">
        <v>276</v>
      </c>
      <c r="K160" s="54">
        <v>-12236</v>
      </c>
      <c r="L160" s="54" t="s">
        <v>277</v>
      </c>
      <c r="M160" s="55" t="s">
        <v>133</v>
      </c>
      <c r="N160" s="55"/>
      <c r="O160" s="56" t="s">
        <v>134</v>
      </c>
      <c r="P160" s="56" t="s">
        <v>135</v>
      </c>
    </row>
    <row r="161" spans="1:16" ht="12.75" customHeight="1" thickBot="1" x14ac:dyDescent="0.25">
      <c r="A161" s="45" t="str">
        <f t="shared" si="24"/>
        <v> VB 5.17 </v>
      </c>
      <c r="B161" s="4" t="str">
        <f t="shared" si="25"/>
        <v>I</v>
      </c>
      <c r="C161" s="45">
        <f t="shared" si="26"/>
        <v>27212.436000000002</v>
      </c>
      <c r="D161" s="10" t="str">
        <f t="shared" si="27"/>
        <v>vis</v>
      </c>
      <c r="E161" s="53">
        <f>VLOOKUP(C161,Active!C$21:E$971,3,FALSE)</f>
        <v>-13749.02624841768</v>
      </c>
      <c r="F161" s="4" t="s">
        <v>126</v>
      </c>
      <c r="G161" s="10" t="str">
        <f t="shared" si="28"/>
        <v>27212.436</v>
      </c>
      <c r="H161" s="45">
        <f t="shared" si="29"/>
        <v>-12224</v>
      </c>
      <c r="I161" s="54" t="s">
        <v>278</v>
      </c>
      <c r="J161" s="55" t="s">
        <v>279</v>
      </c>
      <c r="K161" s="54">
        <v>-12224</v>
      </c>
      <c r="L161" s="54" t="s">
        <v>280</v>
      </c>
      <c r="M161" s="55" t="s">
        <v>133</v>
      </c>
      <c r="N161" s="55"/>
      <c r="O161" s="56" t="s">
        <v>134</v>
      </c>
      <c r="P161" s="56" t="s">
        <v>241</v>
      </c>
    </row>
    <row r="162" spans="1:16" ht="12.75" customHeight="1" thickBot="1" x14ac:dyDescent="0.25">
      <c r="A162" s="45" t="str">
        <f t="shared" si="24"/>
        <v> VB 5.17 </v>
      </c>
      <c r="B162" s="4" t="str">
        <f t="shared" si="25"/>
        <v>II</v>
      </c>
      <c r="C162" s="45">
        <f t="shared" si="26"/>
        <v>27213.451000000001</v>
      </c>
      <c r="D162" s="10" t="str">
        <f t="shared" si="27"/>
        <v>vis</v>
      </c>
      <c r="E162" s="53">
        <f>VLOOKUP(C162,Active!C$21:E$971,3,FALSE)</f>
        <v>-13748.045004579457</v>
      </c>
      <c r="F162" s="4" t="s">
        <v>126</v>
      </c>
      <c r="G162" s="10" t="str">
        <f t="shared" si="28"/>
        <v>27213.451</v>
      </c>
      <c r="H162" s="45">
        <f t="shared" si="29"/>
        <v>-12223.5</v>
      </c>
      <c r="I162" s="54" t="s">
        <v>281</v>
      </c>
      <c r="J162" s="55" t="s">
        <v>282</v>
      </c>
      <c r="K162" s="54">
        <v>-12223.5</v>
      </c>
      <c r="L162" s="54" t="s">
        <v>283</v>
      </c>
      <c r="M162" s="55" t="s">
        <v>133</v>
      </c>
      <c r="N162" s="55"/>
      <c r="O162" s="56" t="s">
        <v>134</v>
      </c>
      <c r="P162" s="56" t="s">
        <v>241</v>
      </c>
    </row>
    <row r="163" spans="1:16" ht="12.75" customHeight="1" thickBot="1" x14ac:dyDescent="0.25">
      <c r="A163" s="45" t="str">
        <f t="shared" si="24"/>
        <v> VB 5.17 </v>
      </c>
      <c r="B163" s="4" t="str">
        <f t="shared" si="25"/>
        <v>II</v>
      </c>
      <c r="C163" s="45">
        <f t="shared" si="26"/>
        <v>27573.457999999999</v>
      </c>
      <c r="D163" s="10" t="str">
        <f t="shared" si="27"/>
        <v>vis</v>
      </c>
      <c r="E163" s="53">
        <f>VLOOKUP(C163,Active!C$21:E$971,3,FALSE)</f>
        <v>-13400.010866187922</v>
      </c>
      <c r="F163" s="4" t="s">
        <v>126</v>
      </c>
      <c r="G163" s="10" t="str">
        <f t="shared" si="28"/>
        <v>27573.458</v>
      </c>
      <c r="H163" s="45">
        <f t="shared" si="29"/>
        <v>-12049.5</v>
      </c>
      <c r="I163" s="54" t="s">
        <v>284</v>
      </c>
      <c r="J163" s="55" t="s">
        <v>285</v>
      </c>
      <c r="K163" s="54">
        <v>-12049.5</v>
      </c>
      <c r="L163" s="54" t="s">
        <v>286</v>
      </c>
      <c r="M163" s="55" t="s">
        <v>133</v>
      </c>
      <c r="N163" s="55"/>
      <c r="O163" s="56" t="s">
        <v>134</v>
      </c>
      <c r="P163" s="56" t="s">
        <v>241</v>
      </c>
    </row>
    <row r="164" spans="1:16" ht="12.75" customHeight="1" thickBot="1" x14ac:dyDescent="0.25">
      <c r="A164" s="45" t="str">
        <f t="shared" si="24"/>
        <v> VB 7.72 </v>
      </c>
      <c r="B164" s="4" t="str">
        <f t="shared" si="25"/>
        <v>I</v>
      </c>
      <c r="C164" s="45">
        <f t="shared" si="26"/>
        <v>27576.637999999999</v>
      </c>
      <c r="D164" s="10" t="str">
        <f t="shared" si="27"/>
        <v>vis</v>
      </c>
      <c r="E164" s="53">
        <f>VLOOKUP(C164,Active!C$21:E$971,3,FALSE)</f>
        <v>-13396.936624409052</v>
      </c>
      <c r="F164" s="4" t="s">
        <v>126</v>
      </c>
      <c r="G164" s="10" t="str">
        <f t="shared" si="28"/>
        <v>27576.638</v>
      </c>
      <c r="H164" s="45">
        <f t="shared" si="29"/>
        <v>-12048</v>
      </c>
      <c r="I164" s="54" t="s">
        <v>287</v>
      </c>
      <c r="J164" s="55" t="s">
        <v>288</v>
      </c>
      <c r="K164" s="54">
        <v>-12048</v>
      </c>
      <c r="L164" s="54" t="s">
        <v>289</v>
      </c>
      <c r="M164" s="55" t="s">
        <v>133</v>
      </c>
      <c r="N164" s="55"/>
      <c r="O164" s="56" t="s">
        <v>134</v>
      </c>
      <c r="P164" s="56" t="s">
        <v>135</v>
      </c>
    </row>
    <row r="165" spans="1:16" ht="12.75" customHeight="1" thickBot="1" x14ac:dyDescent="0.25">
      <c r="A165" s="45" t="str">
        <f t="shared" si="24"/>
        <v> VB 5.17 </v>
      </c>
      <c r="B165" s="4" t="str">
        <f t="shared" si="25"/>
        <v>II</v>
      </c>
      <c r="C165" s="45">
        <f t="shared" si="26"/>
        <v>27602.416000000001</v>
      </c>
      <c r="D165" s="10" t="str">
        <f t="shared" si="27"/>
        <v>vis</v>
      </c>
      <c r="E165" s="53">
        <f>VLOOKUP(C165,Active!C$21:E$971,3,FALSE)</f>
        <v>-13372.015931146261</v>
      </c>
      <c r="F165" s="4" t="s">
        <v>126</v>
      </c>
      <c r="G165" s="10" t="str">
        <f t="shared" si="28"/>
        <v>27602.416</v>
      </c>
      <c r="H165" s="45">
        <f t="shared" si="29"/>
        <v>-12035.5</v>
      </c>
      <c r="I165" s="54" t="s">
        <v>290</v>
      </c>
      <c r="J165" s="55" t="s">
        <v>291</v>
      </c>
      <c r="K165" s="54">
        <v>-12035.5</v>
      </c>
      <c r="L165" s="54" t="s">
        <v>274</v>
      </c>
      <c r="M165" s="55" t="s">
        <v>133</v>
      </c>
      <c r="N165" s="55"/>
      <c r="O165" s="56" t="s">
        <v>134</v>
      </c>
      <c r="P165" s="56" t="s">
        <v>241</v>
      </c>
    </row>
    <row r="166" spans="1:16" ht="12.75" customHeight="1" thickBot="1" x14ac:dyDescent="0.25">
      <c r="A166" s="45" t="str">
        <f t="shared" si="24"/>
        <v> VB 7.72 </v>
      </c>
      <c r="B166" s="4" t="str">
        <f t="shared" si="25"/>
        <v>I</v>
      </c>
      <c r="C166" s="45">
        <f t="shared" si="26"/>
        <v>27609.605</v>
      </c>
      <c r="D166" s="10" t="str">
        <f t="shared" si="27"/>
        <v>vis</v>
      </c>
      <c r="E166" s="53">
        <f>VLOOKUP(C166,Active!C$21:E$971,3,FALSE)</f>
        <v>-13365.066017892086</v>
      </c>
      <c r="F166" s="4" t="s">
        <v>126</v>
      </c>
      <c r="G166" s="10" t="str">
        <f t="shared" si="28"/>
        <v>27609.605</v>
      </c>
      <c r="H166" s="45">
        <f t="shared" si="29"/>
        <v>-12032</v>
      </c>
      <c r="I166" s="54" t="s">
        <v>292</v>
      </c>
      <c r="J166" s="55" t="s">
        <v>293</v>
      </c>
      <c r="K166" s="54">
        <v>-12032</v>
      </c>
      <c r="L166" s="54" t="s">
        <v>294</v>
      </c>
      <c r="M166" s="55" t="s">
        <v>133</v>
      </c>
      <c r="N166" s="55"/>
      <c r="O166" s="56" t="s">
        <v>134</v>
      </c>
      <c r="P166" s="56" t="s">
        <v>135</v>
      </c>
    </row>
    <row r="167" spans="1:16" ht="12.75" customHeight="1" thickBot="1" x14ac:dyDescent="0.25">
      <c r="A167" s="45" t="str">
        <f t="shared" si="24"/>
        <v> VB 7.72 </v>
      </c>
      <c r="B167" s="4" t="str">
        <f t="shared" si="25"/>
        <v>II</v>
      </c>
      <c r="C167" s="45">
        <f t="shared" si="26"/>
        <v>28218.861000000001</v>
      </c>
      <c r="D167" s="10" t="str">
        <f t="shared" si="27"/>
        <v>vis</v>
      </c>
      <c r="E167" s="53">
        <f>VLOOKUP(C167,Active!C$21:E$971,3,FALSE)</f>
        <v>-12776.072228827221</v>
      </c>
      <c r="F167" s="4" t="s">
        <v>126</v>
      </c>
      <c r="G167" s="10" t="str">
        <f t="shared" si="28"/>
        <v>28218.861</v>
      </c>
      <c r="H167" s="45">
        <f t="shared" si="29"/>
        <v>-11737.5</v>
      </c>
      <c r="I167" s="54" t="s">
        <v>295</v>
      </c>
      <c r="J167" s="55" t="s">
        <v>296</v>
      </c>
      <c r="K167" s="54">
        <v>-11737.5</v>
      </c>
      <c r="L167" s="54" t="s">
        <v>297</v>
      </c>
      <c r="M167" s="55" t="s">
        <v>133</v>
      </c>
      <c r="N167" s="55"/>
      <c r="O167" s="56" t="s">
        <v>134</v>
      </c>
      <c r="P167" s="56" t="s">
        <v>135</v>
      </c>
    </row>
    <row r="168" spans="1:16" ht="12.75" customHeight="1" thickBot="1" x14ac:dyDescent="0.25">
      <c r="A168" s="45" t="str">
        <f t="shared" si="24"/>
        <v> VB 7.72 </v>
      </c>
      <c r="B168" s="4" t="str">
        <f t="shared" si="25"/>
        <v>I</v>
      </c>
      <c r="C168" s="45">
        <f t="shared" si="26"/>
        <v>28219.931</v>
      </c>
      <c r="D168" s="10" t="str">
        <f t="shared" si="27"/>
        <v>vis</v>
      </c>
      <c r="E168" s="53">
        <f>VLOOKUP(C168,Active!C$21:E$971,3,FALSE)</f>
        <v>-12775.03781414062</v>
      </c>
      <c r="F168" s="4" t="s">
        <v>126</v>
      </c>
      <c r="G168" s="10" t="str">
        <f t="shared" si="28"/>
        <v>28219.931</v>
      </c>
      <c r="H168" s="45">
        <f t="shared" si="29"/>
        <v>-11737</v>
      </c>
      <c r="I168" s="54" t="s">
        <v>298</v>
      </c>
      <c r="J168" s="55" t="s">
        <v>299</v>
      </c>
      <c r="K168" s="54">
        <v>-11737</v>
      </c>
      <c r="L168" s="54" t="s">
        <v>268</v>
      </c>
      <c r="M168" s="55" t="s">
        <v>133</v>
      </c>
      <c r="N168" s="55"/>
      <c r="O168" s="56" t="s">
        <v>134</v>
      </c>
      <c r="P168" s="56" t="s">
        <v>135</v>
      </c>
    </row>
    <row r="169" spans="1:16" ht="12.75" customHeight="1" thickBot="1" x14ac:dyDescent="0.25">
      <c r="A169" s="45" t="str">
        <f t="shared" si="24"/>
        <v> VB 7.72 </v>
      </c>
      <c r="B169" s="4" t="str">
        <f t="shared" si="25"/>
        <v>I</v>
      </c>
      <c r="C169" s="45">
        <f t="shared" si="26"/>
        <v>28258.823</v>
      </c>
      <c r="D169" s="10" t="str">
        <f t="shared" si="27"/>
        <v>vis</v>
      </c>
      <c r="E169" s="53">
        <f>VLOOKUP(C169,Active!C$21:E$971,3,FALSE)</f>
        <v>-12737.43925713944</v>
      </c>
      <c r="F169" s="4" t="s">
        <v>126</v>
      </c>
      <c r="G169" s="10" t="str">
        <f t="shared" si="28"/>
        <v>28258.823</v>
      </c>
      <c r="H169" s="45">
        <f t="shared" si="29"/>
        <v>-11718</v>
      </c>
      <c r="I169" s="54" t="s">
        <v>300</v>
      </c>
      <c r="J169" s="55" t="s">
        <v>301</v>
      </c>
      <c r="K169" s="54">
        <v>-11718</v>
      </c>
      <c r="L169" s="54" t="s">
        <v>302</v>
      </c>
      <c r="M169" s="55" t="s">
        <v>133</v>
      </c>
      <c r="N169" s="55"/>
      <c r="O169" s="56" t="s">
        <v>134</v>
      </c>
      <c r="P169" s="56" t="s">
        <v>135</v>
      </c>
    </row>
    <row r="170" spans="1:16" ht="12.75" customHeight="1" thickBot="1" x14ac:dyDescent="0.25">
      <c r="A170" s="45" t="str">
        <f t="shared" si="24"/>
        <v> VB 5.17 </v>
      </c>
      <c r="B170" s="4" t="str">
        <f t="shared" si="25"/>
        <v>I</v>
      </c>
      <c r="C170" s="45">
        <f t="shared" si="26"/>
        <v>28962.61</v>
      </c>
      <c r="D170" s="10" t="str">
        <f t="shared" si="27"/>
        <v>vis</v>
      </c>
      <c r="E170" s="53">
        <f>VLOOKUP(C170,Active!C$21:E$971,3,FALSE)</f>
        <v>-12057.058314112874</v>
      </c>
      <c r="F170" s="4" t="s">
        <v>126</v>
      </c>
      <c r="G170" s="10" t="str">
        <f t="shared" si="28"/>
        <v>28962.610</v>
      </c>
      <c r="H170" s="45">
        <f t="shared" si="29"/>
        <v>-11378</v>
      </c>
      <c r="I170" s="54" t="s">
        <v>303</v>
      </c>
      <c r="J170" s="55" t="s">
        <v>304</v>
      </c>
      <c r="K170" s="54">
        <v>-11378</v>
      </c>
      <c r="L170" s="54" t="s">
        <v>305</v>
      </c>
      <c r="M170" s="55" t="s">
        <v>133</v>
      </c>
      <c r="N170" s="55"/>
      <c r="O170" s="56" t="s">
        <v>134</v>
      </c>
      <c r="P170" s="56" t="s">
        <v>241</v>
      </c>
    </row>
    <row r="171" spans="1:16" ht="12.75" customHeight="1" thickBot="1" x14ac:dyDescent="0.25">
      <c r="A171" s="45" t="str">
        <f t="shared" ref="A171:A202" si="30">P171</f>
        <v> VB 7.72 </v>
      </c>
      <c r="B171" s="4" t="str">
        <f t="shared" ref="B171:B202" si="31">IF(H171=INT(H171),"I","II")</f>
        <v>II</v>
      </c>
      <c r="C171" s="45">
        <f t="shared" ref="C171:C202" si="32">1*G171</f>
        <v>28996.735000000001</v>
      </c>
      <c r="D171" s="10" t="str">
        <f t="shared" ref="D171:D202" si="33">VLOOKUP(F171,I$1:J$5,2,FALSE)</f>
        <v>vis</v>
      </c>
      <c r="E171" s="53">
        <f>VLOOKUP(C171,Active!C$21:E$971,3,FALSE)</f>
        <v>-12024.068219551904</v>
      </c>
      <c r="F171" s="4" t="s">
        <v>126</v>
      </c>
      <c r="G171" s="10" t="str">
        <f t="shared" ref="G171:G202" si="34">MID(I171,3,LEN(I171)-3)</f>
        <v>28996.735</v>
      </c>
      <c r="H171" s="45">
        <f t="shared" ref="H171:H202" si="35">1*K171</f>
        <v>-11361.5</v>
      </c>
      <c r="I171" s="54" t="s">
        <v>306</v>
      </c>
      <c r="J171" s="55" t="s">
        <v>307</v>
      </c>
      <c r="K171" s="54">
        <v>-11361.5</v>
      </c>
      <c r="L171" s="54" t="s">
        <v>308</v>
      </c>
      <c r="M171" s="55" t="s">
        <v>133</v>
      </c>
      <c r="N171" s="55"/>
      <c r="O171" s="56" t="s">
        <v>134</v>
      </c>
      <c r="P171" s="56" t="s">
        <v>135</v>
      </c>
    </row>
    <row r="172" spans="1:16" ht="12.75" customHeight="1" thickBot="1" x14ac:dyDescent="0.25">
      <c r="A172" s="45" t="str">
        <f t="shared" si="30"/>
        <v> VB 5.17 </v>
      </c>
      <c r="B172" s="4" t="str">
        <f t="shared" si="31"/>
        <v>I</v>
      </c>
      <c r="C172" s="45">
        <f t="shared" si="32"/>
        <v>29014.43</v>
      </c>
      <c r="D172" s="10" t="str">
        <f t="shared" si="33"/>
        <v>vis</v>
      </c>
      <c r="E172" s="53">
        <f>VLOOKUP(C172,Active!C$21:E$971,3,FALSE)</f>
        <v>-12006.961707515087</v>
      </c>
      <c r="F172" s="4" t="s">
        <v>126</v>
      </c>
      <c r="G172" s="10" t="str">
        <f t="shared" si="34"/>
        <v>29014.430</v>
      </c>
      <c r="H172" s="45">
        <f t="shared" si="35"/>
        <v>-11353</v>
      </c>
      <c r="I172" s="54" t="s">
        <v>309</v>
      </c>
      <c r="J172" s="55" t="s">
        <v>310</v>
      </c>
      <c r="K172" s="54">
        <v>-11353</v>
      </c>
      <c r="L172" s="54" t="s">
        <v>311</v>
      </c>
      <c r="M172" s="55" t="s">
        <v>133</v>
      </c>
      <c r="N172" s="55"/>
      <c r="O172" s="56" t="s">
        <v>134</v>
      </c>
      <c r="P172" s="56" t="s">
        <v>241</v>
      </c>
    </row>
    <row r="173" spans="1:16" ht="12.75" customHeight="1" thickBot="1" x14ac:dyDescent="0.25">
      <c r="A173" s="45" t="str">
        <f t="shared" si="30"/>
        <v> VB 7.72 </v>
      </c>
      <c r="B173" s="4" t="str">
        <f t="shared" si="31"/>
        <v>I</v>
      </c>
      <c r="C173" s="45">
        <f t="shared" si="32"/>
        <v>29317.893</v>
      </c>
      <c r="D173" s="10" t="str">
        <f t="shared" si="33"/>
        <v>vis</v>
      </c>
      <c r="E173" s="53">
        <f>VLOOKUP(C173,Active!C$21:E$971,3,FALSE)</f>
        <v>-11713.591068225543</v>
      </c>
      <c r="F173" s="4" t="s">
        <v>126</v>
      </c>
      <c r="G173" s="10" t="str">
        <f t="shared" si="34"/>
        <v>29317.893</v>
      </c>
      <c r="H173" s="45">
        <f t="shared" si="35"/>
        <v>-11206</v>
      </c>
      <c r="I173" s="54" t="s">
        <v>312</v>
      </c>
      <c r="J173" s="55" t="s">
        <v>313</v>
      </c>
      <c r="K173" s="54">
        <v>-11206</v>
      </c>
      <c r="L173" s="54" t="s">
        <v>314</v>
      </c>
      <c r="M173" s="55" t="s">
        <v>133</v>
      </c>
      <c r="N173" s="55"/>
      <c r="O173" s="56" t="s">
        <v>134</v>
      </c>
      <c r="P173" s="56" t="s">
        <v>135</v>
      </c>
    </row>
    <row r="174" spans="1:16" ht="12.75" customHeight="1" thickBot="1" x14ac:dyDescent="0.25">
      <c r="A174" s="45" t="str">
        <f t="shared" si="30"/>
        <v> VB 5.17 </v>
      </c>
      <c r="B174" s="4" t="str">
        <f t="shared" si="31"/>
        <v>II</v>
      </c>
      <c r="C174" s="45">
        <f t="shared" si="32"/>
        <v>29495.393</v>
      </c>
      <c r="D174" s="10" t="str">
        <f t="shared" si="33"/>
        <v>vis</v>
      </c>
      <c r="E174" s="53">
        <f>VLOOKUP(C174,Active!C$21:E$971,3,FALSE)</f>
        <v>-11541.994239373611</v>
      </c>
      <c r="F174" s="4" t="s">
        <v>126</v>
      </c>
      <c r="G174" s="10" t="str">
        <f t="shared" si="34"/>
        <v>29495.393</v>
      </c>
      <c r="H174" s="45">
        <f t="shared" si="35"/>
        <v>-11120.5</v>
      </c>
      <c r="I174" s="54" t="s">
        <v>315</v>
      </c>
      <c r="J174" s="55" t="s">
        <v>316</v>
      </c>
      <c r="K174" s="54">
        <v>-11120.5</v>
      </c>
      <c r="L174" s="54" t="s">
        <v>192</v>
      </c>
      <c r="M174" s="55" t="s">
        <v>133</v>
      </c>
      <c r="N174" s="55"/>
      <c r="O174" s="56" t="s">
        <v>134</v>
      </c>
      <c r="P174" s="56" t="s">
        <v>241</v>
      </c>
    </row>
    <row r="175" spans="1:16" ht="12.75" customHeight="1" thickBot="1" x14ac:dyDescent="0.25">
      <c r="A175" s="45" t="str">
        <f t="shared" si="30"/>
        <v> VB 7.72 </v>
      </c>
      <c r="B175" s="4" t="str">
        <f t="shared" si="31"/>
        <v>I</v>
      </c>
      <c r="C175" s="45">
        <f t="shared" si="32"/>
        <v>29787.613000000001</v>
      </c>
      <c r="D175" s="10" t="str">
        <f t="shared" si="33"/>
        <v>vis</v>
      </c>
      <c r="E175" s="53">
        <f>VLOOKUP(C175,Active!C$21:E$971,3,FALSE)</f>
        <v>-11259.49268823495</v>
      </c>
      <c r="F175" s="4" t="s">
        <v>126</v>
      </c>
      <c r="G175" s="10" t="str">
        <f t="shared" si="34"/>
        <v>29787.613</v>
      </c>
      <c r="H175" s="45">
        <f t="shared" si="35"/>
        <v>-10979</v>
      </c>
      <c r="I175" s="54" t="s">
        <v>317</v>
      </c>
      <c r="J175" s="55" t="s">
        <v>318</v>
      </c>
      <c r="K175" s="54">
        <v>-10979</v>
      </c>
      <c r="L175" s="54" t="s">
        <v>319</v>
      </c>
      <c r="M175" s="55" t="s">
        <v>133</v>
      </c>
      <c r="N175" s="55"/>
      <c r="O175" s="56" t="s">
        <v>134</v>
      </c>
      <c r="P175" s="56" t="s">
        <v>135</v>
      </c>
    </row>
    <row r="176" spans="1:16" ht="12.75" customHeight="1" thickBot="1" x14ac:dyDescent="0.25">
      <c r="A176" s="45" t="str">
        <f t="shared" si="30"/>
        <v> VB 7.72 </v>
      </c>
      <c r="B176" s="4" t="str">
        <f t="shared" si="31"/>
        <v>II</v>
      </c>
      <c r="C176" s="45">
        <f t="shared" si="32"/>
        <v>29801.609</v>
      </c>
      <c r="D176" s="10" t="str">
        <f t="shared" si="33"/>
        <v>vis</v>
      </c>
      <c r="E176" s="53">
        <f>VLOOKUP(C176,Active!C$21:E$971,3,FALSE)</f>
        <v>-11245.962157437139</v>
      </c>
      <c r="F176" s="4" t="s">
        <v>126</v>
      </c>
      <c r="G176" s="10" t="str">
        <f t="shared" si="34"/>
        <v>29801.609</v>
      </c>
      <c r="H176" s="45">
        <f t="shared" si="35"/>
        <v>-10972.5</v>
      </c>
      <c r="I176" s="54" t="s">
        <v>320</v>
      </c>
      <c r="J176" s="55" t="s">
        <v>321</v>
      </c>
      <c r="K176" s="54">
        <v>-10972.5</v>
      </c>
      <c r="L176" s="54" t="s">
        <v>322</v>
      </c>
      <c r="M176" s="55" t="s">
        <v>133</v>
      </c>
      <c r="N176" s="55"/>
      <c r="O176" s="56" t="s">
        <v>134</v>
      </c>
      <c r="P176" s="56" t="s">
        <v>135</v>
      </c>
    </row>
    <row r="177" spans="1:16" ht="12.75" customHeight="1" thickBot="1" x14ac:dyDescent="0.25">
      <c r="A177" s="45" t="str">
        <f t="shared" si="30"/>
        <v> VB 7.72 </v>
      </c>
      <c r="B177" s="4" t="str">
        <f t="shared" si="31"/>
        <v>I</v>
      </c>
      <c r="C177" s="45">
        <f t="shared" si="32"/>
        <v>30439.803</v>
      </c>
      <c r="D177" s="10" t="str">
        <f t="shared" si="33"/>
        <v>vis</v>
      </c>
      <c r="E177" s="53">
        <f>VLOOKUP(C177,Active!C$21:E$971,3,FALSE)</f>
        <v>-10628.992768184573</v>
      </c>
      <c r="F177" s="4" t="s">
        <v>126</v>
      </c>
      <c r="G177" s="10" t="str">
        <f t="shared" si="34"/>
        <v>30439.803</v>
      </c>
      <c r="H177" s="45">
        <f t="shared" si="35"/>
        <v>-10664</v>
      </c>
      <c r="I177" s="54" t="s">
        <v>323</v>
      </c>
      <c r="J177" s="55" t="s">
        <v>324</v>
      </c>
      <c r="K177" s="54">
        <v>-10664</v>
      </c>
      <c r="L177" s="54" t="s">
        <v>325</v>
      </c>
      <c r="M177" s="55" t="s">
        <v>133</v>
      </c>
      <c r="N177" s="55"/>
      <c r="O177" s="56" t="s">
        <v>134</v>
      </c>
      <c r="P177" s="56" t="s">
        <v>135</v>
      </c>
    </row>
    <row r="178" spans="1:16" ht="12.75" customHeight="1" thickBot="1" x14ac:dyDescent="0.25">
      <c r="A178" s="45" t="str">
        <f t="shared" si="30"/>
        <v> VB 7.72 </v>
      </c>
      <c r="B178" s="4" t="str">
        <f t="shared" si="31"/>
        <v>II</v>
      </c>
      <c r="C178" s="45">
        <f t="shared" si="32"/>
        <v>30829.68</v>
      </c>
      <c r="D178" s="10" t="str">
        <f t="shared" si="33"/>
        <v>vis</v>
      </c>
      <c r="E178" s="53">
        <f>VLOOKUP(C178,Active!C$21:E$971,3,FALSE)</f>
        <v>-10252.082025411022</v>
      </c>
      <c r="F178" s="4" t="s">
        <v>126</v>
      </c>
      <c r="G178" s="10" t="str">
        <f t="shared" si="34"/>
        <v>30829.680</v>
      </c>
      <c r="H178" s="45">
        <f t="shared" si="35"/>
        <v>-10475.5</v>
      </c>
      <c r="I178" s="54" t="s">
        <v>326</v>
      </c>
      <c r="J178" s="55" t="s">
        <v>327</v>
      </c>
      <c r="K178" s="54">
        <v>-10475.5</v>
      </c>
      <c r="L178" s="54" t="s">
        <v>328</v>
      </c>
      <c r="M178" s="55" t="s">
        <v>133</v>
      </c>
      <c r="N178" s="55"/>
      <c r="O178" s="56" t="s">
        <v>134</v>
      </c>
      <c r="P178" s="56" t="s">
        <v>135</v>
      </c>
    </row>
    <row r="179" spans="1:16" ht="12.75" customHeight="1" thickBot="1" x14ac:dyDescent="0.25">
      <c r="A179" s="45" t="str">
        <f t="shared" si="30"/>
        <v> VB 7.72 </v>
      </c>
      <c r="B179" s="4" t="str">
        <f t="shared" si="31"/>
        <v>II</v>
      </c>
      <c r="C179" s="45">
        <f t="shared" si="32"/>
        <v>31249.602999999999</v>
      </c>
      <c r="D179" s="10" t="str">
        <f t="shared" si="33"/>
        <v>pg</v>
      </c>
      <c r="E179" s="53">
        <f>VLOOKUP(C179,Active!C$21:E$971,3,FALSE)</f>
        <v>-9846.1245315406559</v>
      </c>
      <c r="F179" s="4" t="str">
        <f>LEFT(M179,1)</f>
        <v>P</v>
      </c>
      <c r="G179" s="10" t="str">
        <f t="shared" si="34"/>
        <v>31249.603</v>
      </c>
      <c r="H179" s="45">
        <f t="shared" si="35"/>
        <v>-10272.5</v>
      </c>
      <c r="I179" s="54" t="s">
        <v>329</v>
      </c>
      <c r="J179" s="55" t="s">
        <v>330</v>
      </c>
      <c r="K179" s="54">
        <v>-10272.5</v>
      </c>
      <c r="L179" s="54" t="s">
        <v>331</v>
      </c>
      <c r="M179" s="55" t="s">
        <v>133</v>
      </c>
      <c r="N179" s="55"/>
      <c r="O179" s="56" t="s">
        <v>134</v>
      </c>
      <c r="P179" s="56" t="s">
        <v>135</v>
      </c>
    </row>
    <row r="180" spans="1:16" ht="12.75" customHeight="1" thickBot="1" x14ac:dyDescent="0.25">
      <c r="A180" s="45" t="str">
        <f t="shared" si="30"/>
        <v> VB 7.72 </v>
      </c>
      <c r="B180" s="4" t="str">
        <f t="shared" si="31"/>
        <v>I</v>
      </c>
      <c r="C180" s="45">
        <f t="shared" si="32"/>
        <v>32374.633000000002</v>
      </c>
      <c r="D180" s="10" t="str">
        <f t="shared" si="33"/>
        <v>pg</v>
      </c>
      <c r="E180" s="53">
        <f>VLOOKUP(C180,Active!C$21:E$971,3,FALSE)</f>
        <v>-8758.5099942826801</v>
      </c>
      <c r="F180" s="4" t="str">
        <f>LEFT(M180,1)</f>
        <v>P</v>
      </c>
      <c r="G180" s="10" t="str">
        <f t="shared" si="34"/>
        <v>32374.633</v>
      </c>
      <c r="H180" s="45">
        <f t="shared" si="35"/>
        <v>-9729</v>
      </c>
      <c r="I180" s="54" t="s">
        <v>332</v>
      </c>
      <c r="J180" s="55" t="s">
        <v>333</v>
      </c>
      <c r="K180" s="54">
        <v>-9729</v>
      </c>
      <c r="L180" s="54" t="s">
        <v>334</v>
      </c>
      <c r="M180" s="55" t="s">
        <v>133</v>
      </c>
      <c r="N180" s="55"/>
      <c r="O180" s="56" t="s">
        <v>134</v>
      </c>
      <c r="P180" s="56" t="s">
        <v>135</v>
      </c>
    </row>
    <row r="181" spans="1:16" ht="12.75" customHeight="1" thickBot="1" x14ac:dyDescent="0.25">
      <c r="A181" s="45" t="str">
        <f t="shared" si="30"/>
        <v> VB 7.72 </v>
      </c>
      <c r="B181" s="4" t="str">
        <f t="shared" si="31"/>
        <v>I</v>
      </c>
      <c r="C181" s="45">
        <f t="shared" si="32"/>
        <v>32659.663</v>
      </c>
      <c r="D181" s="10" t="str">
        <f t="shared" si="33"/>
        <v>pg</v>
      </c>
      <c r="E181" s="53">
        <f>VLOOKUP(C181,Active!C$21:E$971,3,FALSE)</f>
        <v>-8482.9593231408981</v>
      </c>
      <c r="F181" s="4" t="str">
        <f>LEFT(M181,1)</f>
        <v>P</v>
      </c>
      <c r="G181" s="10" t="str">
        <f t="shared" si="34"/>
        <v>32659.663</v>
      </c>
      <c r="H181" s="45">
        <f t="shared" si="35"/>
        <v>-9591</v>
      </c>
      <c r="I181" s="54" t="s">
        <v>335</v>
      </c>
      <c r="J181" s="55" t="s">
        <v>336</v>
      </c>
      <c r="K181" s="54">
        <v>-9591</v>
      </c>
      <c r="L181" s="54" t="s">
        <v>337</v>
      </c>
      <c r="M181" s="55" t="s">
        <v>133</v>
      </c>
      <c r="N181" s="55"/>
      <c r="O181" s="56" t="s">
        <v>134</v>
      </c>
      <c r="P181" s="56" t="s">
        <v>135</v>
      </c>
    </row>
    <row r="182" spans="1:16" ht="12.75" customHeight="1" thickBot="1" x14ac:dyDescent="0.25">
      <c r="A182" s="45" t="str">
        <f t="shared" si="30"/>
        <v> VB 7.72 </v>
      </c>
      <c r="B182" s="4" t="str">
        <f t="shared" si="31"/>
        <v>I</v>
      </c>
      <c r="C182" s="45">
        <f t="shared" si="32"/>
        <v>33023.667000000001</v>
      </c>
      <c r="D182" s="10" t="str">
        <f t="shared" si="33"/>
        <v>pg</v>
      </c>
      <c r="E182" s="53">
        <f>VLOOKUP(C182,Active!C$21:E$971,3,FALSE)</f>
        <v>-8131.0611141864229</v>
      </c>
      <c r="F182" s="4" t="str">
        <f>LEFT(M182,1)</f>
        <v>P</v>
      </c>
      <c r="G182" s="10" t="str">
        <f t="shared" si="34"/>
        <v>33023.667</v>
      </c>
      <c r="H182" s="45">
        <f t="shared" si="35"/>
        <v>-9415</v>
      </c>
      <c r="I182" s="54" t="s">
        <v>338</v>
      </c>
      <c r="J182" s="55" t="s">
        <v>339</v>
      </c>
      <c r="K182" s="54">
        <v>-9415</v>
      </c>
      <c r="L182" s="54" t="s">
        <v>308</v>
      </c>
      <c r="M182" s="55" t="s">
        <v>133</v>
      </c>
      <c r="N182" s="55"/>
      <c r="O182" s="56" t="s">
        <v>134</v>
      </c>
      <c r="P182" s="56" t="s">
        <v>135</v>
      </c>
    </row>
    <row r="183" spans="1:16" ht="12.75" customHeight="1" thickBot="1" x14ac:dyDescent="0.25">
      <c r="A183" s="45" t="str">
        <f t="shared" si="30"/>
        <v> VB 7.72 </v>
      </c>
      <c r="B183" s="4" t="str">
        <f t="shared" si="31"/>
        <v>I</v>
      </c>
      <c r="C183" s="45">
        <f t="shared" si="32"/>
        <v>33410.654000000002</v>
      </c>
      <c r="D183" s="10" t="str">
        <f t="shared" si="33"/>
        <v>pg</v>
      </c>
      <c r="E183" s="53">
        <f>VLOOKUP(C183,Active!C$21:E$971,3,FALSE)</f>
        <v>-7756.9442578093913</v>
      </c>
      <c r="F183" s="4" t="str">
        <f>LEFT(M183,1)</f>
        <v>P</v>
      </c>
      <c r="G183" s="10" t="str">
        <f t="shared" si="34"/>
        <v>33410.654</v>
      </c>
      <c r="H183" s="45">
        <f t="shared" si="35"/>
        <v>-9228</v>
      </c>
      <c r="I183" s="54" t="s">
        <v>340</v>
      </c>
      <c r="J183" s="55" t="s">
        <v>341</v>
      </c>
      <c r="K183" s="54">
        <v>-9228</v>
      </c>
      <c r="L183" s="54" t="s">
        <v>342</v>
      </c>
      <c r="M183" s="55" t="s">
        <v>133</v>
      </c>
      <c r="N183" s="55"/>
      <c r="O183" s="56" t="s">
        <v>134</v>
      </c>
      <c r="P183" s="56" t="s">
        <v>135</v>
      </c>
    </row>
    <row r="184" spans="1:16" ht="12.75" customHeight="1" thickBot="1" x14ac:dyDescent="0.25">
      <c r="A184" s="45" t="str">
        <f t="shared" si="30"/>
        <v> VB 5.17 </v>
      </c>
      <c r="B184" s="4" t="str">
        <f t="shared" si="31"/>
        <v>I</v>
      </c>
      <c r="C184" s="45">
        <f t="shared" si="32"/>
        <v>37016.535000000003</v>
      </c>
      <c r="D184" s="10" t="str">
        <f t="shared" si="33"/>
        <v>vis</v>
      </c>
      <c r="E184" s="53">
        <f>VLOOKUP(C184,Active!C$21:E$971,3,FALSE)</f>
        <v>-4270.9851320773478</v>
      </c>
      <c r="F184" s="4" t="s">
        <v>126</v>
      </c>
      <c r="G184" s="10" t="str">
        <f t="shared" si="34"/>
        <v>37016.535</v>
      </c>
      <c r="H184" s="45">
        <f t="shared" si="35"/>
        <v>-7485</v>
      </c>
      <c r="I184" s="54" t="s">
        <v>343</v>
      </c>
      <c r="J184" s="55" t="s">
        <v>344</v>
      </c>
      <c r="K184" s="54">
        <v>-7485</v>
      </c>
      <c r="L184" s="54" t="s">
        <v>345</v>
      </c>
      <c r="M184" s="55" t="s">
        <v>133</v>
      </c>
      <c r="N184" s="55"/>
      <c r="O184" s="56" t="s">
        <v>134</v>
      </c>
      <c r="P184" s="56" t="s">
        <v>241</v>
      </c>
    </row>
    <row r="185" spans="1:16" ht="12.75" customHeight="1" thickBot="1" x14ac:dyDescent="0.25">
      <c r="A185" s="45" t="str">
        <f t="shared" si="30"/>
        <v> VB 5.17 </v>
      </c>
      <c r="B185" s="4" t="str">
        <f t="shared" si="31"/>
        <v>II</v>
      </c>
      <c r="C185" s="45">
        <f t="shared" si="32"/>
        <v>37017.536999999997</v>
      </c>
      <c r="D185" s="10" t="str">
        <f t="shared" si="33"/>
        <v>vis</v>
      </c>
      <c r="E185" s="53">
        <f>VLOOKUP(C185,Active!C$21:E$971,3,FALSE)</f>
        <v>-4270.0164558942015</v>
      </c>
      <c r="F185" s="4" t="s">
        <v>126</v>
      </c>
      <c r="G185" s="10" t="str">
        <f t="shared" si="34"/>
        <v>37017.537</v>
      </c>
      <c r="H185" s="45">
        <f t="shared" si="35"/>
        <v>-7484.5</v>
      </c>
      <c r="I185" s="54" t="s">
        <v>346</v>
      </c>
      <c r="J185" s="55" t="s">
        <v>347</v>
      </c>
      <c r="K185" s="54">
        <v>-7484.5</v>
      </c>
      <c r="L185" s="54" t="s">
        <v>256</v>
      </c>
      <c r="M185" s="55" t="s">
        <v>133</v>
      </c>
      <c r="N185" s="55"/>
      <c r="O185" s="56" t="s">
        <v>134</v>
      </c>
      <c r="P185" s="56" t="s">
        <v>241</v>
      </c>
    </row>
    <row r="186" spans="1:16" ht="12.75" customHeight="1" thickBot="1" x14ac:dyDescent="0.25">
      <c r="A186" s="45" t="str">
        <f t="shared" si="30"/>
        <v> VB 5.17 </v>
      </c>
      <c r="B186" s="4" t="str">
        <f t="shared" si="31"/>
        <v>I</v>
      </c>
      <c r="C186" s="45">
        <f t="shared" si="32"/>
        <v>37018.538999999997</v>
      </c>
      <c r="D186" s="10" t="str">
        <f t="shared" si="33"/>
        <v>vis</v>
      </c>
      <c r="E186" s="53">
        <f>VLOOKUP(C186,Active!C$21:E$971,3,FALSE)</f>
        <v>-4269.047779711048</v>
      </c>
      <c r="F186" s="4" t="s">
        <v>126</v>
      </c>
      <c r="G186" s="10" t="str">
        <f t="shared" si="34"/>
        <v>37018.539</v>
      </c>
      <c r="H186" s="45">
        <f t="shared" si="35"/>
        <v>-7484</v>
      </c>
      <c r="I186" s="54" t="s">
        <v>348</v>
      </c>
      <c r="J186" s="55" t="s">
        <v>349</v>
      </c>
      <c r="K186" s="54">
        <v>-7484</v>
      </c>
      <c r="L186" s="54" t="s">
        <v>294</v>
      </c>
      <c r="M186" s="55" t="s">
        <v>133</v>
      </c>
      <c r="N186" s="55"/>
      <c r="O186" s="56" t="s">
        <v>134</v>
      </c>
      <c r="P186" s="56" t="s">
        <v>241</v>
      </c>
    </row>
    <row r="187" spans="1:16" ht="12.75" customHeight="1" thickBot="1" x14ac:dyDescent="0.25">
      <c r="A187" s="45" t="str">
        <f t="shared" si="30"/>
        <v> VB 5.17 </v>
      </c>
      <c r="B187" s="4" t="str">
        <f t="shared" si="31"/>
        <v>I</v>
      </c>
      <c r="C187" s="45">
        <f t="shared" si="32"/>
        <v>37018.584999999999</v>
      </c>
      <c r="D187" s="10" t="str">
        <f t="shared" si="33"/>
        <v>vis</v>
      </c>
      <c r="E187" s="53">
        <f>VLOOKUP(C187,Active!C$21:E$971,3,FALSE)</f>
        <v>-4269.0033095469498</v>
      </c>
      <c r="F187" s="4" t="s">
        <v>126</v>
      </c>
      <c r="G187" s="10" t="str">
        <f t="shared" si="34"/>
        <v>37018.585</v>
      </c>
      <c r="H187" s="45">
        <f t="shared" si="35"/>
        <v>-7484</v>
      </c>
      <c r="I187" s="54" t="s">
        <v>350</v>
      </c>
      <c r="J187" s="55" t="s">
        <v>351</v>
      </c>
      <c r="K187" s="54">
        <v>-7484</v>
      </c>
      <c r="L187" s="54" t="s">
        <v>352</v>
      </c>
      <c r="M187" s="55" t="s">
        <v>133</v>
      </c>
      <c r="N187" s="55"/>
      <c r="O187" s="56" t="s">
        <v>134</v>
      </c>
      <c r="P187" s="56" t="s">
        <v>241</v>
      </c>
    </row>
    <row r="188" spans="1:16" ht="12.75" customHeight="1" thickBot="1" x14ac:dyDescent="0.25">
      <c r="A188" s="45" t="str">
        <f t="shared" si="30"/>
        <v> VB 5.17 </v>
      </c>
      <c r="B188" s="4" t="str">
        <f t="shared" si="31"/>
        <v>I</v>
      </c>
      <c r="C188" s="45">
        <f t="shared" si="32"/>
        <v>37351.646999999997</v>
      </c>
      <c r="D188" s="10" t="str">
        <f t="shared" si="33"/>
        <v>vis</v>
      </c>
      <c r="E188" s="53">
        <f>VLOOKUP(C188,Active!C$21:E$971,3,FALSE)</f>
        <v>-3947.0180531464862</v>
      </c>
      <c r="F188" s="4" t="s">
        <v>126</v>
      </c>
      <c r="G188" s="10" t="str">
        <f t="shared" si="34"/>
        <v>37351.647</v>
      </c>
      <c r="H188" s="45">
        <f t="shared" si="35"/>
        <v>-7323</v>
      </c>
      <c r="I188" s="54" t="s">
        <v>353</v>
      </c>
      <c r="J188" s="55" t="s">
        <v>354</v>
      </c>
      <c r="K188" s="54">
        <v>-7323</v>
      </c>
      <c r="L188" s="54" t="s">
        <v>355</v>
      </c>
      <c r="M188" s="55" t="s">
        <v>133</v>
      </c>
      <c r="N188" s="55"/>
      <c r="O188" s="56" t="s">
        <v>134</v>
      </c>
      <c r="P188" s="56" t="s">
        <v>241</v>
      </c>
    </row>
    <row r="189" spans="1:16" ht="13.5" thickBot="1" x14ac:dyDescent="0.25">
      <c r="A189" s="45" t="str">
        <f t="shared" si="30"/>
        <v>VSB 47 </v>
      </c>
      <c r="B189" s="4" t="str">
        <f t="shared" si="31"/>
        <v>I</v>
      </c>
      <c r="C189" s="45">
        <f t="shared" si="32"/>
        <v>47646.036999999997</v>
      </c>
      <c r="D189" s="10" t="str">
        <f t="shared" si="33"/>
        <v>vis</v>
      </c>
      <c r="E189" s="53">
        <f>VLOOKUP(C189,Active!C$21:E$971,3,FALSE)</f>
        <v>6005.0083072200023</v>
      </c>
      <c r="F189" s="4" t="s">
        <v>126</v>
      </c>
      <c r="G189" s="10" t="str">
        <f t="shared" si="34"/>
        <v>47646.037</v>
      </c>
      <c r="H189" s="45">
        <f t="shared" si="35"/>
        <v>-2347</v>
      </c>
      <c r="I189" s="54" t="s">
        <v>573</v>
      </c>
      <c r="J189" s="55" t="s">
        <v>574</v>
      </c>
      <c r="K189" s="54">
        <v>-2347</v>
      </c>
      <c r="L189" s="54" t="s">
        <v>179</v>
      </c>
      <c r="M189" s="55" t="s">
        <v>129</v>
      </c>
      <c r="N189" s="55"/>
      <c r="O189" s="56" t="s">
        <v>575</v>
      </c>
      <c r="P189" s="57" t="s">
        <v>576</v>
      </c>
    </row>
    <row r="190" spans="1:16" ht="13.5" thickBot="1" x14ac:dyDescent="0.25">
      <c r="A190" s="45" t="str">
        <f t="shared" si="30"/>
        <v> AOEB 12 </v>
      </c>
      <c r="B190" s="4" t="str">
        <f t="shared" si="31"/>
        <v>II</v>
      </c>
      <c r="C190" s="45">
        <f t="shared" si="32"/>
        <v>52028.832999999999</v>
      </c>
      <c r="D190" s="10" t="str">
        <f t="shared" si="33"/>
        <v>vis</v>
      </c>
      <c r="E190" s="53">
        <f>VLOOKUP(C190,Active!C$21:E$971,3,FALSE)</f>
        <v>10242.044335980214</v>
      </c>
      <c r="F190" s="4" t="s">
        <v>126</v>
      </c>
      <c r="G190" s="10" t="str">
        <f t="shared" si="34"/>
        <v>52028.833</v>
      </c>
      <c r="H190" s="45">
        <f t="shared" si="35"/>
        <v>-228.5</v>
      </c>
      <c r="I190" s="54" t="s">
        <v>596</v>
      </c>
      <c r="J190" s="55" t="s">
        <v>597</v>
      </c>
      <c r="K190" s="54">
        <v>-228.5</v>
      </c>
      <c r="L190" s="54" t="s">
        <v>598</v>
      </c>
      <c r="M190" s="55" t="s">
        <v>358</v>
      </c>
      <c r="N190" s="55"/>
      <c r="O190" s="56" t="s">
        <v>599</v>
      </c>
      <c r="P190" s="56" t="s">
        <v>600</v>
      </c>
    </row>
    <row r="191" spans="1:16" ht="13.5" thickBot="1" x14ac:dyDescent="0.25">
      <c r="A191" s="45" t="str">
        <f t="shared" si="30"/>
        <v> BBS 127 </v>
      </c>
      <c r="B191" s="4" t="str">
        <f t="shared" si="31"/>
        <v>II</v>
      </c>
      <c r="C191" s="45">
        <f t="shared" si="32"/>
        <v>52322.585099999997</v>
      </c>
      <c r="D191" s="10" t="str">
        <f t="shared" si="33"/>
        <v>vis</v>
      </c>
      <c r="E191" s="53">
        <f>VLOOKUP(C191,Active!C$21:E$971,3,FALSE)</f>
        <v>10526.027033606104</v>
      </c>
      <c r="F191" s="4" t="s">
        <v>126</v>
      </c>
      <c r="G191" s="10" t="str">
        <f t="shared" si="34"/>
        <v>52322.5851</v>
      </c>
      <c r="H191" s="45">
        <f t="shared" si="35"/>
        <v>-86.5</v>
      </c>
      <c r="I191" s="54" t="s">
        <v>601</v>
      </c>
      <c r="J191" s="55" t="s">
        <v>602</v>
      </c>
      <c r="K191" s="54">
        <v>-86.5</v>
      </c>
      <c r="L191" s="54" t="s">
        <v>603</v>
      </c>
      <c r="M191" s="55" t="s">
        <v>509</v>
      </c>
      <c r="N191" s="55" t="s">
        <v>510</v>
      </c>
      <c r="O191" s="56" t="s">
        <v>359</v>
      </c>
      <c r="P191" s="56" t="s">
        <v>604</v>
      </c>
    </row>
    <row r="192" spans="1:16" ht="13.5" thickBot="1" x14ac:dyDescent="0.25">
      <c r="A192" s="45" t="str">
        <f t="shared" si="30"/>
        <v>VSB 42 </v>
      </c>
      <c r="B192" s="4" t="str">
        <f t="shared" si="31"/>
        <v>I</v>
      </c>
      <c r="C192" s="45">
        <f t="shared" si="32"/>
        <v>52758.064100000003</v>
      </c>
      <c r="D192" s="10" t="str">
        <f t="shared" si="33"/>
        <v>vis</v>
      </c>
      <c r="E192" s="53">
        <f>VLOOKUP(C192,Active!C$21:E$971,3,FALSE)</f>
        <v>10947.023176882793</v>
      </c>
      <c r="F192" s="4" t="s">
        <v>126</v>
      </c>
      <c r="G192" s="10" t="str">
        <f t="shared" si="34"/>
        <v>52758.0641</v>
      </c>
      <c r="H192" s="45">
        <f t="shared" si="35"/>
        <v>124</v>
      </c>
      <c r="I192" s="54" t="s">
        <v>610</v>
      </c>
      <c r="J192" s="55" t="s">
        <v>611</v>
      </c>
      <c r="K192" s="54">
        <v>124</v>
      </c>
      <c r="L192" s="54" t="s">
        <v>612</v>
      </c>
      <c r="M192" s="55" t="s">
        <v>509</v>
      </c>
      <c r="N192" s="55" t="s">
        <v>510</v>
      </c>
      <c r="O192" s="56" t="s">
        <v>613</v>
      </c>
      <c r="P192" s="57" t="s">
        <v>614</v>
      </c>
    </row>
    <row r="193" spans="1:16" ht="13.5" thickBot="1" x14ac:dyDescent="0.25">
      <c r="A193" s="45" t="str">
        <f t="shared" si="30"/>
        <v>VSB 43 </v>
      </c>
      <c r="B193" s="4" t="str">
        <f t="shared" si="31"/>
        <v>I</v>
      </c>
      <c r="C193" s="45">
        <f t="shared" si="32"/>
        <v>53006.322200000002</v>
      </c>
      <c r="D193" s="10" t="str">
        <f t="shared" si="33"/>
        <v>vis</v>
      </c>
      <c r="E193" s="53">
        <f>VLOOKUP(C193,Active!C$21:E$971,3,FALSE)</f>
        <v>11187.024882216911</v>
      </c>
      <c r="F193" s="4" t="s">
        <v>126</v>
      </c>
      <c r="G193" s="10" t="str">
        <f t="shared" si="34"/>
        <v>53006.3222</v>
      </c>
      <c r="H193" s="45">
        <f t="shared" si="35"/>
        <v>244</v>
      </c>
      <c r="I193" s="54" t="s">
        <v>615</v>
      </c>
      <c r="J193" s="55" t="s">
        <v>616</v>
      </c>
      <c r="K193" s="54">
        <v>244</v>
      </c>
      <c r="L193" s="54" t="s">
        <v>617</v>
      </c>
      <c r="M193" s="55" t="s">
        <v>509</v>
      </c>
      <c r="N193" s="55" t="s">
        <v>510</v>
      </c>
      <c r="O193" s="56" t="s">
        <v>613</v>
      </c>
      <c r="P193" s="57" t="s">
        <v>618</v>
      </c>
    </row>
    <row r="194" spans="1:16" ht="13.5" thickBot="1" x14ac:dyDescent="0.25">
      <c r="A194" s="45" t="str">
        <f t="shared" si="30"/>
        <v>VSB 43 </v>
      </c>
      <c r="B194" s="4" t="str">
        <f t="shared" si="31"/>
        <v>I</v>
      </c>
      <c r="C194" s="45">
        <f t="shared" si="32"/>
        <v>53124.238899999997</v>
      </c>
      <c r="D194" s="10" t="str">
        <f t="shared" si="33"/>
        <v>vis</v>
      </c>
      <c r="E194" s="53">
        <f>VLOOKUP(C194,Active!C$21:E$971,3,FALSE)</f>
        <v>11301.01999088555</v>
      </c>
      <c r="F194" s="4" t="s">
        <v>126</v>
      </c>
      <c r="G194" s="10" t="str">
        <f t="shared" si="34"/>
        <v>53124.2389</v>
      </c>
      <c r="H194" s="45">
        <f t="shared" si="35"/>
        <v>301</v>
      </c>
      <c r="I194" s="54" t="s">
        <v>619</v>
      </c>
      <c r="J194" s="55" t="s">
        <v>620</v>
      </c>
      <c r="K194" s="54">
        <v>301</v>
      </c>
      <c r="L194" s="54" t="s">
        <v>621</v>
      </c>
      <c r="M194" s="55" t="s">
        <v>509</v>
      </c>
      <c r="N194" s="55" t="s">
        <v>510</v>
      </c>
      <c r="O194" s="56" t="s">
        <v>613</v>
      </c>
      <c r="P194" s="57" t="s">
        <v>618</v>
      </c>
    </row>
    <row r="195" spans="1:16" ht="13.5" thickBot="1" x14ac:dyDescent="0.25">
      <c r="A195" s="45" t="str">
        <f t="shared" si="30"/>
        <v> AOEB 12 </v>
      </c>
      <c r="B195" s="4" t="str">
        <f t="shared" si="31"/>
        <v>II</v>
      </c>
      <c r="C195" s="45">
        <f t="shared" si="32"/>
        <v>53197.6852</v>
      </c>
      <c r="D195" s="10" t="str">
        <f t="shared" si="33"/>
        <v>vis</v>
      </c>
      <c r="E195" s="53">
        <f>VLOOKUP(C195,Active!C$21:E$971,3,FALSE)</f>
        <v>11372.023665087851</v>
      </c>
      <c r="F195" s="4" t="s">
        <v>126</v>
      </c>
      <c r="G195" s="10" t="str">
        <f t="shared" si="34"/>
        <v>53197.6852</v>
      </c>
      <c r="H195" s="45">
        <f t="shared" si="35"/>
        <v>336.5</v>
      </c>
      <c r="I195" s="54" t="s">
        <v>622</v>
      </c>
      <c r="J195" s="55" t="s">
        <v>623</v>
      </c>
      <c r="K195" s="54">
        <v>336.5</v>
      </c>
      <c r="L195" s="54" t="s">
        <v>515</v>
      </c>
      <c r="M195" s="55" t="s">
        <v>589</v>
      </c>
      <c r="N195" s="55" t="s">
        <v>624</v>
      </c>
      <c r="O195" s="56" t="s">
        <v>599</v>
      </c>
      <c r="P195" s="56" t="s">
        <v>600</v>
      </c>
    </row>
    <row r="196" spans="1:16" ht="13.5" thickBot="1" x14ac:dyDescent="0.25">
      <c r="A196" s="45" t="str">
        <f t="shared" si="30"/>
        <v> AOEB 12 </v>
      </c>
      <c r="B196" s="4" t="str">
        <f t="shared" si="31"/>
        <v>I</v>
      </c>
      <c r="C196" s="45">
        <f t="shared" si="32"/>
        <v>53531.796999999999</v>
      </c>
      <c r="D196" s="10" t="str">
        <f t="shared" si="33"/>
        <v>vis</v>
      </c>
      <c r="E196" s="53">
        <f>VLOOKUP(C196,Active!C$21:E$971,3,FALSE)</f>
        <v>11695.02380797242</v>
      </c>
      <c r="F196" s="4" t="s">
        <v>126</v>
      </c>
      <c r="G196" s="10" t="str">
        <f t="shared" si="34"/>
        <v>53531.797</v>
      </c>
      <c r="H196" s="45">
        <f t="shared" si="35"/>
        <v>498</v>
      </c>
      <c r="I196" s="54" t="s">
        <v>643</v>
      </c>
      <c r="J196" s="55" t="s">
        <v>644</v>
      </c>
      <c r="K196" s="54" t="s">
        <v>645</v>
      </c>
      <c r="L196" s="54" t="s">
        <v>147</v>
      </c>
      <c r="M196" s="55" t="s">
        <v>589</v>
      </c>
      <c r="N196" s="55" t="s">
        <v>624</v>
      </c>
      <c r="O196" s="56" t="s">
        <v>593</v>
      </c>
      <c r="P196" s="56" t="s">
        <v>600</v>
      </c>
    </row>
    <row r="197" spans="1:16" ht="13.5" thickBot="1" x14ac:dyDescent="0.25">
      <c r="A197" s="45" t="str">
        <f t="shared" si="30"/>
        <v> AOEB 12 </v>
      </c>
      <c r="B197" s="4" t="str">
        <f t="shared" si="31"/>
        <v>II</v>
      </c>
      <c r="C197" s="45">
        <f t="shared" si="32"/>
        <v>54192.781300000002</v>
      </c>
      <c r="D197" s="10" t="str">
        <f t="shared" si="33"/>
        <v>vis</v>
      </c>
      <c r="E197" s="53">
        <f>VLOOKUP(C197,Active!C$21:E$971,3,FALSE)</f>
        <v>12334.025553329691</v>
      </c>
      <c r="F197" s="4" t="s">
        <v>126</v>
      </c>
      <c r="G197" s="10" t="str">
        <f t="shared" si="34"/>
        <v>54192.7813</v>
      </c>
      <c r="H197" s="45">
        <f t="shared" si="35"/>
        <v>817.5</v>
      </c>
      <c r="I197" s="54" t="s">
        <v>651</v>
      </c>
      <c r="J197" s="55" t="s">
        <v>652</v>
      </c>
      <c r="K197" s="54" t="s">
        <v>653</v>
      </c>
      <c r="L197" s="54" t="s">
        <v>515</v>
      </c>
      <c r="M197" s="55" t="s">
        <v>589</v>
      </c>
      <c r="N197" s="55" t="s">
        <v>624</v>
      </c>
      <c r="O197" s="56" t="s">
        <v>654</v>
      </c>
      <c r="P197" s="56" t="s">
        <v>600</v>
      </c>
    </row>
    <row r="198" spans="1:16" ht="13.5" thickBot="1" x14ac:dyDescent="0.25">
      <c r="A198" s="45" t="str">
        <f t="shared" si="30"/>
        <v> AOEB 12 </v>
      </c>
      <c r="B198" s="4" t="str">
        <f t="shared" si="31"/>
        <v>I</v>
      </c>
      <c r="C198" s="45">
        <f t="shared" si="32"/>
        <v>54193.816200000001</v>
      </c>
      <c r="D198" s="10" t="str">
        <f t="shared" si="33"/>
        <v>vis</v>
      </c>
      <c r="E198" s="53">
        <f>VLOOKUP(C198,Active!C$21:E$971,3,FALSE)</f>
        <v>12335.026035347599</v>
      </c>
      <c r="F198" s="4" t="s">
        <v>126</v>
      </c>
      <c r="G198" s="10" t="str">
        <f t="shared" si="34"/>
        <v>54193.8162</v>
      </c>
      <c r="H198" s="45">
        <f t="shared" si="35"/>
        <v>818</v>
      </c>
      <c r="I198" s="54" t="s">
        <v>655</v>
      </c>
      <c r="J198" s="55" t="s">
        <v>656</v>
      </c>
      <c r="K198" s="54" t="s">
        <v>657</v>
      </c>
      <c r="L198" s="54" t="s">
        <v>521</v>
      </c>
      <c r="M198" s="55" t="s">
        <v>589</v>
      </c>
      <c r="N198" s="55" t="s">
        <v>624</v>
      </c>
      <c r="O198" s="56" t="s">
        <v>654</v>
      </c>
      <c r="P198" s="56" t="s">
        <v>600</v>
      </c>
    </row>
    <row r="199" spans="1:16" ht="13.5" thickBot="1" x14ac:dyDescent="0.25">
      <c r="A199" s="45" t="str">
        <f t="shared" si="30"/>
        <v> AOEB 12 </v>
      </c>
      <c r="B199" s="4" t="str">
        <f t="shared" si="31"/>
        <v>II</v>
      </c>
      <c r="C199" s="45">
        <f t="shared" si="32"/>
        <v>54223.813699999999</v>
      </c>
      <c r="D199" s="10" t="str">
        <f t="shared" si="33"/>
        <v>vis</v>
      </c>
      <c r="E199" s="53">
        <f>VLOOKUP(C199,Active!C$21:E$971,3,FALSE)</f>
        <v>12364.025899423574</v>
      </c>
      <c r="F199" s="4" t="s">
        <v>126</v>
      </c>
      <c r="G199" s="10" t="str">
        <f t="shared" si="34"/>
        <v>54223.8137</v>
      </c>
      <c r="H199" s="45">
        <f t="shared" si="35"/>
        <v>832.5</v>
      </c>
      <c r="I199" s="54" t="s">
        <v>658</v>
      </c>
      <c r="J199" s="55" t="s">
        <v>659</v>
      </c>
      <c r="K199" s="54" t="s">
        <v>660</v>
      </c>
      <c r="L199" s="54" t="s">
        <v>612</v>
      </c>
      <c r="M199" s="55" t="s">
        <v>589</v>
      </c>
      <c r="N199" s="55" t="s">
        <v>624</v>
      </c>
      <c r="O199" s="56" t="s">
        <v>654</v>
      </c>
      <c r="P199" s="56" t="s">
        <v>600</v>
      </c>
    </row>
    <row r="200" spans="1:16" ht="13.5" thickBot="1" x14ac:dyDescent="0.25">
      <c r="A200" s="45" t="str">
        <f t="shared" si="30"/>
        <v> AOEB 12 </v>
      </c>
      <c r="B200" s="4" t="str">
        <f t="shared" si="31"/>
        <v>II</v>
      </c>
      <c r="C200" s="45">
        <f t="shared" si="32"/>
        <v>54250.705000000002</v>
      </c>
      <c r="D200" s="10" t="str">
        <f t="shared" si="33"/>
        <v>vis</v>
      </c>
      <c r="E200" s="53">
        <f>VLOOKUP(C200,Active!C$21:E$971,3,FALSE)</f>
        <v>12390.022867331778</v>
      </c>
      <c r="F200" s="4" t="s">
        <v>126</v>
      </c>
      <c r="G200" s="10" t="str">
        <f t="shared" si="34"/>
        <v>54250.705</v>
      </c>
      <c r="H200" s="45">
        <f t="shared" si="35"/>
        <v>845.5</v>
      </c>
      <c r="I200" s="54" t="s">
        <v>661</v>
      </c>
      <c r="J200" s="55" t="s">
        <v>662</v>
      </c>
      <c r="K200" s="54" t="s">
        <v>663</v>
      </c>
      <c r="L200" s="54" t="s">
        <v>128</v>
      </c>
      <c r="M200" s="55" t="s">
        <v>589</v>
      </c>
      <c r="N200" s="55" t="s">
        <v>624</v>
      </c>
      <c r="O200" s="56" t="s">
        <v>593</v>
      </c>
      <c r="P200" s="56" t="s">
        <v>600</v>
      </c>
    </row>
    <row r="201" spans="1:16" ht="13.5" thickBot="1" x14ac:dyDescent="0.25">
      <c r="A201" s="45" t="str">
        <f t="shared" si="30"/>
        <v> JAAVSO 43-1 </v>
      </c>
      <c r="B201" s="4" t="str">
        <f t="shared" si="31"/>
        <v>I</v>
      </c>
      <c r="C201" s="45">
        <f t="shared" si="32"/>
        <v>57081.870900000002</v>
      </c>
      <c r="D201" s="10" t="str">
        <f t="shared" si="33"/>
        <v>vis</v>
      </c>
      <c r="E201" s="53">
        <f>VLOOKUP(C201,Active!C$21:E$971,3,FALSE)</f>
        <v>15127.031827296451</v>
      </c>
      <c r="F201" s="4" t="s">
        <v>126</v>
      </c>
      <c r="G201" s="10" t="str">
        <f t="shared" si="34"/>
        <v>57081.8709</v>
      </c>
      <c r="H201" s="45">
        <f t="shared" si="35"/>
        <v>2214</v>
      </c>
      <c r="I201" s="54" t="s">
        <v>749</v>
      </c>
      <c r="J201" s="55" t="s">
        <v>750</v>
      </c>
      <c r="K201" s="54" t="s">
        <v>751</v>
      </c>
      <c r="L201" s="54" t="s">
        <v>674</v>
      </c>
      <c r="M201" s="55" t="s">
        <v>589</v>
      </c>
      <c r="N201" s="55" t="s">
        <v>126</v>
      </c>
      <c r="O201" s="56" t="s">
        <v>690</v>
      </c>
      <c r="P201" s="56" t="s">
        <v>752</v>
      </c>
    </row>
    <row r="202" spans="1:16" ht="13.5" thickBot="1" x14ac:dyDescent="0.25">
      <c r="A202" s="45" t="str">
        <f t="shared" si="30"/>
        <v> JAAVSO 43-1 </v>
      </c>
      <c r="B202" s="4" t="str">
        <f t="shared" si="31"/>
        <v>II</v>
      </c>
      <c r="C202" s="45">
        <f t="shared" si="32"/>
        <v>57082.904499999997</v>
      </c>
      <c r="D202" s="10" t="str">
        <f t="shared" si="33"/>
        <v>vis</v>
      </c>
      <c r="E202" s="53">
        <f>VLOOKUP(C202,Active!C$21:E$971,3,FALSE)</f>
        <v>15128.031052548848</v>
      </c>
      <c r="F202" s="4" t="s">
        <v>126</v>
      </c>
      <c r="G202" s="10" t="str">
        <f t="shared" si="34"/>
        <v>57082.9045</v>
      </c>
      <c r="H202" s="45">
        <f t="shared" si="35"/>
        <v>2214.5</v>
      </c>
      <c r="I202" s="54" t="s">
        <v>753</v>
      </c>
      <c r="J202" s="55" t="s">
        <v>754</v>
      </c>
      <c r="K202" s="54" t="s">
        <v>755</v>
      </c>
      <c r="L202" s="54" t="s">
        <v>756</v>
      </c>
      <c r="M202" s="55" t="s">
        <v>589</v>
      </c>
      <c r="N202" s="55" t="s">
        <v>126</v>
      </c>
      <c r="O202" s="56" t="s">
        <v>690</v>
      </c>
      <c r="P202" s="56" t="s">
        <v>752</v>
      </c>
    </row>
    <row r="203" spans="1:16" x14ac:dyDescent="0.2">
      <c r="B203" s="4"/>
      <c r="E203" s="53"/>
      <c r="F203" s="4"/>
    </row>
    <row r="204" spans="1:16" x14ac:dyDescent="0.2">
      <c r="B204" s="4"/>
      <c r="E204" s="53"/>
      <c r="F204" s="4"/>
    </row>
    <row r="205" spans="1:16" x14ac:dyDescent="0.2">
      <c r="B205" s="4"/>
      <c r="E205" s="53"/>
      <c r="F205" s="4"/>
    </row>
    <row r="206" spans="1:16" x14ac:dyDescent="0.2">
      <c r="B206" s="4"/>
      <c r="E206" s="53"/>
      <c r="F206" s="4"/>
    </row>
    <row r="207" spans="1:16" x14ac:dyDescent="0.2">
      <c r="B207" s="4"/>
      <c r="E207" s="53"/>
      <c r="F207" s="4"/>
    </row>
    <row r="208" spans="1:16" x14ac:dyDescent="0.2">
      <c r="B208" s="4"/>
      <c r="E208" s="53"/>
      <c r="F208" s="4"/>
    </row>
    <row r="209" spans="2:6" x14ac:dyDescent="0.2">
      <c r="B209" s="4"/>
      <c r="E209" s="53"/>
      <c r="F209" s="4"/>
    </row>
    <row r="210" spans="2:6" x14ac:dyDescent="0.2">
      <c r="B210" s="4"/>
      <c r="E210" s="53"/>
      <c r="F210" s="4"/>
    </row>
    <row r="211" spans="2:6" x14ac:dyDescent="0.2">
      <c r="B211" s="4"/>
      <c r="E211" s="53"/>
      <c r="F211" s="4"/>
    </row>
    <row r="212" spans="2:6" x14ac:dyDescent="0.2">
      <c r="B212" s="4"/>
      <c r="E212" s="53"/>
      <c r="F212" s="4"/>
    </row>
    <row r="213" spans="2:6" x14ac:dyDescent="0.2">
      <c r="B213" s="4"/>
      <c r="E213" s="53"/>
      <c r="F213" s="4"/>
    </row>
    <row r="214" spans="2:6" x14ac:dyDescent="0.2">
      <c r="B214" s="4"/>
      <c r="E214" s="53"/>
      <c r="F214" s="4"/>
    </row>
    <row r="215" spans="2:6" x14ac:dyDescent="0.2">
      <c r="B215" s="4"/>
      <c r="E215" s="53"/>
      <c r="F215" s="4"/>
    </row>
    <row r="216" spans="2:6" x14ac:dyDescent="0.2">
      <c r="B216" s="4"/>
      <c r="E216" s="53"/>
      <c r="F216" s="4"/>
    </row>
    <row r="217" spans="2:6" x14ac:dyDescent="0.2">
      <c r="B217" s="4"/>
      <c r="E217" s="53"/>
      <c r="F217" s="4"/>
    </row>
    <row r="218" spans="2:6" x14ac:dyDescent="0.2">
      <c r="B218" s="4"/>
      <c r="E218" s="53"/>
      <c r="F218" s="4"/>
    </row>
    <row r="219" spans="2:6" x14ac:dyDescent="0.2">
      <c r="B219" s="4"/>
      <c r="E219" s="53"/>
      <c r="F219" s="4"/>
    </row>
    <row r="220" spans="2:6" x14ac:dyDescent="0.2">
      <c r="B220" s="4"/>
      <c r="E220" s="53"/>
      <c r="F220" s="4"/>
    </row>
    <row r="221" spans="2:6" x14ac:dyDescent="0.2">
      <c r="B221" s="4"/>
      <c r="E221" s="53"/>
      <c r="F221" s="4"/>
    </row>
    <row r="222" spans="2:6" x14ac:dyDescent="0.2">
      <c r="B222" s="4"/>
      <c r="E222" s="53"/>
      <c r="F222" s="4"/>
    </row>
    <row r="223" spans="2:6" x14ac:dyDescent="0.2">
      <c r="B223" s="4"/>
      <c r="E223" s="53"/>
      <c r="F223" s="4"/>
    </row>
    <row r="224" spans="2:6" x14ac:dyDescent="0.2">
      <c r="B224" s="4"/>
      <c r="E224" s="53"/>
      <c r="F224" s="4"/>
    </row>
    <row r="225" spans="2:6" x14ac:dyDescent="0.2">
      <c r="B225" s="4"/>
      <c r="E225" s="53"/>
      <c r="F225" s="4"/>
    </row>
    <row r="226" spans="2:6" x14ac:dyDescent="0.2">
      <c r="B226" s="4"/>
      <c r="E226" s="53"/>
      <c r="F226" s="4"/>
    </row>
    <row r="227" spans="2:6" x14ac:dyDescent="0.2">
      <c r="B227" s="4"/>
      <c r="E227" s="53"/>
      <c r="F227" s="4"/>
    </row>
    <row r="228" spans="2:6" x14ac:dyDescent="0.2">
      <c r="B228" s="4"/>
      <c r="E228" s="53"/>
      <c r="F228" s="4"/>
    </row>
    <row r="229" spans="2:6" x14ac:dyDescent="0.2">
      <c r="B229" s="4"/>
      <c r="E229" s="53"/>
      <c r="F229" s="4"/>
    </row>
    <row r="230" spans="2:6" x14ac:dyDescent="0.2">
      <c r="B230" s="4"/>
      <c r="E230" s="53"/>
      <c r="F230" s="4"/>
    </row>
    <row r="231" spans="2:6" x14ac:dyDescent="0.2">
      <c r="B231" s="4"/>
      <c r="E231" s="53"/>
      <c r="F231" s="4"/>
    </row>
    <row r="232" spans="2:6" x14ac:dyDescent="0.2">
      <c r="B232" s="4"/>
      <c r="E232" s="53"/>
      <c r="F232" s="4"/>
    </row>
    <row r="233" spans="2:6" x14ac:dyDescent="0.2">
      <c r="B233" s="4"/>
      <c r="E233" s="53"/>
      <c r="F233" s="4"/>
    </row>
    <row r="234" spans="2:6" x14ac:dyDescent="0.2">
      <c r="B234" s="4"/>
      <c r="E234" s="53"/>
      <c r="F234" s="4"/>
    </row>
    <row r="235" spans="2:6" x14ac:dyDescent="0.2">
      <c r="B235" s="4"/>
      <c r="E235" s="53"/>
      <c r="F235" s="4"/>
    </row>
    <row r="236" spans="2:6" x14ac:dyDescent="0.2">
      <c r="B236" s="4"/>
      <c r="E236" s="53"/>
      <c r="F236" s="4"/>
    </row>
    <row r="237" spans="2:6" x14ac:dyDescent="0.2">
      <c r="B237" s="4"/>
      <c r="E237" s="53"/>
      <c r="F237" s="4"/>
    </row>
    <row r="238" spans="2:6" x14ac:dyDescent="0.2">
      <c r="B238" s="4"/>
      <c r="E238" s="53"/>
      <c r="F238" s="4"/>
    </row>
    <row r="239" spans="2:6" x14ac:dyDescent="0.2">
      <c r="B239" s="4"/>
      <c r="E239" s="53"/>
      <c r="F239" s="4"/>
    </row>
    <row r="240" spans="2:6" x14ac:dyDescent="0.2">
      <c r="B240" s="4"/>
      <c r="E240" s="53"/>
      <c r="F240" s="4"/>
    </row>
    <row r="241" spans="2:6" x14ac:dyDescent="0.2">
      <c r="B241" s="4"/>
      <c r="E241" s="53"/>
      <c r="F241" s="4"/>
    </row>
    <row r="242" spans="2:6" x14ac:dyDescent="0.2">
      <c r="B242" s="4"/>
      <c r="E242" s="53"/>
      <c r="F242" s="4"/>
    </row>
    <row r="243" spans="2:6" x14ac:dyDescent="0.2">
      <c r="B243" s="4"/>
      <c r="E243" s="53"/>
      <c r="F243" s="4"/>
    </row>
    <row r="244" spans="2:6" x14ac:dyDescent="0.2">
      <c r="B244" s="4"/>
      <c r="E244" s="53"/>
      <c r="F244" s="4"/>
    </row>
    <row r="245" spans="2:6" x14ac:dyDescent="0.2">
      <c r="B245" s="4"/>
      <c r="E245" s="53"/>
      <c r="F245" s="4"/>
    </row>
    <row r="246" spans="2:6" x14ac:dyDescent="0.2">
      <c r="B246" s="4"/>
      <c r="E246" s="53"/>
      <c r="F246" s="4"/>
    </row>
    <row r="247" spans="2:6" x14ac:dyDescent="0.2">
      <c r="B247" s="4"/>
      <c r="E247" s="53"/>
      <c r="F247" s="4"/>
    </row>
    <row r="248" spans="2:6" x14ac:dyDescent="0.2">
      <c r="B248" s="4"/>
      <c r="E248" s="53"/>
      <c r="F248" s="4"/>
    </row>
    <row r="249" spans="2:6" x14ac:dyDescent="0.2">
      <c r="B249" s="4"/>
      <c r="E249" s="53"/>
      <c r="F249" s="4"/>
    </row>
    <row r="250" spans="2:6" x14ac:dyDescent="0.2">
      <c r="B250" s="4"/>
      <c r="E250" s="53"/>
      <c r="F250" s="4"/>
    </row>
    <row r="251" spans="2:6" x14ac:dyDescent="0.2">
      <c r="B251" s="4"/>
      <c r="E251" s="53"/>
      <c r="F251" s="4"/>
    </row>
    <row r="252" spans="2:6" x14ac:dyDescent="0.2">
      <c r="B252" s="4"/>
      <c r="E252" s="53"/>
      <c r="F252" s="4"/>
    </row>
    <row r="253" spans="2:6" x14ac:dyDescent="0.2">
      <c r="B253" s="4"/>
      <c r="E253" s="53"/>
      <c r="F253" s="4"/>
    </row>
    <row r="254" spans="2:6" x14ac:dyDescent="0.2">
      <c r="B254" s="4"/>
      <c r="E254" s="53"/>
      <c r="F254" s="4"/>
    </row>
    <row r="255" spans="2:6" x14ac:dyDescent="0.2">
      <c r="B255" s="4"/>
      <c r="E255" s="53"/>
      <c r="F255" s="4"/>
    </row>
    <row r="256" spans="2:6" x14ac:dyDescent="0.2">
      <c r="B256" s="4"/>
      <c r="E256" s="53"/>
      <c r="F256" s="4"/>
    </row>
    <row r="257" spans="2:6" x14ac:dyDescent="0.2">
      <c r="B257" s="4"/>
      <c r="E257" s="53"/>
      <c r="F257" s="4"/>
    </row>
    <row r="258" spans="2:6" x14ac:dyDescent="0.2">
      <c r="B258" s="4"/>
      <c r="E258" s="53"/>
      <c r="F258" s="4"/>
    </row>
    <row r="259" spans="2:6" x14ac:dyDescent="0.2">
      <c r="B259" s="4"/>
      <c r="E259" s="53"/>
      <c r="F259" s="4"/>
    </row>
    <row r="260" spans="2:6" x14ac:dyDescent="0.2">
      <c r="B260" s="4"/>
      <c r="E260" s="53"/>
      <c r="F260" s="4"/>
    </row>
    <row r="261" spans="2:6" x14ac:dyDescent="0.2">
      <c r="B261" s="4"/>
      <c r="E261" s="53"/>
      <c r="F261" s="4"/>
    </row>
    <row r="262" spans="2:6" x14ac:dyDescent="0.2">
      <c r="B262" s="4"/>
      <c r="E262" s="53"/>
      <c r="F262" s="4"/>
    </row>
    <row r="263" spans="2:6" x14ac:dyDescent="0.2">
      <c r="B263" s="4"/>
      <c r="E263" s="53"/>
      <c r="F263" s="4"/>
    </row>
    <row r="264" spans="2:6" x14ac:dyDescent="0.2">
      <c r="B264" s="4"/>
      <c r="E264" s="53"/>
      <c r="F264" s="4"/>
    </row>
    <row r="265" spans="2:6" x14ac:dyDescent="0.2">
      <c r="B265" s="4"/>
      <c r="E265" s="53"/>
      <c r="F265" s="4"/>
    </row>
    <row r="266" spans="2:6" x14ac:dyDescent="0.2">
      <c r="B266" s="4"/>
      <c r="E266" s="53"/>
      <c r="F266" s="4"/>
    </row>
    <row r="267" spans="2:6" x14ac:dyDescent="0.2">
      <c r="B267" s="4"/>
      <c r="E267" s="53"/>
      <c r="F267" s="4"/>
    </row>
    <row r="268" spans="2:6" x14ac:dyDescent="0.2">
      <c r="B268" s="4"/>
      <c r="E268" s="53"/>
      <c r="F268" s="4"/>
    </row>
    <row r="269" spans="2:6" x14ac:dyDescent="0.2">
      <c r="B269" s="4"/>
      <c r="E269" s="53"/>
      <c r="F269" s="4"/>
    </row>
    <row r="270" spans="2:6" x14ac:dyDescent="0.2">
      <c r="B270" s="4"/>
      <c r="E270" s="53"/>
      <c r="F270" s="4"/>
    </row>
    <row r="271" spans="2:6" x14ac:dyDescent="0.2">
      <c r="B271" s="4"/>
      <c r="E271" s="53"/>
      <c r="F271" s="4"/>
    </row>
    <row r="272" spans="2:6" x14ac:dyDescent="0.2">
      <c r="B272" s="4"/>
      <c r="E272" s="53"/>
      <c r="F272" s="4"/>
    </row>
    <row r="273" spans="2:6" x14ac:dyDescent="0.2">
      <c r="B273" s="4"/>
      <c r="E273" s="53"/>
      <c r="F273" s="4"/>
    </row>
    <row r="274" spans="2:6" x14ac:dyDescent="0.2">
      <c r="B274" s="4"/>
      <c r="E274" s="53"/>
      <c r="F274" s="4"/>
    </row>
    <row r="275" spans="2:6" x14ac:dyDescent="0.2">
      <c r="B275" s="4"/>
      <c r="E275" s="53"/>
      <c r="F275" s="4"/>
    </row>
    <row r="276" spans="2:6" x14ac:dyDescent="0.2">
      <c r="B276" s="4"/>
      <c r="E276" s="53"/>
      <c r="F276" s="4"/>
    </row>
    <row r="277" spans="2:6" x14ac:dyDescent="0.2">
      <c r="B277" s="4"/>
      <c r="E277" s="53"/>
      <c r="F277" s="4"/>
    </row>
    <row r="278" spans="2:6" x14ac:dyDescent="0.2">
      <c r="B278" s="4"/>
      <c r="E278" s="53"/>
      <c r="F278" s="4"/>
    </row>
    <row r="279" spans="2:6" x14ac:dyDescent="0.2">
      <c r="B279" s="4"/>
      <c r="E279" s="53"/>
      <c r="F279" s="4"/>
    </row>
    <row r="280" spans="2:6" x14ac:dyDescent="0.2">
      <c r="B280" s="4"/>
      <c r="E280" s="53"/>
      <c r="F280" s="4"/>
    </row>
    <row r="281" spans="2:6" x14ac:dyDescent="0.2">
      <c r="B281" s="4"/>
      <c r="E281" s="53"/>
      <c r="F281" s="4"/>
    </row>
    <row r="282" spans="2:6" x14ac:dyDescent="0.2">
      <c r="B282" s="4"/>
      <c r="E282" s="53"/>
      <c r="F282" s="4"/>
    </row>
    <row r="283" spans="2:6" x14ac:dyDescent="0.2">
      <c r="B283" s="4"/>
      <c r="E283" s="53"/>
      <c r="F283" s="4"/>
    </row>
    <row r="284" spans="2:6" x14ac:dyDescent="0.2">
      <c r="B284" s="4"/>
      <c r="E284" s="53"/>
      <c r="F284" s="4"/>
    </row>
    <row r="285" spans="2:6" x14ac:dyDescent="0.2">
      <c r="B285" s="4"/>
      <c r="E285" s="53"/>
      <c r="F285" s="4"/>
    </row>
    <row r="286" spans="2:6" x14ac:dyDescent="0.2">
      <c r="B286" s="4"/>
      <c r="E286" s="53"/>
      <c r="F286" s="4"/>
    </row>
    <row r="287" spans="2:6" x14ac:dyDescent="0.2">
      <c r="B287" s="4"/>
      <c r="E287" s="53"/>
      <c r="F287" s="4"/>
    </row>
    <row r="288" spans="2:6" x14ac:dyDescent="0.2">
      <c r="B288" s="4"/>
      <c r="E288" s="53"/>
      <c r="F288" s="4"/>
    </row>
    <row r="289" spans="2:6" x14ac:dyDescent="0.2">
      <c r="B289" s="4"/>
      <c r="E289" s="53"/>
      <c r="F289" s="4"/>
    </row>
    <row r="290" spans="2:6" x14ac:dyDescent="0.2">
      <c r="B290" s="4"/>
      <c r="E290" s="53"/>
      <c r="F290" s="4"/>
    </row>
    <row r="291" spans="2:6" x14ac:dyDescent="0.2">
      <c r="B291" s="4"/>
      <c r="E291" s="53"/>
      <c r="F291" s="4"/>
    </row>
    <row r="292" spans="2:6" x14ac:dyDescent="0.2">
      <c r="B292" s="4"/>
      <c r="E292" s="53"/>
      <c r="F292" s="4"/>
    </row>
    <row r="293" spans="2:6" x14ac:dyDescent="0.2">
      <c r="B293" s="4"/>
      <c r="E293" s="53"/>
      <c r="F293" s="4"/>
    </row>
    <row r="294" spans="2:6" x14ac:dyDescent="0.2">
      <c r="B294" s="4"/>
      <c r="E294" s="53"/>
      <c r="F294" s="4"/>
    </row>
    <row r="295" spans="2:6" x14ac:dyDescent="0.2">
      <c r="B295" s="4"/>
      <c r="E295" s="53"/>
      <c r="F295" s="4"/>
    </row>
    <row r="296" spans="2:6" x14ac:dyDescent="0.2">
      <c r="B296" s="4"/>
      <c r="E296" s="53"/>
      <c r="F296" s="4"/>
    </row>
    <row r="297" spans="2:6" x14ac:dyDescent="0.2">
      <c r="B297" s="4"/>
      <c r="E297" s="53"/>
      <c r="F297" s="4"/>
    </row>
    <row r="298" spans="2:6" x14ac:dyDescent="0.2">
      <c r="B298" s="4"/>
      <c r="E298" s="53"/>
      <c r="F298" s="4"/>
    </row>
    <row r="299" spans="2:6" x14ac:dyDescent="0.2">
      <c r="B299" s="4"/>
      <c r="E299" s="53"/>
      <c r="F299" s="4"/>
    </row>
    <row r="300" spans="2:6" x14ac:dyDescent="0.2">
      <c r="B300" s="4"/>
      <c r="E300" s="53"/>
      <c r="F300" s="4"/>
    </row>
    <row r="301" spans="2:6" x14ac:dyDescent="0.2">
      <c r="B301" s="4"/>
      <c r="E301" s="53"/>
      <c r="F301" s="4"/>
    </row>
    <row r="302" spans="2:6" x14ac:dyDescent="0.2">
      <c r="B302" s="4"/>
      <c r="E302" s="53"/>
      <c r="F302" s="4"/>
    </row>
    <row r="303" spans="2:6" x14ac:dyDescent="0.2">
      <c r="B303" s="4"/>
      <c r="E303" s="53"/>
      <c r="F303" s="4"/>
    </row>
    <row r="304" spans="2:6" x14ac:dyDescent="0.2">
      <c r="B304" s="4"/>
      <c r="E304" s="53"/>
      <c r="F304" s="4"/>
    </row>
    <row r="305" spans="2:6" x14ac:dyDescent="0.2">
      <c r="B305" s="4"/>
      <c r="E305" s="53"/>
      <c r="F305" s="4"/>
    </row>
    <row r="306" spans="2:6" x14ac:dyDescent="0.2">
      <c r="B306" s="4"/>
      <c r="E306" s="53"/>
      <c r="F306" s="4"/>
    </row>
    <row r="307" spans="2:6" x14ac:dyDescent="0.2">
      <c r="B307" s="4"/>
      <c r="E307" s="53"/>
      <c r="F307" s="4"/>
    </row>
    <row r="308" spans="2:6" x14ac:dyDescent="0.2">
      <c r="B308" s="4"/>
      <c r="E308" s="53"/>
      <c r="F308" s="4"/>
    </row>
    <row r="309" spans="2:6" x14ac:dyDescent="0.2">
      <c r="B309" s="4"/>
      <c r="E309" s="53"/>
      <c r="F309" s="4"/>
    </row>
    <row r="310" spans="2:6" x14ac:dyDescent="0.2">
      <c r="B310" s="4"/>
      <c r="E310" s="53"/>
      <c r="F310" s="4"/>
    </row>
    <row r="311" spans="2:6" x14ac:dyDescent="0.2">
      <c r="B311" s="4"/>
      <c r="E311" s="53"/>
      <c r="F311" s="4"/>
    </row>
    <row r="312" spans="2:6" x14ac:dyDescent="0.2">
      <c r="B312" s="4"/>
      <c r="E312" s="53"/>
      <c r="F312" s="4"/>
    </row>
    <row r="313" spans="2:6" x14ac:dyDescent="0.2">
      <c r="B313" s="4"/>
      <c r="E313" s="53"/>
      <c r="F313" s="4"/>
    </row>
    <row r="314" spans="2:6" x14ac:dyDescent="0.2">
      <c r="B314" s="4"/>
      <c r="E314" s="53"/>
      <c r="F314" s="4"/>
    </row>
    <row r="315" spans="2:6" x14ac:dyDescent="0.2">
      <c r="B315" s="4"/>
      <c r="E315" s="53"/>
      <c r="F315" s="4"/>
    </row>
    <row r="316" spans="2:6" x14ac:dyDescent="0.2">
      <c r="B316" s="4"/>
      <c r="E316" s="53"/>
      <c r="F316" s="4"/>
    </row>
    <row r="317" spans="2:6" x14ac:dyDescent="0.2">
      <c r="B317" s="4"/>
      <c r="E317" s="53"/>
      <c r="F317" s="4"/>
    </row>
    <row r="318" spans="2:6" x14ac:dyDescent="0.2">
      <c r="B318" s="4"/>
      <c r="E318" s="53"/>
      <c r="F318" s="4"/>
    </row>
    <row r="319" spans="2:6" x14ac:dyDescent="0.2">
      <c r="B319" s="4"/>
      <c r="E319" s="53"/>
      <c r="F319" s="4"/>
    </row>
    <row r="320" spans="2:6" x14ac:dyDescent="0.2">
      <c r="B320" s="4"/>
      <c r="E320" s="53"/>
      <c r="F320" s="4"/>
    </row>
    <row r="321" spans="2:6" x14ac:dyDescent="0.2">
      <c r="B321" s="4"/>
      <c r="E321" s="53"/>
      <c r="F321" s="4"/>
    </row>
    <row r="322" spans="2:6" x14ac:dyDescent="0.2">
      <c r="B322" s="4"/>
      <c r="E322" s="53"/>
      <c r="F322" s="4"/>
    </row>
    <row r="323" spans="2:6" x14ac:dyDescent="0.2">
      <c r="B323" s="4"/>
      <c r="E323" s="53"/>
      <c r="F323" s="4"/>
    </row>
    <row r="324" spans="2:6" x14ac:dyDescent="0.2">
      <c r="B324" s="4"/>
      <c r="E324" s="53"/>
      <c r="F324" s="4"/>
    </row>
    <row r="325" spans="2:6" x14ac:dyDescent="0.2">
      <c r="B325" s="4"/>
      <c r="E325" s="53"/>
      <c r="F325" s="4"/>
    </row>
    <row r="326" spans="2:6" x14ac:dyDescent="0.2">
      <c r="B326" s="4"/>
      <c r="E326" s="53"/>
      <c r="F326" s="4"/>
    </row>
    <row r="327" spans="2:6" x14ac:dyDescent="0.2">
      <c r="B327" s="4"/>
      <c r="E327" s="53"/>
      <c r="F327" s="4"/>
    </row>
    <row r="328" spans="2:6" x14ac:dyDescent="0.2">
      <c r="B328" s="4"/>
      <c r="E328" s="53"/>
      <c r="F328" s="4"/>
    </row>
    <row r="329" spans="2:6" x14ac:dyDescent="0.2">
      <c r="B329" s="4"/>
      <c r="E329" s="53"/>
      <c r="F329" s="4"/>
    </row>
    <row r="330" spans="2:6" x14ac:dyDescent="0.2">
      <c r="B330" s="4"/>
      <c r="E330" s="53"/>
      <c r="F330" s="4"/>
    </row>
    <row r="331" spans="2:6" x14ac:dyDescent="0.2">
      <c r="B331" s="4"/>
      <c r="E331" s="53"/>
      <c r="F331" s="4"/>
    </row>
    <row r="332" spans="2:6" x14ac:dyDescent="0.2">
      <c r="B332" s="4"/>
      <c r="E332" s="53"/>
      <c r="F332" s="4"/>
    </row>
    <row r="333" spans="2:6" x14ac:dyDescent="0.2">
      <c r="B333" s="4"/>
      <c r="E333" s="53"/>
      <c r="F333" s="4"/>
    </row>
    <row r="334" spans="2:6" x14ac:dyDescent="0.2">
      <c r="B334" s="4"/>
      <c r="E334" s="53"/>
      <c r="F334" s="4"/>
    </row>
    <row r="335" spans="2:6" x14ac:dyDescent="0.2">
      <c r="B335" s="4"/>
      <c r="E335" s="53"/>
      <c r="F335" s="4"/>
    </row>
    <row r="336" spans="2:6" x14ac:dyDescent="0.2">
      <c r="B336" s="4"/>
      <c r="E336" s="53"/>
      <c r="F336" s="4"/>
    </row>
    <row r="337" spans="2:6" x14ac:dyDescent="0.2">
      <c r="B337" s="4"/>
      <c r="E337" s="53"/>
      <c r="F337" s="4"/>
    </row>
    <row r="338" spans="2:6" x14ac:dyDescent="0.2">
      <c r="B338" s="4"/>
      <c r="E338" s="53"/>
      <c r="F338" s="4"/>
    </row>
    <row r="339" spans="2:6" x14ac:dyDescent="0.2">
      <c r="B339" s="4"/>
      <c r="E339" s="53"/>
      <c r="F339" s="4"/>
    </row>
    <row r="340" spans="2:6" x14ac:dyDescent="0.2">
      <c r="B340" s="4"/>
      <c r="E340" s="53"/>
      <c r="F340" s="4"/>
    </row>
    <row r="341" spans="2:6" x14ac:dyDescent="0.2">
      <c r="B341" s="4"/>
      <c r="E341" s="53"/>
      <c r="F341" s="4"/>
    </row>
    <row r="342" spans="2:6" x14ac:dyDescent="0.2">
      <c r="B342" s="4"/>
      <c r="E342" s="53"/>
      <c r="F342" s="4"/>
    </row>
    <row r="343" spans="2:6" x14ac:dyDescent="0.2">
      <c r="B343" s="4"/>
      <c r="E343" s="53"/>
      <c r="F343" s="4"/>
    </row>
    <row r="344" spans="2:6" x14ac:dyDescent="0.2">
      <c r="B344" s="4"/>
      <c r="E344" s="53"/>
      <c r="F344" s="4"/>
    </row>
    <row r="345" spans="2:6" x14ac:dyDescent="0.2">
      <c r="B345" s="4"/>
      <c r="E345" s="53"/>
      <c r="F345" s="4"/>
    </row>
    <row r="346" spans="2:6" x14ac:dyDescent="0.2">
      <c r="B346" s="4"/>
      <c r="E346" s="53"/>
      <c r="F346" s="4"/>
    </row>
    <row r="347" spans="2:6" x14ac:dyDescent="0.2">
      <c r="B347" s="4"/>
      <c r="E347" s="53"/>
      <c r="F347" s="4"/>
    </row>
    <row r="348" spans="2:6" x14ac:dyDescent="0.2">
      <c r="B348" s="4"/>
      <c r="E348" s="53"/>
      <c r="F348" s="4"/>
    </row>
    <row r="349" spans="2:6" x14ac:dyDescent="0.2">
      <c r="B349" s="4"/>
      <c r="E349" s="53"/>
      <c r="F349" s="4"/>
    </row>
    <row r="350" spans="2:6" x14ac:dyDescent="0.2">
      <c r="B350" s="4"/>
      <c r="E350" s="53"/>
      <c r="F350" s="4"/>
    </row>
    <row r="351" spans="2:6" x14ac:dyDescent="0.2">
      <c r="B351" s="4"/>
      <c r="E351" s="53"/>
      <c r="F351" s="4"/>
    </row>
    <row r="352" spans="2:6" x14ac:dyDescent="0.2">
      <c r="B352" s="4"/>
      <c r="F352" s="4"/>
    </row>
    <row r="353" spans="2:6" x14ac:dyDescent="0.2">
      <c r="B353" s="4"/>
      <c r="F353" s="4"/>
    </row>
    <row r="354" spans="2:6" x14ac:dyDescent="0.2">
      <c r="B354" s="4"/>
      <c r="F354" s="4"/>
    </row>
    <row r="355" spans="2:6" x14ac:dyDescent="0.2">
      <c r="B355" s="4"/>
      <c r="F355" s="4"/>
    </row>
    <row r="356" spans="2:6" x14ac:dyDescent="0.2">
      <c r="B356" s="4"/>
      <c r="F356" s="4"/>
    </row>
    <row r="357" spans="2:6" x14ac:dyDescent="0.2">
      <c r="B357" s="4"/>
      <c r="F357" s="4"/>
    </row>
    <row r="358" spans="2:6" x14ac:dyDescent="0.2">
      <c r="B358" s="4"/>
      <c r="F358" s="4"/>
    </row>
    <row r="359" spans="2:6" x14ac:dyDescent="0.2">
      <c r="B359" s="4"/>
      <c r="F359" s="4"/>
    </row>
    <row r="360" spans="2:6" x14ac:dyDescent="0.2">
      <c r="B360" s="4"/>
      <c r="F360" s="4"/>
    </row>
    <row r="361" spans="2:6" x14ac:dyDescent="0.2">
      <c r="B361" s="4"/>
      <c r="F361" s="4"/>
    </row>
    <row r="362" spans="2:6" x14ac:dyDescent="0.2">
      <c r="B362" s="4"/>
      <c r="F362" s="4"/>
    </row>
    <row r="363" spans="2:6" x14ac:dyDescent="0.2">
      <c r="B363" s="4"/>
      <c r="F363" s="4"/>
    </row>
    <row r="364" spans="2:6" x14ac:dyDescent="0.2">
      <c r="B364" s="4"/>
      <c r="F364" s="4"/>
    </row>
    <row r="365" spans="2:6" x14ac:dyDescent="0.2">
      <c r="B365" s="4"/>
      <c r="F365" s="4"/>
    </row>
    <row r="366" spans="2:6" x14ac:dyDescent="0.2">
      <c r="B366" s="4"/>
      <c r="F366" s="4"/>
    </row>
    <row r="367" spans="2:6" x14ac:dyDescent="0.2">
      <c r="B367" s="4"/>
      <c r="F367" s="4"/>
    </row>
    <row r="368" spans="2:6" x14ac:dyDescent="0.2">
      <c r="B368" s="4"/>
      <c r="F368" s="4"/>
    </row>
    <row r="369" spans="2:6" x14ac:dyDescent="0.2">
      <c r="B369" s="4"/>
      <c r="F369" s="4"/>
    </row>
    <row r="370" spans="2:6" x14ac:dyDescent="0.2">
      <c r="B370" s="4"/>
      <c r="F370" s="4"/>
    </row>
    <row r="371" spans="2:6" x14ac:dyDescent="0.2">
      <c r="B371" s="4"/>
      <c r="F371" s="4"/>
    </row>
    <row r="372" spans="2:6" x14ac:dyDescent="0.2">
      <c r="B372" s="4"/>
      <c r="F372" s="4"/>
    </row>
    <row r="373" spans="2:6" x14ac:dyDescent="0.2">
      <c r="B373" s="4"/>
      <c r="F373" s="4"/>
    </row>
    <row r="374" spans="2:6" x14ac:dyDescent="0.2">
      <c r="B374" s="4"/>
      <c r="F374" s="4"/>
    </row>
    <row r="375" spans="2:6" x14ac:dyDescent="0.2">
      <c r="B375" s="4"/>
      <c r="F375" s="4"/>
    </row>
    <row r="376" spans="2:6" x14ac:dyDescent="0.2">
      <c r="B376" s="4"/>
      <c r="F376" s="4"/>
    </row>
    <row r="377" spans="2:6" x14ac:dyDescent="0.2">
      <c r="B377" s="4"/>
      <c r="F377" s="4"/>
    </row>
    <row r="378" spans="2:6" x14ac:dyDescent="0.2">
      <c r="B378" s="4"/>
      <c r="F378" s="4"/>
    </row>
    <row r="379" spans="2:6" x14ac:dyDescent="0.2">
      <c r="B379" s="4"/>
      <c r="F379" s="4"/>
    </row>
    <row r="380" spans="2:6" x14ac:dyDescent="0.2">
      <c r="B380" s="4"/>
      <c r="F380" s="4"/>
    </row>
    <row r="381" spans="2:6" x14ac:dyDescent="0.2">
      <c r="B381" s="4"/>
      <c r="F381" s="4"/>
    </row>
    <row r="382" spans="2:6" x14ac:dyDescent="0.2">
      <c r="B382" s="4"/>
      <c r="F382" s="4"/>
    </row>
    <row r="383" spans="2:6" x14ac:dyDescent="0.2">
      <c r="B383" s="4"/>
      <c r="F383" s="4"/>
    </row>
    <row r="384" spans="2:6" x14ac:dyDescent="0.2">
      <c r="B384" s="4"/>
      <c r="F384" s="4"/>
    </row>
    <row r="385" spans="2:6" x14ac:dyDescent="0.2">
      <c r="B385" s="4"/>
      <c r="F385" s="4"/>
    </row>
    <row r="386" spans="2:6" x14ac:dyDescent="0.2">
      <c r="B386" s="4"/>
      <c r="F386" s="4"/>
    </row>
    <row r="387" spans="2:6" x14ac:dyDescent="0.2">
      <c r="B387" s="4"/>
      <c r="F387" s="4"/>
    </row>
    <row r="388" spans="2:6" x14ac:dyDescent="0.2">
      <c r="B388" s="4"/>
      <c r="F388" s="4"/>
    </row>
    <row r="389" spans="2:6" x14ac:dyDescent="0.2">
      <c r="B389" s="4"/>
      <c r="F389" s="4"/>
    </row>
    <row r="390" spans="2:6" x14ac:dyDescent="0.2">
      <c r="B390" s="4"/>
      <c r="F390" s="4"/>
    </row>
    <row r="391" spans="2:6" x14ac:dyDescent="0.2">
      <c r="B391" s="4"/>
      <c r="F391" s="4"/>
    </row>
    <row r="392" spans="2:6" x14ac:dyDescent="0.2">
      <c r="B392" s="4"/>
      <c r="F392" s="4"/>
    </row>
    <row r="393" spans="2:6" x14ac:dyDescent="0.2">
      <c r="B393" s="4"/>
      <c r="F393" s="4"/>
    </row>
    <row r="394" spans="2:6" x14ac:dyDescent="0.2">
      <c r="B394" s="4"/>
      <c r="F394" s="4"/>
    </row>
    <row r="395" spans="2:6" x14ac:dyDescent="0.2">
      <c r="B395" s="4"/>
      <c r="F395" s="4"/>
    </row>
    <row r="396" spans="2:6" x14ac:dyDescent="0.2">
      <c r="B396" s="4"/>
      <c r="F396" s="4"/>
    </row>
    <row r="397" spans="2:6" x14ac:dyDescent="0.2">
      <c r="B397" s="4"/>
      <c r="F397" s="4"/>
    </row>
    <row r="398" spans="2:6" x14ac:dyDescent="0.2">
      <c r="B398" s="4"/>
      <c r="F398" s="4"/>
    </row>
    <row r="399" spans="2:6" x14ac:dyDescent="0.2">
      <c r="B399" s="4"/>
      <c r="F399" s="4"/>
    </row>
    <row r="400" spans="2:6" x14ac:dyDescent="0.2">
      <c r="B400" s="4"/>
      <c r="F400" s="4"/>
    </row>
    <row r="401" spans="2:6" x14ac:dyDescent="0.2">
      <c r="B401" s="4"/>
      <c r="F401" s="4"/>
    </row>
    <row r="402" spans="2:6" x14ac:dyDescent="0.2">
      <c r="B402" s="4"/>
      <c r="F402" s="4"/>
    </row>
    <row r="403" spans="2:6" x14ac:dyDescent="0.2">
      <c r="B403" s="4"/>
      <c r="F403" s="4"/>
    </row>
    <row r="404" spans="2:6" x14ac:dyDescent="0.2">
      <c r="B404" s="4"/>
      <c r="F404" s="4"/>
    </row>
    <row r="405" spans="2:6" x14ac:dyDescent="0.2">
      <c r="B405" s="4"/>
      <c r="F405" s="4"/>
    </row>
    <row r="406" spans="2:6" x14ac:dyDescent="0.2">
      <c r="B406" s="4"/>
      <c r="F406" s="4"/>
    </row>
    <row r="407" spans="2:6" x14ac:dyDescent="0.2">
      <c r="B407" s="4"/>
      <c r="F407" s="4"/>
    </row>
    <row r="408" spans="2:6" x14ac:dyDescent="0.2">
      <c r="B408" s="4"/>
      <c r="F408" s="4"/>
    </row>
    <row r="409" spans="2:6" x14ac:dyDescent="0.2">
      <c r="B409" s="4"/>
      <c r="F409" s="4"/>
    </row>
    <row r="410" spans="2:6" x14ac:dyDescent="0.2">
      <c r="B410" s="4"/>
      <c r="F410" s="4"/>
    </row>
    <row r="411" spans="2:6" x14ac:dyDescent="0.2">
      <c r="B411" s="4"/>
      <c r="F411" s="4"/>
    </row>
    <row r="412" spans="2:6" x14ac:dyDescent="0.2">
      <c r="B412" s="4"/>
      <c r="F412" s="4"/>
    </row>
    <row r="413" spans="2:6" x14ac:dyDescent="0.2">
      <c r="B413" s="4"/>
      <c r="F413" s="4"/>
    </row>
    <row r="414" spans="2:6" x14ac:dyDescent="0.2">
      <c r="B414" s="4"/>
      <c r="F414" s="4"/>
    </row>
    <row r="415" spans="2:6" x14ac:dyDescent="0.2">
      <c r="B415" s="4"/>
      <c r="F415" s="4"/>
    </row>
    <row r="416" spans="2:6" x14ac:dyDescent="0.2">
      <c r="B416" s="4"/>
      <c r="F416" s="4"/>
    </row>
    <row r="417" spans="2:6" x14ac:dyDescent="0.2">
      <c r="B417" s="4"/>
      <c r="F417" s="4"/>
    </row>
    <row r="418" spans="2:6" x14ac:dyDescent="0.2">
      <c r="B418" s="4"/>
      <c r="F418" s="4"/>
    </row>
    <row r="419" spans="2:6" x14ac:dyDescent="0.2">
      <c r="B419" s="4"/>
      <c r="F419" s="4"/>
    </row>
    <row r="420" spans="2:6" x14ac:dyDescent="0.2">
      <c r="B420" s="4"/>
      <c r="F420" s="4"/>
    </row>
    <row r="421" spans="2:6" x14ac:dyDescent="0.2">
      <c r="B421" s="4"/>
      <c r="F421" s="4"/>
    </row>
    <row r="422" spans="2:6" x14ac:dyDescent="0.2">
      <c r="B422" s="4"/>
      <c r="F422" s="4"/>
    </row>
    <row r="423" spans="2:6" x14ac:dyDescent="0.2">
      <c r="B423" s="4"/>
      <c r="F423" s="4"/>
    </row>
    <row r="424" spans="2:6" x14ac:dyDescent="0.2">
      <c r="B424" s="4"/>
      <c r="F424" s="4"/>
    </row>
    <row r="425" spans="2:6" x14ac:dyDescent="0.2">
      <c r="B425" s="4"/>
      <c r="F425" s="4"/>
    </row>
    <row r="426" spans="2:6" x14ac:dyDescent="0.2">
      <c r="B426" s="4"/>
      <c r="F426" s="4"/>
    </row>
    <row r="427" spans="2:6" x14ac:dyDescent="0.2">
      <c r="B427" s="4"/>
      <c r="F427" s="4"/>
    </row>
    <row r="428" spans="2:6" x14ac:dyDescent="0.2">
      <c r="B428" s="4"/>
      <c r="F428" s="4"/>
    </row>
    <row r="429" spans="2:6" x14ac:dyDescent="0.2">
      <c r="B429" s="4"/>
      <c r="F429" s="4"/>
    </row>
    <row r="430" spans="2:6" x14ac:dyDescent="0.2">
      <c r="B430" s="4"/>
      <c r="F430" s="4"/>
    </row>
    <row r="431" spans="2:6" x14ac:dyDescent="0.2">
      <c r="B431" s="4"/>
      <c r="F431" s="4"/>
    </row>
    <row r="432" spans="2:6" x14ac:dyDescent="0.2">
      <c r="B432" s="4"/>
      <c r="F432" s="4"/>
    </row>
    <row r="433" spans="2:6" x14ac:dyDescent="0.2">
      <c r="B433" s="4"/>
      <c r="F433" s="4"/>
    </row>
    <row r="434" spans="2:6" x14ac:dyDescent="0.2">
      <c r="B434" s="4"/>
      <c r="F434" s="4"/>
    </row>
    <row r="435" spans="2:6" x14ac:dyDescent="0.2">
      <c r="B435" s="4"/>
      <c r="F435" s="4"/>
    </row>
    <row r="436" spans="2:6" x14ac:dyDescent="0.2">
      <c r="B436" s="4"/>
      <c r="F436" s="4"/>
    </row>
    <row r="437" spans="2:6" x14ac:dyDescent="0.2">
      <c r="B437" s="4"/>
      <c r="F437" s="4"/>
    </row>
    <row r="438" spans="2:6" x14ac:dyDescent="0.2">
      <c r="B438" s="4"/>
      <c r="F438" s="4"/>
    </row>
    <row r="439" spans="2:6" x14ac:dyDescent="0.2">
      <c r="B439" s="4"/>
      <c r="F439" s="4"/>
    </row>
    <row r="440" spans="2:6" x14ac:dyDescent="0.2">
      <c r="B440" s="4"/>
      <c r="F440" s="4"/>
    </row>
    <row r="441" spans="2:6" x14ac:dyDescent="0.2">
      <c r="B441" s="4"/>
      <c r="F441" s="4"/>
    </row>
    <row r="442" spans="2:6" x14ac:dyDescent="0.2">
      <c r="B442" s="4"/>
      <c r="F442" s="4"/>
    </row>
    <row r="443" spans="2:6" x14ac:dyDescent="0.2">
      <c r="B443" s="4"/>
      <c r="F443" s="4"/>
    </row>
    <row r="444" spans="2:6" x14ac:dyDescent="0.2">
      <c r="B444" s="4"/>
      <c r="F444" s="4"/>
    </row>
    <row r="445" spans="2:6" x14ac:dyDescent="0.2">
      <c r="B445" s="4"/>
      <c r="F445" s="4"/>
    </row>
    <row r="446" spans="2:6" x14ac:dyDescent="0.2">
      <c r="B446" s="4"/>
      <c r="F446" s="4"/>
    </row>
    <row r="447" spans="2:6" x14ac:dyDescent="0.2">
      <c r="B447" s="4"/>
      <c r="F447" s="4"/>
    </row>
    <row r="448" spans="2:6" x14ac:dyDescent="0.2">
      <c r="B448" s="4"/>
      <c r="F448" s="4"/>
    </row>
    <row r="449" spans="2:6" x14ac:dyDescent="0.2">
      <c r="B449" s="4"/>
      <c r="F449" s="4"/>
    </row>
    <row r="450" spans="2:6" x14ac:dyDescent="0.2">
      <c r="B450" s="4"/>
      <c r="F450" s="4"/>
    </row>
    <row r="451" spans="2:6" x14ac:dyDescent="0.2">
      <c r="B451" s="4"/>
      <c r="F451" s="4"/>
    </row>
    <row r="452" spans="2:6" x14ac:dyDescent="0.2">
      <c r="B452" s="4"/>
      <c r="F452" s="4"/>
    </row>
    <row r="453" spans="2:6" x14ac:dyDescent="0.2">
      <c r="B453" s="4"/>
      <c r="F453" s="4"/>
    </row>
    <row r="454" spans="2:6" x14ac:dyDescent="0.2">
      <c r="B454" s="4"/>
      <c r="F454" s="4"/>
    </row>
    <row r="455" spans="2:6" x14ac:dyDescent="0.2">
      <c r="B455" s="4"/>
      <c r="F455" s="4"/>
    </row>
    <row r="456" spans="2:6" x14ac:dyDescent="0.2">
      <c r="B456" s="4"/>
      <c r="F456" s="4"/>
    </row>
    <row r="457" spans="2:6" x14ac:dyDescent="0.2">
      <c r="B457" s="4"/>
      <c r="F457" s="4"/>
    </row>
    <row r="458" spans="2:6" x14ac:dyDescent="0.2">
      <c r="B458" s="4"/>
      <c r="F458" s="4"/>
    </row>
    <row r="459" spans="2:6" x14ac:dyDescent="0.2">
      <c r="B459" s="4"/>
      <c r="F459" s="4"/>
    </row>
    <row r="460" spans="2:6" x14ac:dyDescent="0.2">
      <c r="B460" s="4"/>
      <c r="F460" s="4"/>
    </row>
    <row r="461" spans="2:6" x14ac:dyDescent="0.2">
      <c r="B461" s="4"/>
      <c r="F461" s="4"/>
    </row>
    <row r="462" spans="2:6" x14ac:dyDescent="0.2">
      <c r="B462" s="4"/>
      <c r="F462" s="4"/>
    </row>
    <row r="463" spans="2:6" x14ac:dyDescent="0.2">
      <c r="B463" s="4"/>
      <c r="F463" s="4"/>
    </row>
    <row r="464" spans="2:6" x14ac:dyDescent="0.2">
      <c r="B464" s="4"/>
      <c r="F464" s="4"/>
    </row>
    <row r="465" spans="2:6" x14ac:dyDescent="0.2">
      <c r="B465" s="4"/>
      <c r="F465" s="4"/>
    </row>
    <row r="466" spans="2:6" x14ac:dyDescent="0.2">
      <c r="B466" s="4"/>
      <c r="F466" s="4"/>
    </row>
    <row r="467" spans="2:6" x14ac:dyDescent="0.2">
      <c r="B467" s="4"/>
      <c r="F467" s="4"/>
    </row>
    <row r="468" spans="2:6" x14ac:dyDescent="0.2">
      <c r="B468" s="4"/>
      <c r="F468" s="4"/>
    </row>
    <row r="469" spans="2:6" x14ac:dyDescent="0.2">
      <c r="B469" s="4"/>
      <c r="F469" s="4"/>
    </row>
    <row r="470" spans="2:6" x14ac:dyDescent="0.2">
      <c r="B470" s="4"/>
      <c r="F470" s="4"/>
    </row>
    <row r="471" spans="2:6" x14ac:dyDescent="0.2">
      <c r="B471" s="4"/>
      <c r="F471" s="4"/>
    </row>
    <row r="472" spans="2:6" x14ac:dyDescent="0.2">
      <c r="B472" s="4"/>
      <c r="F472" s="4"/>
    </row>
    <row r="473" spans="2:6" x14ac:dyDescent="0.2">
      <c r="B473" s="4"/>
      <c r="F473" s="4"/>
    </row>
    <row r="474" spans="2:6" x14ac:dyDescent="0.2">
      <c r="B474" s="4"/>
      <c r="F474" s="4"/>
    </row>
    <row r="475" spans="2:6" x14ac:dyDescent="0.2">
      <c r="B475" s="4"/>
      <c r="F475" s="4"/>
    </row>
    <row r="476" spans="2:6" x14ac:dyDescent="0.2">
      <c r="B476" s="4"/>
      <c r="F476" s="4"/>
    </row>
    <row r="477" spans="2:6" x14ac:dyDescent="0.2">
      <c r="B477" s="4"/>
      <c r="F477" s="4"/>
    </row>
    <row r="478" spans="2:6" x14ac:dyDescent="0.2">
      <c r="B478" s="4"/>
      <c r="F478" s="4"/>
    </row>
    <row r="479" spans="2:6" x14ac:dyDescent="0.2">
      <c r="B479" s="4"/>
      <c r="F479" s="4"/>
    </row>
    <row r="480" spans="2:6" x14ac:dyDescent="0.2">
      <c r="B480" s="4"/>
      <c r="F480" s="4"/>
    </row>
    <row r="481" spans="2:6" x14ac:dyDescent="0.2">
      <c r="B481" s="4"/>
      <c r="F481" s="4"/>
    </row>
    <row r="482" spans="2:6" x14ac:dyDescent="0.2">
      <c r="B482" s="4"/>
      <c r="F482" s="4"/>
    </row>
    <row r="483" spans="2:6" x14ac:dyDescent="0.2">
      <c r="B483" s="4"/>
      <c r="F483" s="4"/>
    </row>
    <row r="484" spans="2:6" x14ac:dyDescent="0.2">
      <c r="B484" s="4"/>
      <c r="F484" s="4"/>
    </row>
    <row r="485" spans="2:6" x14ac:dyDescent="0.2">
      <c r="B485" s="4"/>
      <c r="F485" s="4"/>
    </row>
    <row r="486" spans="2:6" x14ac:dyDescent="0.2">
      <c r="B486" s="4"/>
      <c r="F486" s="4"/>
    </row>
    <row r="487" spans="2:6" x14ac:dyDescent="0.2">
      <c r="B487" s="4"/>
      <c r="F487" s="4"/>
    </row>
    <row r="488" spans="2:6" x14ac:dyDescent="0.2">
      <c r="B488" s="4"/>
      <c r="F488" s="4"/>
    </row>
    <row r="489" spans="2:6" x14ac:dyDescent="0.2">
      <c r="B489" s="4"/>
      <c r="F489" s="4"/>
    </row>
    <row r="490" spans="2:6" x14ac:dyDescent="0.2">
      <c r="B490" s="4"/>
      <c r="F490" s="4"/>
    </row>
    <row r="491" spans="2:6" x14ac:dyDescent="0.2">
      <c r="B491" s="4"/>
      <c r="F491" s="4"/>
    </row>
    <row r="492" spans="2:6" x14ac:dyDescent="0.2">
      <c r="B492" s="4"/>
      <c r="F492" s="4"/>
    </row>
    <row r="493" spans="2:6" x14ac:dyDescent="0.2">
      <c r="B493" s="4"/>
      <c r="F493" s="4"/>
    </row>
    <row r="494" spans="2:6" x14ac:dyDescent="0.2">
      <c r="B494" s="4"/>
      <c r="F494" s="4"/>
    </row>
    <row r="495" spans="2:6" x14ac:dyDescent="0.2">
      <c r="B495" s="4"/>
      <c r="F495" s="4"/>
    </row>
    <row r="496" spans="2:6" x14ac:dyDescent="0.2">
      <c r="B496" s="4"/>
      <c r="F496" s="4"/>
    </row>
    <row r="497" spans="2:6" x14ac:dyDescent="0.2">
      <c r="B497" s="4"/>
      <c r="F497" s="4"/>
    </row>
    <row r="498" spans="2:6" x14ac:dyDescent="0.2">
      <c r="B498" s="4"/>
      <c r="F498" s="4"/>
    </row>
    <row r="499" spans="2:6" x14ac:dyDescent="0.2">
      <c r="B499" s="4"/>
      <c r="F499" s="4"/>
    </row>
    <row r="500" spans="2:6" x14ac:dyDescent="0.2">
      <c r="B500" s="4"/>
      <c r="F500" s="4"/>
    </row>
    <row r="501" spans="2:6" x14ac:dyDescent="0.2">
      <c r="B501" s="4"/>
      <c r="F501" s="4"/>
    </row>
    <row r="502" spans="2:6" x14ac:dyDescent="0.2">
      <c r="B502" s="4"/>
      <c r="F502" s="4"/>
    </row>
    <row r="503" spans="2:6" x14ac:dyDescent="0.2">
      <c r="B503" s="4"/>
      <c r="F503" s="4"/>
    </row>
    <row r="504" spans="2:6" x14ac:dyDescent="0.2">
      <c r="B504" s="4"/>
      <c r="F504" s="4"/>
    </row>
    <row r="505" spans="2:6" x14ac:dyDescent="0.2">
      <c r="B505" s="4"/>
      <c r="F505" s="4"/>
    </row>
    <row r="506" spans="2:6" x14ac:dyDescent="0.2">
      <c r="B506" s="4"/>
      <c r="F506" s="4"/>
    </row>
    <row r="507" spans="2:6" x14ac:dyDescent="0.2">
      <c r="B507" s="4"/>
      <c r="F507" s="4"/>
    </row>
    <row r="508" spans="2:6" x14ac:dyDescent="0.2">
      <c r="B508" s="4"/>
      <c r="F508" s="4"/>
    </row>
    <row r="509" spans="2:6" x14ac:dyDescent="0.2">
      <c r="B509" s="4"/>
      <c r="F509" s="4"/>
    </row>
    <row r="510" spans="2:6" x14ac:dyDescent="0.2">
      <c r="B510" s="4"/>
      <c r="F510" s="4"/>
    </row>
    <row r="511" spans="2:6" x14ac:dyDescent="0.2">
      <c r="B511" s="4"/>
      <c r="F511" s="4"/>
    </row>
    <row r="512" spans="2:6" x14ac:dyDescent="0.2">
      <c r="B512" s="4"/>
      <c r="F512" s="4"/>
    </row>
    <row r="513" spans="2:6" x14ac:dyDescent="0.2">
      <c r="B513" s="4"/>
      <c r="F513" s="4"/>
    </row>
    <row r="514" spans="2:6" x14ac:dyDescent="0.2">
      <c r="B514" s="4"/>
      <c r="F514" s="4"/>
    </row>
    <row r="515" spans="2:6" x14ac:dyDescent="0.2">
      <c r="B515" s="4"/>
      <c r="F515" s="4"/>
    </row>
    <row r="516" spans="2:6" x14ac:dyDescent="0.2">
      <c r="B516" s="4"/>
      <c r="F516" s="4"/>
    </row>
    <row r="517" spans="2:6" x14ac:dyDescent="0.2">
      <c r="B517" s="4"/>
      <c r="F517" s="4"/>
    </row>
    <row r="518" spans="2:6" x14ac:dyDescent="0.2">
      <c r="B518" s="4"/>
      <c r="F518" s="4"/>
    </row>
    <row r="519" spans="2:6" x14ac:dyDescent="0.2">
      <c r="B519" s="4"/>
      <c r="F519" s="4"/>
    </row>
    <row r="520" spans="2:6" x14ac:dyDescent="0.2">
      <c r="B520" s="4"/>
      <c r="F520" s="4"/>
    </row>
    <row r="521" spans="2:6" x14ac:dyDescent="0.2">
      <c r="B521" s="4"/>
      <c r="F521" s="4"/>
    </row>
    <row r="522" spans="2:6" x14ac:dyDescent="0.2">
      <c r="B522" s="4"/>
      <c r="F522" s="4"/>
    </row>
    <row r="523" spans="2:6" x14ac:dyDescent="0.2">
      <c r="B523" s="4"/>
      <c r="F523" s="4"/>
    </row>
    <row r="524" spans="2:6" x14ac:dyDescent="0.2">
      <c r="B524" s="4"/>
      <c r="F524" s="4"/>
    </row>
    <row r="525" spans="2:6" x14ac:dyDescent="0.2">
      <c r="B525" s="4"/>
      <c r="F525" s="4"/>
    </row>
    <row r="526" spans="2:6" x14ac:dyDescent="0.2">
      <c r="B526" s="4"/>
      <c r="F526" s="4"/>
    </row>
    <row r="527" spans="2:6" x14ac:dyDescent="0.2">
      <c r="B527" s="4"/>
      <c r="F527" s="4"/>
    </row>
    <row r="528" spans="2:6" x14ac:dyDescent="0.2">
      <c r="B528" s="4"/>
      <c r="F528" s="4"/>
    </row>
    <row r="529" spans="2:6" x14ac:dyDescent="0.2">
      <c r="B529" s="4"/>
      <c r="F529" s="4"/>
    </row>
    <row r="530" spans="2:6" x14ac:dyDescent="0.2">
      <c r="B530" s="4"/>
      <c r="F530" s="4"/>
    </row>
    <row r="531" spans="2:6" x14ac:dyDescent="0.2">
      <c r="B531" s="4"/>
      <c r="F531" s="4"/>
    </row>
    <row r="532" spans="2:6" x14ac:dyDescent="0.2">
      <c r="B532" s="4"/>
      <c r="F532" s="4"/>
    </row>
    <row r="533" spans="2:6" x14ac:dyDescent="0.2">
      <c r="B533" s="4"/>
      <c r="F533" s="4"/>
    </row>
    <row r="534" spans="2:6" x14ac:dyDescent="0.2">
      <c r="B534" s="4"/>
      <c r="F534" s="4"/>
    </row>
    <row r="535" spans="2:6" x14ac:dyDescent="0.2">
      <c r="B535" s="4"/>
      <c r="F535" s="4"/>
    </row>
    <row r="536" spans="2:6" x14ac:dyDescent="0.2">
      <c r="B536" s="4"/>
      <c r="F536" s="4"/>
    </row>
    <row r="537" spans="2:6" x14ac:dyDescent="0.2">
      <c r="B537" s="4"/>
      <c r="F537" s="4"/>
    </row>
    <row r="538" spans="2:6" x14ac:dyDescent="0.2">
      <c r="B538" s="4"/>
      <c r="F538" s="4"/>
    </row>
    <row r="539" spans="2:6" x14ac:dyDescent="0.2">
      <c r="B539" s="4"/>
      <c r="F539" s="4"/>
    </row>
    <row r="540" spans="2:6" x14ac:dyDescent="0.2">
      <c r="B540" s="4"/>
      <c r="F540" s="4"/>
    </row>
    <row r="541" spans="2:6" x14ac:dyDescent="0.2">
      <c r="B541" s="4"/>
      <c r="F541" s="4"/>
    </row>
    <row r="542" spans="2:6" x14ac:dyDescent="0.2">
      <c r="B542" s="4"/>
      <c r="F542" s="4"/>
    </row>
    <row r="543" spans="2:6" x14ac:dyDescent="0.2">
      <c r="B543" s="4"/>
      <c r="F543" s="4"/>
    </row>
    <row r="544" spans="2:6" x14ac:dyDescent="0.2">
      <c r="B544" s="4"/>
      <c r="F544" s="4"/>
    </row>
    <row r="545" spans="2:6" x14ac:dyDescent="0.2">
      <c r="B545" s="4"/>
      <c r="F545" s="4"/>
    </row>
    <row r="546" spans="2:6" x14ac:dyDescent="0.2">
      <c r="B546" s="4"/>
      <c r="F546" s="4"/>
    </row>
    <row r="547" spans="2:6" x14ac:dyDescent="0.2">
      <c r="B547" s="4"/>
      <c r="F547" s="4"/>
    </row>
    <row r="548" spans="2:6" x14ac:dyDescent="0.2">
      <c r="B548" s="4"/>
      <c r="F548" s="4"/>
    </row>
    <row r="549" spans="2:6" x14ac:dyDescent="0.2">
      <c r="B549" s="4"/>
      <c r="F549" s="4"/>
    </row>
    <row r="550" spans="2:6" x14ac:dyDescent="0.2">
      <c r="B550" s="4"/>
      <c r="F550" s="4"/>
    </row>
    <row r="551" spans="2:6" x14ac:dyDescent="0.2">
      <c r="B551" s="4"/>
      <c r="F551" s="4"/>
    </row>
    <row r="552" spans="2:6" x14ac:dyDescent="0.2">
      <c r="B552" s="4"/>
      <c r="F552" s="4"/>
    </row>
    <row r="553" spans="2:6" x14ac:dyDescent="0.2">
      <c r="B553" s="4"/>
      <c r="F553" s="4"/>
    </row>
    <row r="554" spans="2:6" x14ac:dyDescent="0.2">
      <c r="B554" s="4"/>
      <c r="F554" s="4"/>
    </row>
    <row r="555" spans="2:6" x14ac:dyDescent="0.2">
      <c r="B555" s="4"/>
      <c r="F555" s="4"/>
    </row>
    <row r="556" spans="2:6" x14ac:dyDescent="0.2">
      <c r="B556" s="4"/>
      <c r="F556" s="4"/>
    </row>
    <row r="557" spans="2:6" x14ac:dyDescent="0.2">
      <c r="B557" s="4"/>
      <c r="F557" s="4"/>
    </row>
    <row r="558" spans="2:6" x14ac:dyDescent="0.2">
      <c r="B558" s="4"/>
      <c r="F558" s="4"/>
    </row>
    <row r="559" spans="2:6" x14ac:dyDescent="0.2">
      <c r="B559" s="4"/>
      <c r="F559" s="4"/>
    </row>
    <row r="560" spans="2:6" x14ac:dyDescent="0.2">
      <c r="B560" s="4"/>
      <c r="F560" s="4"/>
    </row>
    <row r="561" spans="2:6" x14ac:dyDescent="0.2">
      <c r="B561" s="4"/>
      <c r="F561" s="4"/>
    </row>
    <row r="562" spans="2:6" x14ac:dyDescent="0.2">
      <c r="B562" s="4"/>
      <c r="F562" s="4"/>
    </row>
    <row r="563" spans="2:6" x14ac:dyDescent="0.2">
      <c r="B563" s="4"/>
      <c r="F563" s="4"/>
    </row>
    <row r="564" spans="2:6" x14ac:dyDescent="0.2">
      <c r="B564" s="4"/>
      <c r="F564" s="4"/>
    </row>
    <row r="565" spans="2:6" x14ac:dyDescent="0.2">
      <c r="B565" s="4"/>
      <c r="F565" s="4"/>
    </row>
    <row r="566" spans="2:6" x14ac:dyDescent="0.2">
      <c r="B566" s="4"/>
      <c r="F566" s="4"/>
    </row>
    <row r="567" spans="2:6" x14ac:dyDescent="0.2">
      <c r="B567" s="4"/>
      <c r="F567" s="4"/>
    </row>
    <row r="568" spans="2:6" x14ac:dyDescent="0.2">
      <c r="B568" s="4"/>
      <c r="F568" s="4"/>
    </row>
    <row r="569" spans="2:6" x14ac:dyDescent="0.2">
      <c r="B569" s="4"/>
      <c r="F569" s="4"/>
    </row>
    <row r="570" spans="2:6" x14ac:dyDescent="0.2">
      <c r="B570" s="4"/>
      <c r="F570" s="4"/>
    </row>
    <row r="571" spans="2:6" x14ac:dyDescent="0.2">
      <c r="B571" s="4"/>
      <c r="F571" s="4"/>
    </row>
    <row r="572" spans="2:6" x14ac:dyDescent="0.2">
      <c r="B572" s="4"/>
      <c r="F572" s="4"/>
    </row>
    <row r="573" spans="2:6" x14ac:dyDescent="0.2">
      <c r="B573" s="4"/>
      <c r="F573" s="4"/>
    </row>
    <row r="574" spans="2:6" x14ac:dyDescent="0.2">
      <c r="B574" s="4"/>
      <c r="F574" s="4"/>
    </row>
    <row r="575" spans="2:6" x14ac:dyDescent="0.2">
      <c r="B575" s="4"/>
      <c r="F575" s="4"/>
    </row>
    <row r="576" spans="2:6" x14ac:dyDescent="0.2">
      <c r="B576" s="4"/>
      <c r="F576" s="4"/>
    </row>
    <row r="577" spans="2:6" x14ac:dyDescent="0.2">
      <c r="B577" s="4"/>
      <c r="F577" s="4"/>
    </row>
    <row r="578" spans="2:6" x14ac:dyDescent="0.2">
      <c r="B578" s="4"/>
      <c r="F578" s="4"/>
    </row>
    <row r="579" spans="2:6" x14ac:dyDescent="0.2">
      <c r="B579" s="4"/>
      <c r="F579" s="4"/>
    </row>
    <row r="580" spans="2:6" x14ac:dyDescent="0.2">
      <c r="B580" s="4"/>
      <c r="F580" s="4"/>
    </row>
    <row r="581" spans="2:6" x14ac:dyDescent="0.2">
      <c r="B581" s="4"/>
      <c r="F581" s="4"/>
    </row>
    <row r="582" spans="2:6" x14ac:dyDescent="0.2">
      <c r="B582" s="4"/>
      <c r="F582" s="4"/>
    </row>
    <row r="583" spans="2:6" x14ac:dyDescent="0.2">
      <c r="B583" s="4"/>
      <c r="F583" s="4"/>
    </row>
    <row r="584" spans="2:6" x14ac:dyDescent="0.2">
      <c r="B584" s="4"/>
      <c r="F584" s="4"/>
    </row>
    <row r="585" spans="2:6" x14ac:dyDescent="0.2">
      <c r="B585" s="4"/>
      <c r="F585" s="4"/>
    </row>
    <row r="586" spans="2:6" x14ac:dyDescent="0.2">
      <c r="B586" s="4"/>
      <c r="F586" s="4"/>
    </row>
    <row r="587" spans="2:6" x14ac:dyDescent="0.2">
      <c r="B587" s="4"/>
      <c r="F587" s="4"/>
    </row>
    <row r="588" spans="2:6" x14ac:dyDescent="0.2">
      <c r="B588" s="4"/>
      <c r="F588" s="4"/>
    </row>
    <row r="589" spans="2:6" x14ac:dyDescent="0.2">
      <c r="B589" s="4"/>
      <c r="F589" s="4"/>
    </row>
    <row r="590" spans="2:6" x14ac:dyDescent="0.2">
      <c r="B590" s="4"/>
      <c r="F590" s="4"/>
    </row>
    <row r="591" spans="2:6" x14ac:dyDescent="0.2">
      <c r="B591" s="4"/>
      <c r="F591" s="4"/>
    </row>
    <row r="592" spans="2:6" x14ac:dyDescent="0.2">
      <c r="B592" s="4"/>
      <c r="F592" s="4"/>
    </row>
    <row r="593" spans="2:6" x14ac:dyDescent="0.2">
      <c r="B593" s="4"/>
      <c r="F593" s="4"/>
    </row>
    <row r="594" spans="2:6" x14ac:dyDescent="0.2">
      <c r="B594" s="4"/>
      <c r="F594" s="4"/>
    </row>
    <row r="595" spans="2:6" x14ac:dyDescent="0.2">
      <c r="B595" s="4"/>
      <c r="F595" s="4"/>
    </row>
    <row r="596" spans="2:6" x14ac:dyDescent="0.2">
      <c r="B596" s="4"/>
      <c r="F596" s="4"/>
    </row>
    <row r="597" spans="2:6" x14ac:dyDescent="0.2">
      <c r="B597" s="4"/>
      <c r="F597" s="4"/>
    </row>
    <row r="598" spans="2:6" x14ac:dyDescent="0.2">
      <c r="B598" s="4"/>
      <c r="F598" s="4"/>
    </row>
    <row r="599" spans="2:6" x14ac:dyDescent="0.2">
      <c r="B599" s="4"/>
      <c r="F599" s="4"/>
    </row>
    <row r="600" spans="2:6" x14ac:dyDescent="0.2">
      <c r="B600" s="4"/>
      <c r="F600" s="4"/>
    </row>
    <row r="601" spans="2:6" x14ac:dyDescent="0.2">
      <c r="B601" s="4"/>
      <c r="F601" s="4"/>
    </row>
    <row r="602" spans="2:6" x14ac:dyDescent="0.2">
      <c r="B602" s="4"/>
      <c r="F602" s="4"/>
    </row>
    <row r="603" spans="2:6" x14ac:dyDescent="0.2">
      <c r="B603" s="4"/>
      <c r="F603" s="4"/>
    </row>
    <row r="604" spans="2:6" x14ac:dyDescent="0.2">
      <c r="B604" s="4"/>
      <c r="F604" s="4"/>
    </row>
    <row r="605" spans="2:6" x14ac:dyDescent="0.2">
      <c r="B605" s="4"/>
      <c r="F605" s="4"/>
    </row>
    <row r="606" spans="2:6" x14ac:dyDescent="0.2">
      <c r="B606" s="4"/>
      <c r="F606" s="4"/>
    </row>
    <row r="607" spans="2:6" x14ac:dyDescent="0.2">
      <c r="B607" s="4"/>
      <c r="F607" s="4"/>
    </row>
    <row r="608" spans="2:6" x14ac:dyDescent="0.2">
      <c r="B608" s="4"/>
      <c r="F608" s="4"/>
    </row>
    <row r="609" spans="2:6" x14ac:dyDescent="0.2">
      <c r="B609" s="4"/>
      <c r="F609" s="4"/>
    </row>
    <row r="610" spans="2:6" x14ac:dyDescent="0.2">
      <c r="B610" s="4"/>
      <c r="F610" s="4"/>
    </row>
    <row r="611" spans="2:6" x14ac:dyDescent="0.2">
      <c r="B611" s="4"/>
      <c r="F611" s="4"/>
    </row>
    <row r="612" spans="2:6" x14ac:dyDescent="0.2">
      <c r="B612" s="4"/>
      <c r="F612" s="4"/>
    </row>
    <row r="613" spans="2:6" x14ac:dyDescent="0.2">
      <c r="B613" s="4"/>
      <c r="F613" s="4"/>
    </row>
    <row r="614" spans="2:6" x14ac:dyDescent="0.2">
      <c r="B614" s="4"/>
      <c r="F614" s="4"/>
    </row>
    <row r="615" spans="2:6" x14ac:dyDescent="0.2">
      <c r="B615" s="4"/>
      <c r="F615" s="4"/>
    </row>
    <row r="616" spans="2:6" x14ac:dyDescent="0.2">
      <c r="B616" s="4"/>
      <c r="F616" s="4"/>
    </row>
    <row r="617" spans="2:6" x14ac:dyDescent="0.2">
      <c r="B617" s="4"/>
      <c r="F617" s="4"/>
    </row>
    <row r="618" spans="2:6" x14ac:dyDescent="0.2">
      <c r="B618" s="4"/>
      <c r="F618" s="4"/>
    </row>
    <row r="619" spans="2:6" x14ac:dyDescent="0.2">
      <c r="B619" s="4"/>
      <c r="F619" s="4"/>
    </row>
    <row r="620" spans="2:6" x14ac:dyDescent="0.2">
      <c r="B620" s="4"/>
      <c r="F620" s="4"/>
    </row>
    <row r="621" spans="2:6" x14ac:dyDescent="0.2">
      <c r="B621" s="4"/>
      <c r="F621" s="4"/>
    </row>
    <row r="622" spans="2:6" x14ac:dyDescent="0.2">
      <c r="B622" s="4"/>
      <c r="F622" s="4"/>
    </row>
    <row r="623" spans="2:6" x14ac:dyDescent="0.2">
      <c r="B623" s="4"/>
      <c r="F623" s="4"/>
    </row>
    <row r="624" spans="2:6" x14ac:dyDescent="0.2">
      <c r="B624" s="4"/>
      <c r="F624" s="4"/>
    </row>
    <row r="625" spans="2:6" x14ac:dyDescent="0.2">
      <c r="B625" s="4"/>
      <c r="F625" s="4"/>
    </row>
    <row r="626" spans="2:6" x14ac:dyDescent="0.2">
      <c r="B626" s="4"/>
      <c r="F626" s="4"/>
    </row>
    <row r="627" spans="2:6" x14ac:dyDescent="0.2">
      <c r="B627" s="4"/>
      <c r="F627" s="4"/>
    </row>
    <row r="628" spans="2:6" x14ac:dyDescent="0.2">
      <c r="B628" s="4"/>
      <c r="F628" s="4"/>
    </row>
    <row r="629" spans="2:6" x14ac:dyDescent="0.2">
      <c r="B629" s="4"/>
      <c r="F629" s="4"/>
    </row>
    <row r="630" spans="2:6" x14ac:dyDescent="0.2">
      <c r="B630" s="4"/>
      <c r="F630" s="4"/>
    </row>
    <row r="631" spans="2:6" x14ac:dyDescent="0.2">
      <c r="B631" s="4"/>
      <c r="F631" s="4"/>
    </row>
    <row r="632" spans="2:6" x14ac:dyDescent="0.2">
      <c r="B632" s="4"/>
      <c r="F632" s="4"/>
    </row>
    <row r="633" spans="2:6" x14ac:dyDescent="0.2">
      <c r="B633" s="4"/>
      <c r="F633" s="4"/>
    </row>
    <row r="634" spans="2:6" x14ac:dyDescent="0.2">
      <c r="B634" s="4"/>
      <c r="F634" s="4"/>
    </row>
    <row r="635" spans="2:6" x14ac:dyDescent="0.2">
      <c r="B635" s="4"/>
      <c r="F635" s="4"/>
    </row>
    <row r="636" spans="2:6" x14ac:dyDescent="0.2">
      <c r="B636" s="4"/>
      <c r="F636" s="4"/>
    </row>
    <row r="637" spans="2:6" x14ac:dyDescent="0.2">
      <c r="B637" s="4"/>
      <c r="F637" s="4"/>
    </row>
    <row r="638" spans="2:6" x14ac:dyDescent="0.2">
      <c r="B638" s="4"/>
      <c r="F638" s="4"/>
    </row>
    <row r="639" spans="2:6" x14ac:dyDescent="0.2">
      <c r="B639" s="4"/>
      <c r="F639" s="4"/>
    </row>
    <row r="640" spans="2:6" x14ac:dyDescent="0.2">
      <c r="B640" s="4"/>
      <c r="F640" s="4"/>
    </row>
    <row r="641" spans="2:6" x14ac:dyDescent="0.2">
      <c r="B641" s="4"/>
      <c r="F641" s="4"/>
    </row>
    <row r="642" spans="2:6" x14ac:dyDescent="0.2">
      <c r="B642" s="4"/>
      <c r="F642" s="4"/>
    </row>
    <row r="643" spans="2:6" x14ac:dyDescent="0.2">
      <c r="B643" s="4"/>
      <c r="F643" s="4"/>
    </row>
    <row r="644" spans="2:6" x14ac:dyDescent="0.2">
      <c r="B644" s="4"/>
      <c r="F644" s="4"/>
    </row>
    <row r="645" spans="2:6" x14ac:dyDescent="0.2">
      <c r="B645" s="4"/>
      <c r="F645" s="4"/>
    </row>
    <row r="646" spans="2:6" x14ac:dyDescent="0.2">
      <c r="B646" s="4"/>
      <c r="F646" s="4"/>
    </row>
    <row r="647" spans="2:6" x14ac:dyDescent="0.2">
      <c r="B647" s="4"/>
      <c r="F647" s="4"/>
    </row>
    <row r="648" spans="2:6" x14ac:dyDescent="0.2">
      <c r="B648" s="4"/>
      <c r="F648" s="4"/>
    </row>
    <row r="649" spans="2:6" x14ac:dyDescent="0.2">
      <c r="B649" s="4"/>
      <c r="F649" s="4"/>
    </row>
    <row r="650" spans="2:6" x14ac:dyDescent="0.2">
      <c r="B650" s="4"/>
      <c r="F650" s="4"/>
    </row>
    <row r="651" spans="2:6" x14ac:dyDescent="0.2">
      <c r="B651" s="4"/>
      <c r="F651" s="4"/>
    </row>
    <row r="652" spans="2:6" x14ac:dyDescent="0.2">
      <c r="B652" s="4"/>
      <c r="F652" s="4"/>
    </row>
    <row r="653" spans="2:6" x14ac:dyDescent="0.2">
      <c r="B653" s="4"/>
      <c r="F653" s="4"/>
    </row>
    <row r="654" spans="2:6" x14ac:dyDescent="0.2">
      <c r="B654" s="4"/>
      <c r="F654" s="4"/>
    </row>
    <row r="655" spans="2:6" x14ac:dyDescent="0.2">
      <c r="B655" s="4"/>
      <c r="F655" s="4"/>
    </row>
    <row r="656" spans="2:6" x14ac:dyDescent="0.2">
      <c r="B656" s="4"/>
      <c r="F656" s="4"/>
    </row>
    <row r="657" spans="2:6" x14ac:dyDescent="0.2">
      <c r="B657" s="4"/>
      <c r="F657" s="4"/>
    </row>
    <row r="658" spans="2:6" x14ac:dyDescent="0.2">
      <c r="B658" s="4"/>
      <c r="F658" s="4"/>
    </row>
    <row r="659" spans="2:6" x14ac:dyDescent="0.2">
      <c r="B659" s="4"/>
      <c r="F659" s="4"/>
    </row>
    <row r="660" spans="2:6" x14ac:dyDescent="0.2">
      <c r="B660" s="4"/>
      <c r="F660" s="4"/>
    </row>
    <row r="661" spans="2:6" x14ac:dyDescent="0.2">
      <c r="B661" s="4"/>
      <c r="F661" s="4"/>
    </row>
    <row r="662" spans="2:6" x14ac:dyDescent="0.2">
      <c r="B662" s="4"/>
      <c r="F662" s="4"/>
    </row>
    <row r="663" spans="2:6" x14ac:dyDescent="0.2">
      <c r="B663" s="4"/>
      <c r="F663" s="4"/>
    </row>
    <row r="664" spans="2:6" x14ac:dyDescent="0.2">
      <c r="B664" s="4"/>
      <c r="F664" s="4"/>
    </row>
    <row r="665" spans="2:6" x14ac:dyDescent="0.2">
      <c r="B665" s="4"/>
      <c r="F665" s="4"/>
    </row>
    <row r="666" spans="2:6" x14ac:dyDescent="0.2">
      <c r="B666" s="4"/>
      <c r="F666" s="4"/>
    </row>
    <row r="667" spans="2:6" x14ac:dyDescent="0.2">
      <c r="B667" s="4"/>
      <c r="F667" s="4"/>
    </row>
    <row r="668" spans="2:6" x14ac:dyDescent="0.2">
      <c r="B668" s="4"/>
      <c r="F668" s="4"/>
    </row>
    <row r="669" spans="2:6" x14ac:dyDescent="0.2">
      <c r="B669" s="4"/>
      <c r="F669" s="4"/>
    </row>
    <row r="670" spans="2:6" x14ac:dyDescent="0.2">
      <c r="B670" s="4"/>
      <c r="F670" s="4"/>
    </row>
    <row r="671" spans="2:6" x14ac:dyDescent="0.2">
      <c r="B671" s="4"/>
      <c r="F671" s="4"/>
    </row>
    <row r="672" spans="2:6" x14ac:dyDescent="0.2">
      <c r="B672" s="4"/>
      <c r="F672" s="4"/>
    </row>
    <row r="673" spans="2:6" x14ac:dyDescent="0.2">
      <c r="B673" s="4"/>
      <c r="F673" s="4"/>
    </row>
    <row r="674" spans="2:6" x14ac:dyDescent="0.2">
      <c r="B674" s="4"/>
      <c r="F674" s="4"/>
    </row>
    <row r="675" spans="2:6" x14ac:dyDescent="0.2">
      <c r="B675" s="4"/>
      <c r="F675" s="4"/>
    </row>
    <row r="676" spans="2:6" x14ac:dyDescent="0.2">
      <c r="B676" s="4"/>
      <c r="F676" s="4"/>
    </row>
    <row r="677" spans="2:6" x14ac:dyDescent="0.2">
      <c r="B677" s="4"/>
      <c r="F677" s="4"/>
    </row>
    <row r="678" spans="2:6" x14ac:dyDescent="0.2">
      <c r="B678" s="4"/>
      <c r="F678" s="4"/>
    </row>
    <row r="679" spans="2:6" x14ac:dyDescent="0.2">
      <c r="B679" s="4"/>
      <c r="F679" s="4"/>
    </row>
    <row r="680" spans="2:6" x14ac:dyDescent="0.2">
      <c r="B680" s="4"/>
      <c r="F680" s="4"/>
    </row>
    <row r="681" spans="2:6" x14ac:dyDescent="0.2">
      <c r="B681" s="4"/>
      <c r="F681" s="4"/>
    </row>
    <row r="682" spans="2:6" x14ac:dyDescent="0.2">
      <c r="B682" s="4"/>
      <c r="F682" s="4"/>
    </row>
    <row r="683" spans="2:6" x14ac:dyDescent="0.2">
      <c r="B683" s="4"/>
      <c r="F683" s="4"/>
    </row>
    <row r="684" spans="2:6" x14ac:dyDescent="0.2">
      <c r="B684" s="4"/>
      <c r="F684" s="4"/>
    </row>
    <row r="685" spans="2:6" x14ac:dyDescent="0.2">
      <c r="B685" s="4"/>
      <c r="F685" s="4"/>
    </row>
    <row r="686" spans="2:6" x14ac:dyDescent="0.2">
      <c r="B686" s="4"/>
      <c r="F686" s="4"/>
    </row>
    <row r="687" spans="2:6" x14ac:dyDescent="0.2">
      <c r="B687" s="4"/>
      <c r="F687" s="4"/>
    </row>
    <row r="688" spans="2:6" x14ac:dyDescent="0.2">
      <c r="B688" s="4"/>
      <c r="F688" s="4"/>
    </row>
    <row r="689" spans="2:6" x14ac:dyDescent="0.2">
      <c r="B689" s="4"/>
      <c r="F689" s="4"/>
    </row>
    <row r="690" spans="2:6" x14ac:dyDescent="0.2">
      <c r="B690" s="4"/>
      <c r="F690" s="4"/>
    </row>
    <row r="691" spans="2:6" x14ac:dyDescent="0.2">
      <c r="B691" s="4"/>
      <c r="F691" s="4"/>
    </row>
    <row r="692" spans="2:6" x14ac:dyDescent="0.2">
      <c r="B692" s="4"/>
      <c r="F692" s="4"/>
    </row>
    <row r="693" spans="2:6" x14ac:dyDescent="0.2">
      <c r="B693" s="4"/>
      <c r="F693" s="4"/>
    </row>
    <row r="694" spans="2:6" x14ac:dyDescent="0.2">
      <c r="B694" s="4"/>
      <c r="F694" s="4"/>
    </row>
    <row r="695" spans="2:6" x14ac:dyDescent="0.2">
      <c r="B695" s="4"/>
      <c r="F695" s="4"/>
    </row>
    <row r="696" spans="2:6" x14ac:dyDescent="0.2">
      <c r="B696" s="4"/>
      <c r="F696" s="4"/>
    </row>
    <row r="697" spans="2:6" x14ac:dyDescent="0.2">
      <c r="B697" s="4"/>
      <c r="F697" s="4"/>
    </row>
    <row r="698" spans="2:6" x14ac:dyDescent="0.2">
      <c r="B698" s="4"/>
      <c r="F698" s="4"/>
    </row>
    <row r="699" spans="2:6" x14ac:dyDescent="0.2">
      <c r="B699" s="4"/>
      <c r="F699" s="4"/>
    </row>
    <row r="700" spans="2:6" x14ac:dyDescent="0.2">
      <c r="B700" s="4"/>
      <c r="F700" s="4"/>
    </row>
    <row r="701" spans="2:6" x14ac:dyDescent="0.2">
      <c r="B701" s="4"/>
      <c r="F701" s="4"/>
    </row>
    <row r="702" spans="2:6" x14ac:dyDescent="0.2">
      <c r="B702" s="4"/>
      <c r="F702" s="4"/>
    </row>
    <row r="703" spans="2:6" x14ac:dyDescent="0.2">
      <c r="B703" s="4"/>
      <c r="F703" s="4"/>
    </row>
    <row r="704" spans="2:6" x14ac:dyDescent="0.2">
      <c r="B704" s="4"/>
      <c r="F704" s="4"/>
    </row>
    <row r="705" spans="2:6" x14ac:dyDescent="0.2">
      <c r="B705" s="4"/>
      <c r="F705" s="4"/>
    </row>
    <row r="706" spans="2:6" x14ac:dyDescent="0.2">
      <c r="B706" s="4"/>
      <c r="F706" s="4"/>
    </row>
    <row r="707" spans="2:6" x14ac:dyDescent="0.2">
      <c r="B707" s="4"/>
      <c r="F707" s="4"/>
    </row>
    <row r="708" spans="2:6" x14ac:dyDescent="0.2">
      <c r="B708" s="4"/>
      <c r="F708" s="4"/>
    </row>
    <row r="709" spans="2:6" x14ac:dyDescent="0.2">
      <c r="B709" s="4"/>
      <c r="F709" s="4"/>
    </row>
    <row r="710" spans="2:6" x14ac:dyDescent="0.2">
      <c r="B710" s="4"/>
      <c r="F710" s="4"/>
    </row>
    <row r="711" spans="2:6" x14ac:dyDescent="0.2">
      <c r="B711" s="4"/>
      <c r="F711" s="4"/>
    </row>
    <row r="712" spans="2:6" x14ac:dyDescent="0.2">
      <c r="B712" s="4"/>
      <c r="F712" s="4"/>
    </row>
    <row r="713" spans="2:6" x14ac:dyDescent="0.2">
      <c r="B713" s="4"/>
      <c r="F713" s="4"/>
    </row>
    <row r="714" spans="2:6" x14ac:dyDescent="0.2">
      <c r="B714" s="4"/>
      <c r="F714" s="4"/>
    </row>
    <row r="715" spans="2:6" x14ac:dyDescent="0.2">
      <c r="B715" s="4"/>
      <c r="F715" s="4"/>
    </row>
    <row r="716" spans="2:6" x14ac:dyDescent="0.2">
      <c r="B716" s="4"/>
      <c r="F716" s="4"/>
    </row>
    <row r="717" spans="2:6" x14ac:dyDescent="0.2">
      <c r="B717" s="4"/>
      <c r="F717" s="4"/>
    </row>
    <row r="718" spans="2:6" x14ac:dyDescent="0.2">
      <c r="B718" s="4"/>
      <c r="F718" s="4"/>
    </row>
    <row r="719" spans="2:6" x14ac:dyDescent="0.2">
      <c r="B719" s="4"/>
      <c r="F719" s="4"/>
    </row>
    <row r="720" spans="2:6" x14ac:dyDescent="0.2">
      <c r="B720" s="4"/>
      <c r="F720" s="4"/>
    </row>
    <row r="721" spans="2:6" x14ac:dyDescent="0.2">
      <c r="B721" s="4"/>
      <c r="F721" s="4"/>
    </row>
    <row r="722" spans="2:6" x14ac:dyDescent="0.2">
      <c r="B722" s="4"/>
      <c r="F722" s="4"/>
    </row>
    <row r="723" spans="2:6" x14ac:dyDescent="0.2">
      <c r="B723" s="4"/>
      <c r="F723" s="4"/>
    </row>
    <row r="724" spans="2:6" x14ac:dyDescent="0.2">
      <c r="B724" s="4"/>
      <c r="F724" s="4"/>
    </row>
    <row r="725" spans="2:6" x14ac:dyDescent="0.2">
      <c r="B725" s="4"/>
      <c r="F725" s="4"/>
    </row>
    <row r="726" spans="2:6" x14ac:dyDescent="0.2">
      <c r="B726" s="4"/>
      <c r="F726" s="4"/>
    </row>
    <row r="727" spans="2:6" x14ac:dyDescent="0.2">
      <c r="B727" s="4"/>
      <c r="F727" s="4"/>
    </row>
    <row r="728" spans="2:6" x14ac:dyDescent="0.2">
      <c r="B728" s="4"/>
      <c r="F728" s="4"/>
    </row>
    <row r="729" spans="2:6" x14ac:dyDescent="0.2">
      <c r="B729" s="4"/>
      <c r="F729" s="4"/>
    </row>
    <row r="730" spans="2:6" x14ac:dyDescent="0.2">
      <c r="B730" s="4"/>
      <c r="F730" s="4"/>
    </row>
    <row r="731" spans="2:6" x14ac:dyDescent="0.2">
      <c r="B731" s="4"/>
      <c r="F731" s="4"/>
    </row>
    <row r="732" spans="2:6" x14ac:dyDescent="0.2">
      <c r="B732" s="4"/>
      <c r="F732" s="4"/>
    </row>
    <row r="733" spans="2:6" x14ac:dyDescent="0.2">
      <c r="B733" s="4"/>
      <c r="F733" s="4"/>
    </row>
    <row r="734" spans="2:6" x14ac:dyDescent="0.2">
      <c r="B734" s="4"/>
      <c r="F734" s="4"/>
    </row>
    <row r="735" spans="2:6" x14ac:dyDescent="0.2">
      <c r="B735" s="4"/>
      <c r="F735" s="4"/>
    </row>
    <row r="736" spans="2:6" x14ac:dyDescent="0.2">
      <c r="B736" s="4"/>
      <c r="F736" s="4"/>
    </row>
    <row r="737" spans="2:6" x14ac:dyDescent="0.2">
      <c r="B737" s="4"/>
      <c r="F737" s="4"/>
    </row>
    <row r="738" spans="2:6" x14ac:dyDescent="0.2">
      <c r="B738" s="4"/>
      <c r="F738" s="4"/>
    </row>
    <row r="739" spans="2:6" x14ac:dyDescent="0.2">
      <c r="B739" s="4"/>
      <c r="F739" s="4"/>
    </row>
    <row r="740" spans="2:6" x14ac:dyDescent="0.2">
      <c r="B740" s="4"/>
      <c r="F740" s="4"/>
    </row>
    <row r="741" spans="2:6" x14ac:dyDescent="0.2">
      <c r="B741" s="4"/>
      <c r="F741" s="4"/>
    </row>
    <row r="742" spans="2:6" x14ac:dyDescent="0.2">
      <c r="B742" s="4"/>
      <c r="F742" s="4"/>
    </row>
    <row r="743" spans="2:6" x14ac:dyDescent="0.2">
      <c r="B743" s="4"/>
      <c r="F743" s="4"/>
    </row>
    <row r="744" spans="2:6" x14ac:dyDescent="0.2">
      <c r="B744" s="4"/>
      <c r="F744" s="4"/>
    </row>
    <row r="745" spans="2:6" x14ac:dyDescent="0.2">
      <c r="B745" s="4"/>
      <c r="F745" s="4"/>
    </row>
    <row r="746" spans="2:6" x14ac:dyDescent="0.2">
      <c r="B746" s="4"/>
      <c r="F746" s="4"/>
    </row>
    <row r="747" spans="2:6" x14ac:dyDescent="0.2">
      <c r="B747" s="4"/>
      <c r="F747" s="4"/>
    </row>
    <row r="748" spans="2:6" x14ac:dyDescent="0.2">
      <c r="B748" s="4"/>
      <c r="F748" s="4"/>
    </row>
    <row r="749" spans="2:6" x14ac:dyDescent="0.2">
      <c r="B749" s="4"/>
      <c r="F749" s="4"/>
    </row>
    <row r="750" spans="2:6" x14ac:dyDescent="0.2">
      <c r="B750" s="4"/>
      <c r="F750" s="4"/>
    </row>
    <row r="751" spans="2:6" x14ac:dyDescent="0.2">
      <c r="B751" s="4"/>
      <c r="F751" s="4"/>
    </row>
    <row r="752" spans="2:6" x14ac:dyDescent="0.2">
      <c r="B752" s="4"/>
      <c r="F752" s="4"/>
    </row>
    <row r="753" spans="2:6" x14ac:dyDescent="0.2">
      <c r="B753" s="4"/>
      <c r="F753" s="4"/>
    </row>
    <row r="754" spans="2:6" x14ac:dyDescent="0.2">
      <c r="B754" s="4"/>
      <c r="F754" s="4"/>
    </row>
    <row r="755" spans="2:6" x14ac:dyDescent="0.2">
      <c r="B755" s="4"/>
      <c r="F755" s="4"/>
    </row>
    <row r="756" spans="2:6" x14ac:dyDescent="0.2">
      <c r="B756" s="4"/>
      <c r="F756" s="4"/>
    </row>
    <row r="757" spans="2:6" x14ac:dyDescent="0.2">
      <c r="B757" s="4"/>
      <c r="F757" s="4"/>
    </row>
    <row r="758" spans="2:6" x14ac:dyDescent="0.2">
      <c r="B758" s="4"/>
      <c r="F758" s="4"/>
    </row>
    <row r="759" spans="2:6" x14ac:dyDescent="0.2">
      <c r="B759" s="4"/>
      <c r="F759" s="4"/>
    </row>
    <row r="760" spans="2:6" x14ac:dyDescent="0.2">
      <c r="B760" s="4"/>
      <c r="F760" s="4"/>
    </row>
    <row r="761" spans="2:6" x14ac:dyDescent="0.2">
      <c r="B761" s="4"/>
      <c r="F761" s="4"/>
    </row>
    <row r="762" spans="2:6" x14ac:dyDescent="0.2">
      <c r="B762" s="4"/>
      <c r="F762" s="4"/>
    </row>
    <row r="763" spans="2:6" x14ac:dyDescent="0.2">
      <c r="B763" s="4"/>
      <c r="F763" s="4"/>
    </row>
    <row r="764" spans="2:6" x14ac:dyDescent="0.2">
      <c r="B764" s="4"/>
      <c r="F764" s="4"/>
    </row>
    <row r="765" spans="2:6" x14ac:dyDescent="0.2">
      <c r="B765" s="4"/>
      <c r="F765" s="4"/>
    </row>
    <row r="766" spans="2:6" x14ac:dyDescent="0.2">
      <c r="B766" s="4"/>
      <c r="F766" s="4"/>
    </row>
    <row r="767" spans="2:6" x14ac:dyDescent="0.2">
      <c r="B767" s="4"/>
      <c r="F767" s="4"/>
    </row>
    <row r="768" spans="2:6" x14ac:dyDescent="0.2">
      <c r="B768" s="4"/>
      <c r="F768" s="4"/>
    </row>
    <row r="769" spans="2:6" x14ac:dyDescent="0.2">
      <c r="B769" s="4"/>
      <c r="F769" s="4"/>
    </row>
    <row r="770" spans="2:6" x14ac:dyDescent="0.2">
      <c r="B770" s="4"/>
      <c r="F770" s="4"/>
    </row>
    <row r="771" spans="2:6" x14ac:dyDescent="0.2">
      <c r="B771" s="4"/>
      <c r="F771" s="4"/>
    </row>
    <row r="772" spans="2:6" x14ac:dyDescent="0.2">
      <c r="B772" s="4"/>
      <c r="F772" s="4"/>
    </row>
    <row r="773" spans="2:6" x14ac:dyDescent="0.2">
      <c r="B773" s="4"/>
      <c r="F773" s="4"/>
    </row>
    <row r="774" spans="2:6" x14ac:dyDescent="0.2">
      <c r="B774" s="4"/>
      <c r="F774" s="4"/>
    </row>
    <row r="775" spans="2:6" x14ac:dyDescent="0.2">
      <c r="B775" s="4"/>
      <c r="F775" s="4"/>
    </row>
    <row r="776" spans="2:6" x14ac:dyDescent="0.2">
      <c r="B776" s="4"/>
      <c r="F776" s="4"/>
    </row>
    <row r="777" spans="2:6" x14ac:dyDescent="0.2">
      <c r="B777" s="4"/>
      <c r="F777" s="4"/>
    </row>
    <row r="778" spans="2:6" x14ac:dyDescent="0.2">
      <c r="B778" s="4"/>
      <c r="F778" s="4"/>
    </row>
    <row r="779" spans="2:6" x14ac:dyDescent="0.2">
      <c r="B779" s="4"/>
      <c r="F779" s="4"/>
    </row>
    <row r="780" spans="2:6" x14ac:dyDescent="0.2">
      <c r="B780" s="4"/>
      <c r="F780" s="4"/>
    </row>
    <row r="781" spans="2:6" x14ac:dyDescent="0.2">
      <c r="B781" s="4"/>
      <c r="F781" s="4"/>
    </row>
    <row r="782" spans="2:6" x14ac:dyDescent="0.2">
      <c r="B782" s="4"/>
      <c r="F782" s="4"/>
    </row>
    <row r="783" spans="2:6" x14ac:dyDescent="0.2">
      <c r="B783" s="4"/>
      <c r="F783" s="4"/>
    </row>
    <row r="784" spans="2:6" x14ac:dyDescent="0.2">
      <c r="B784" s="4"/>
      <c r="F784" s="4"/>
    </row>
    <row r="785" spans="2:6" x14ac:dyDescent="0.2">
      <c r="B785" s="4"/>
      <c r="F785" s="4"/>
    </row>
    <row r="786" spans="2:6" x14ac:dyDescent="0.2">
      <c r="B786" s="4"/>
      <c r="F786" s="4"/>
    </row>
    <row r="787" spans="2:6" x14ac:dyDescent="0.2">
      <c r="B787" s="4"/>
      <c r="F787" s="4"/>
    </row>
    <row r="788" spans="2:6" x14ac:dyDescent="0.2">
      <c r="B788" s="4"/>
      <c r="F788" s="4"/>
    </row>
    <row r="789" spans="2:6" x14ac:dyDescent="0.2">
      <c r="B789" s="4"/>
      <c r="F789" s="4"/>
    </row>
    <row r="790" spans="2:6" x14ac:dyDescent="0.2">
      <c r="B790" s="4"/>
      <c r="F790" s="4"/>
    </row>
    <row r="791" spans="2:6" x14ac:dyDescent="0.2">
      <c r="B791" s="4"/>
      <c r="F791" s="4"/>
    </row>
    <row r="792" spans="2:6" x14ac:dyDescent="0.2">
      <c r="B792" s="4"/>
      <c r="F792" s="4"/>
    </row>
    <row r="793" spans="2:6" x14ac:dyDescent="0.2">
      <c r="B793" s="4"/>
      <c r="F793" s="4"/>
    </row>
    <row r="794" spans="2:6" x14ac:dyDescent="0.2">
      <c r="B794" s="4"/>
      <c r="F794" s="4"/>
    </row>
    <row r="795" spans="2:6" x14ac:dyDescent="0.2">
      <c r="B795" s="4"/>
      <c r="F795" s="4"/>
    </row>
    <row r="796" spans="2:6" x14ac:dyDescent="0.2">
      <c r="B796" s="4"/>
      <c r="F796" s="4"/>
    </row>
    <row r="797" spans="2:6" x14ac:dyDescent="0.2">
      <c r="B797" s="4"/>
      <c r="F797" s="4"/>
    </row>
    <row r="798" spans="2:6" x14ac:dyDescent="0.2">
      <c r="B798" s="4"/>
      <c r="F798" s="4"/>
    </row>
    <row r="799" spans="2:6" x14ac:dyDescent="0.2">
      <c r="B799" s="4"/>
      <c r="F799" s="4"/>
    </row>
    <row r="800" spans="2:6" x14ac:dyDescent="0.2">
      <c r="B800" s="4"/>
      <c r="F800" s="4"/>
    </row>
    <row r="801" spans="2:6" x14ac:dyDescent="0.2">
      <c r="B801" s="4"/>
      <c r="F801" s="4"/>
    </row>
    <row r="802" spans="2:6" x14ac:dyDescent="0.2">
      <c r="B802" s="4"/>
      <c r="F802" s="4"/>
    </row>
    <row r="803" spans="2:6" x14ac:dyDescent="0.2">
      <c r="B803" s="4"/>
      <c r="F803" s="4"/>
    </row>
    <row r="804" spans="2:6" x14ac:dyDescent="0.2">
      <c r="B804" s="4"/>
      <c r="F804" s="4"/>
    </row>
    <row r="805" spans="2:6" x14ac:dyDescent="0.2">
      <c r="B805" s="4"/>
      <c r="F805" s="4"/>
    </row>
    <row r="806" spans="2:6" x14ac:dyDescent="0.2">
      <c r="B806" s="4"/>
      <c r="F806" s="4"/>
    </row>
    <row r="807" spans="2:6" x14ac:dyDescent="0.2">
      <c r="B807" s="4"/>
      <c r="F807" s="4"/>
    </row>
    <row r="808" spans="2:6" x14ac:dyDescent="0.2">
      <c r="B808" s="4"/>
      <c r="F808" s="4"/>
    </row>
    <row r="809" spans="2:6" x14ac:dyDescent="0.2">
      <c r="B809" s="4"/>
      <c r="F809" s="4"/>
    </row>
    <row r="810" spans="2:6" x14ac:dyDescent="0.2">
      <c r="B810" s="4"/>
      <c r="F810" s="4"/>
    </row>
    <row r="811" spans="2:6" x14ac:dyDescent="0.2">
      <c r="B811" s="4"/>
      <c r="F811" s="4"/>
    </row>
    <row r="812" spans="2:6" x14ac:dyDescent="0.2">
      <c r="B812" s="4"/>
      <c r="F812" s="4"/>
    </row>
    <row r="813" spans="2:6" x14ac:dyDescent="0.2">
      <c r="B813" s="4"/>
      <c r="F813" s="4"/>
    </row>
    <row r="814" spans="2:6" x14ac:dyDescent="0.2">
      <c r="B814" s="4"/>
      <c r="F814" s="4"/>
    </row>
    <row r="815" spans="2:6" x14ac:dyDescent="0.2">
      <c r="B815" s="4"/>
      <c r="F815" s="4"/>
    </row>
    <row r="816" spans="2:6" x14ac:dyDescent="0.2">
      <c r="B816" s="4"/>
      <c r="F816" s="4"/>
    </row>
    <row r="817" spans="2:6" x14ac:dyDescent="0.2">
      <c r="B817" s="4"/>
      <c r="F817" s="4"/>
    </row>
    <row r="818" spans="2:6" x14ac:dyDescent="0.2">
      <c r="B818" s="4"/>
      <c r="F818" s="4"/>
    </row>
    <row r="819" spans="2:6" x14ac:dyDescent="0.2">
      <c r="B819" s="4"/>
      <c r="F819" s="4"/>
    </row>
    <row r="820" spans="2:6" x14ac:dyDescent="0.2">
      <c r="B820" s="4"/>
      <c r="F820" s="4"/>
    </row>
    <row r="821" spans="2:6" x14ac:dyDescent="0.2">
      <c r="B821" s="4"/>
      <c r="F821" s="4"/>
    </row>
    <row r="822" spans="2:6" x14ac:dyDescent="0.2">
      <c r="B822" s="4"/>
      <c r="F822" s="4"/>
    </row>
    <row r="823" spans="2:6" x14ac:dyDescent="0.2">
      <c r="B823" s="4"/>
      <c r="F823" s="4"/>
    </row>
    <row r="824" spans="2:6" x14ac:dyDescent="0.2">
      <c r="B824" s="4"/>
      <c r="F824" s="4"/>
    </row>
    <row r="825" spans="2:6" x14ac:dyDescent="0.2">
      <c r="B825" s="4"/>
      <c r="F825" s="4"/>
    </row>
    <row r="826" spans="2:6" x14ac:dyDescent="0.2">
      <c r="B826" s="4"/>
      <c r="F826" s="4"/>
    </row>
    <row r="827" spans="2:6" x14ac:dyDescent="0.2">
      <c r="B827" s="4"/>
      <c r="F827" s="4"/>
    </row>
    <row r="828" spans="2:6" x14ac:dyDescent="0.2">
      <c r="B828" s="4"/>
      <c r="F828" s="4"/>
    </row>
    <row r="829" spans="2:6" x14ac:dyDescent="0.2">
      <c r="B829" s="4"/>
      <c r="F829" s="4"/>
    </row>
    <row r="830" spans="2:6" x14ac:dyDescent="0.2">
      <c r="B830" s="4"/>
      <c r="F830" s="4"/>
    </row>
    <row r="831" spans="2:6" x14ac:dyDescent="0.2">
      <c r="B831" s="4"/>
      <c r="F831" s="4"/>
    </row>
    <row r="832" spans="2:6" x14ac:dyDescent="0.2">
      <c r="B832" s="4"/>
      <c r="F832" s="4"/>
    </row>
    <row r="833" spans="2:6" x14ac:dyDescent="0.2">
      <c r="B833" s="4"/>
      <c r="F833" s="4"/>
    </row>
    <row r="834" spans="2:6" x14ac:dyDescent="0.2">
      <c r="B834" s="4"/>
      <c r="F834" s="4"/>
    </row>
    <row r="835" spans="2:6" x14ac:dyDescent="0.2">
      <c r="B835" s="4"/>
      <c r="F835" s="4"/>
    </row>
    <row r="836" spans="2:6" x14ac:dyDescent="0.2">
      <c r="B836" s="4"/>
      <c r="F836" s="4"/>
    </row>
    <row r="837" spans="2:6" x14ac:dyDescent="0.2">
      <c r="B837" s="4"/>
      <c r="F837" s="4"/>
    </row>
    <row r="838" spans="2:6" x14ac:dyDescent="0.2">
      <c r="B838" s="4"/>
      <c r="F838" s="4"/>
    </row>
    <row r="839" spans="2:6" x14ac:dyDescent="0.2">
      <c r="B839" s="4"/>
      <c r="F839" s="4"/>
    </row>
    <row r="840" spans="2:6" x14ac:dyDescent="0.2">
      <c r="B840" s="4"/>
      <c r="F840" s="4"/>
    </row>
    <row r="841" spans="2:6" x14ac:dyDescent="0.2">
      <c r="B841" s="4"/>
      <c r="F841" s="4"/>
    </row>
    <row r="842" spans="2:6" x14ac:dyDescent="0.2">
      <c r="B842" s="4"/>
      <c r="F842" s="4"/>
    </row>
    <row r="843" spans="2:6" x14ac:dyDescent="0.2">
      <c r="B843" s="4"/>
      <c r="F843" s="4"/>
    </row>
    <row r="844" spans="2:6" x14ac:dyDescent="0.2">
      <c r="B844" s="4"/>
      <c r="F844" s="4"/>
    </row>
    <row r="845" spans="2:6" x14ac:dyDescent="0.2">
      <c r="B845" s="4"/>
      <c r="F845" s="4"/>
    </row>
    <row r="846" spans="2:6" x14ac:dyDescent="0.2">
      <c r="B846" s="4"/>
      <c r="F846" s="4"/>
    </row>
    <row r="847" spans="2:6" x14ac:dyDescent="0.2">
      <c r="B847" s="4"/>
      <c r="F847" s="4"/>
    </row>
    <row r="848" spans="2:6" x14ac:dyDescent="0.2">
      <c r="B848" s="4"/>
      <c r="F848" s="4"/>
    </row>
    <row r="849" spans="2:6" x14ac:dyDescent="0.2">
      <c r="B849" s="4"/>
      <c r="F849" s="4"/>
    </row>
    <row r="850" spans="2:6" x14ac:dyDescent="0.2">
      <c r="B850" s="4"/>
      <c r="F850" s="4"/>
    </row>
    <row r="851" spans="2:6" x14ac:dyDescent="0.2">
      <c r="B851" s="4"/>
      <c r="F851" s="4"/>
    </row>
    <row r="852" spans="2:6" x14ac:dyDescent="0.2">
      <c r="B852" s="4"/>
      <c r="F852" s="4"/>
    </row>
    <row r="853" spans="2:6" x14ac:dyDescent="0.2">
      <c r="B853" s="4"/>
      <c r="F853" s="4"/>
    </row>
    <row r="854" spans="2:6" x14ac:dyDescent="0.2">
      <c r="B854" s="4"/>
      <c r="F854" s="4"/>
    </row>
    <row r="855" spans="2:6" x14ac:dyDescent="0.2">
      <c r="B855" s="4"/>
      <c r="F855" s="4"/>
    </row>
    <row r="856" spans="2:6" x14ac:dyDescent="0.2">
      <c r="B856" s="4"/>
      <c r="F856" s="4"/>
    </row>
    <row r="857" spans="2:6" x14ac:dyDescent="0.2">
      <c r="B857" s="4"/>
      <c r="F857" s="4"/>
    </row>
    <row r="858" spans="2:6" x14ac:dyDescent="0.2">
      <c r="B858" s="4"/>
      <c r="F858" s="4"/>
    </row>
    <row r="859" spans="2:6" x14ac:dyDescent="0.2">
      <c r="B859" s="4"/>
      <c r="F859" s="4"/>
    </row>
    <row r="860" spans="2:6" x14ac:dyDescent="0.2">
      <c r="B860" s="4"/>
      <c r="F860" s="4"/>
    </row>
    <row r="861" spans="2:6" x14ac:dyDescent="0.2">
      <c r="B861" s="4"/>
      <c r="F861" s="4"/>
    </row>
    <row r="862" spans="2:6" x14ac:dyDescent="0.2">
      <c r="B862" s="4"/>
      <c r="F862" s="4"/>
    </row>
    <row r="863" spans="2:6" x14ac:dyDescent="0.2">
      <c r="B863" s="4"/>
      <c r="F863" s="4"/>
    </row>
    <row r="864" spans="2:6" x14ac:dyDescent="0.2">
      <c r="B864" s="4"/>
      <c r="F864" s="4"/>
    </row>
    <row r="865" spans="2:6" x14ac:dyDescent="0.2">
      <c r="B865" s="4"/>
      <c r="F865" s="4"/>
    </row>
    <row r="866" spans="2:6" x14ac:dyDescent="0.2">
      <c r="B866" s="4"/>
      <c r="F866" s="4"/>
    </row>
    <row r="867" spans="2:6" x14ac:dyDescent="0.2">
      <c r="B867" s="4"/>
      <c r="F867" s="4"/>
    </row>
    <row r="868" spans="2:6" x14ac:dyDescent="0.2">
      <c r="B868" s="4"/>
      <c r="F868" s="4"/>
    </row>
    <row r="869" spans="2:6" x14ac:dyDescent="0.2">
      <c r="B869" s="4"/>
      <c r="F869" s="4"/>
    </row>
    <row r="870" spans="2:6" x14ac:dyDescent="0.2">
      <c r="B870" s="4"/>
      <c r="F870" s="4"/>
    </row>
    <row r="871" spans="2:6" x14ac:dyDescent="0.2">
      <c r="B871" s="4"/>
      <c r="F871" s="4"/>
    </row>
    <row r="872" spans="2:6" x14ac:dyDescent="0.2">
      <c r="B872" s="4"/>
      <c r="F872" s="4"/>
    </row>
    <row r="873" spans="2:6" x14ac:dyDescent="0.2">
      <c r="B873" s="4"/>
      <c r="F873" s="4"/>
    </row>
    <row r="874" spans="2:6" x14ac:dyDescent="0.2">
      <c r="B874" s="4"/>
      <c r="F874" s="4"/>
    </row>
    <row r="875" spans="2:6" x14ac:dyDescent="0.2">
      <c r="B875" s="4"/>
      <c r="F875" s="4"/>
    </row>
    <row r="876" spans="2:6" x14ac:dyDescent="0.2">
      <c r="B876" s="4"/>
      <c r="F876" s="4"/>
    </row>
    <row r="877" spans="2:6" x14ac:dyDescent="0.2">
      <c r="B877" s="4"/>
      <c r="F877" s="4"/>
    </row>
    <row r="878" spans="2:6" x14ac:dyDescent="0.2">
      <c r="B878" s="4"/>
      <c r="F878" s="4"/>
    </row>
    <row r="879" spans="2:6" x14ac:dyDescent="0.2">
      <c r="B879" s="4"/>
      <c r="F879" s="4"/>
    </row>
    <row r="880" spans="2:6" x14ac:dyDescent="0.2">
      <c r="B880" s="4"/>
      <c r="F880" s="4"/>
    </row>
    <row r="881" spans="2:6" x14ac:dyDescent="0.2">
      <c r="B881" s="4"/>
      <c r="F881" s="4"/>
    </row>
    <row r="882" spans="2:6" x14ac:dyDescent="0.2">
      <c r="B882" s="4"/>
      <c r="F882" s="4"/>
    </row>
    <row r="883" spans="2:6" x14ac:dyDescent="0.2">
      <c r="B883" s="4"/>
      <c r="F883" s="4"/>
    </row>
    <row r="884" spans="2:6" x14ac:dyDescent="0.2">
      <c r="B884" s="4"/>
      <c r="F884" s="4"/>
    </row>
    <row r="885" spans="2:6" x14ac:dyDescent="0.2">
      <c r="B885" s="4"/>
      <c r="F885" s="4"/>
    </row>
    <row r="886" spans="2:6" x14ac:dyDescent="0.2">
      <c r="B886" s="4"/>
      <c r="F886" s="4"/>
    </row>
    <row r="887" spans="2:6" x14ac:dyDescent="0.2">
      <c r="B887" s="4"/>
      <c r="F887" s="4"/>
    </row>
    <row r="888" spans="2:6" x14ac:dyDescent="0.2">
      <c r="B888" s="4"/>
      <c r="F888" s="4"/>
    </row>
    <row r="889" spans="2:6" x14ac:dyDescent="0.2">
      <c r="B889" s="4"/>
      <c r="F889" s="4"/>
    </row>
    <row r="890" spans="2:6" x14ac:dyDescent="0.2">
      <c r="B890" s="4"/>
      <c r="F890" s="4"/>
    </row>
    <row r="891" spans="2:6" x14ac:dyDescent="0.2">
      <c r="B891" s="4"/>
      <c r="F891" s="4"/>
    </row>
    <row r="892" spans="2:6" x14ac:dyDescent="0.2">
      <c r="B892" s="4"/>
      <c r="F892" s="4"/>
    </row>
    <row r="893" spans="2:6" x14ac:dyDescent="0.2">
      <c r="B893" s="4"/>
      <c r="F893" s="4"/>
    </row>
    <row r="894" spans="2:6" x14ac:dyDescent="0.2">
      <c r="B894" s="4"/>
      <c r="F894" s="4"/>
    </row>
    <row r="895" spans="2:6" x14ac:dyDescent="0.2">
      <c r="B895" s="4"/>
      <c r="F895" s="4"/>
    </row>
    <row r="896" spans="2:6" x14ac:dyDescent="0.2">
      <c r="B896" s="4"/>
      <c r="F896" s="4"/>
    </row>
    <row r="897" spans="2:6" x14ac:dyDescent="0.2">
      <c r="B897" s="4"/>
      <c r="F897" s="4"/>
    </row>
    <row r="898" spans="2:6" x14ac:dyDescent="0.2">
      <c r="B898" s="4"/>
      <c r="F898" s="4"/>
    </row>
    <row r="899" spans="2:6" x14ac:dyDescent="0.2">
      <c r="B899" s="4"/>
      <c r="F899" s="4"/>
    </row>
    <row r="900" spans="2:6" x14ac:dyDescent="0.2">
      <c r="B900" s="4"/>
      <c r="F900" s="4"/>
    </row>
    <row r="901" spans="2:6" x14ac:dyDescent="0.2">
      <c r="B901" s="4"/>
      <c r="F901" s="4"/>
    </row>
    <row r="902" spans="2:6" x14ac:dyDescent="0.2">
      <c r="B902" s="4"/>
      <c r="F902" s="4"/>
    </row>
    <row r="903" spans="2:6" x14ac:dyDescent="0.2">
      <c r="B903" s="4"/>
      <c r="F903" s="4"/>
    </row>
    <row r="904" spans="2:6" x14ac:dyDescent="0.2">
      <c r="B904" s="4"/>
      <c r="F904" s="4"/>
    </row>
    <row r="905" spans="2:6" x14ac:dyDescent="0.2">
      <c r="B905" s="4"/>
      <c r="F905" s="4"/>
    </row>
    <row r="906" spans="2:6" x14ac:dyDescent="0.2">
      <c r="B906" s="4"/>
      <c r="F906" s="4"/>
    </row>
    <row r="907" spans="2:6" x14ac:dyDescent="0.2">
      <c r="B907" s="4"/>
      <c r="F907" s="4"/>
    </row>
    <row r="908" spans="2:6" x14ac:dyDescent="0.2">
      <c r="B908" s="4"/>
      <c r="F908" s="4"/>
    </row>
    <row r="909" spans="2:6" x14ac:dyDescent="0.2">
      <c r="B909" s="4"/>
      <c r="F909" s="4"/>
    </row>
    <row r="910" spans="2:6" x14ac:dyDescent="0.2">
      <c r="B910" s="4"/>
      <c r="F910" s="4"/>
    </row>
    <row r="911" spans="2:6" x14ac:dyDescent="0.2">
      <c r="B911" s="4"/>
      <c r="F911" s="4"/>
    </row>
    <row r="912" spans="2:6" x14ac:dyDescent="0.2">
      <c r="B912" s="4"/>
      <c r="F912" s="4"/>
    </row>
    <row r="913" spans="2:6" x14ac:dyDescent="0.2">
      <c r="B913" s="4"/>
      <c r="F913" s="4"/>
    </row>
    <row r="914" spans="2:6" x14ac:dyDescent="0.2">
      <c r="B914" s="4"/>
      <c r="F914" s="4"/>
    </row>
    <row r="915" spans="2:6" x14ac:dyDescent="0.2">
      <c r="B915" s="4"/>
      <c r="F915" s="4"/>
    </row>
    <row r="916" spans="2:6" x14ac:dyDescent="0.2">
      <c r="B916" s="4"/>
      <c r="F916" s="4"/>
    </row>
    <row r="917" spans="2:6" x14ac:dyDescent="0.2">
      <c r="B917" s="4"/>
      <c r="F917" s="4"/>
    </row>
    <row r="918" spans="2:6" x14ac:dyDescent="0.2">
      <c r="B918" s="4"/>
      <c r="F918" s="4"/>
    </row>
    <row r="919" spans="2:6" x14ac:dyDescent="0.2">
      <c r="B919" s="4"/>
      <c r="F919" s="4"/>
    </row>
    <row r="920" spans="2:6" x14ac:dyDescent="0.2">
      <c r="B920" s="4"/>
      <c r="F920" s="4"/>
    </row>
    <row r="921" spans="2:6" x14ac:dyDescent="0.2">
      <c r="B921" s="4"/>
      <c r="F921" s="4"/>
    </row>
    <row r="922" spans="2:6" x14ac:dyDescent="0.2">
      <c r="B922" s="4"/>
      <c r="F922" s="4"/>
    </row>
    <row r="923" spans="2:6" x14ac:dyDescent="0.2">
      <c r="B923" s="4"/>
      <c r="F923" s="4"/>
    </row>
    <row r="924" spans="2:6" x14ac:dyDescent="0.2">
      <c r="B924" s="4"/>
      <c r="F924" s="4"/>
    </row>
    <row r="925" spans="2:6" x14ac:dyDescent="0.2">
      <c r="B925" s="4"/>
      <c r="F925" s="4"/>
    </row>
    <row r="926" spans="2:6" x14ac:dyDescent="0.2">
      <c r="B926" s="4"/>
      <c r="F926" s="4"/>
    </row>
    <row r="927" spans="2:6" x14ac:dyDescent="0.2">
      <c r="B927" s="4"/>
      <c r="F927" s="4"/>
    </row>
    <row r="928" spans="2:6" x14ac:dyDescent="0.2">
      <c r="B928" s="4"/>
      <c r="F928" s="4"/>
    </row>
    <row r="929" spans="2:6" x14ac:dyDescent="0.2">
      <c r="B929" s="4"/>
      <c r="F929" s="4"/>
    </row>
    <row r="930" spans="2:6" x14ac:dyDescent="0.2">
      <c r="B930" s="4"/>
      <c r="F930" s="4"/>
    </row>
    <row r="931" spans="2:6" x14ac:dyDescent="0.2">
      <c r="B931" s="4"/>
      <c r="F931" s="4"/>
    </row>
    <row r="932" spans="2:6" x14ac:dyDescent="0.2">
      <c r="B932" s="4"/>
      <c r="F932" s="4"/>
    </row>
    <row r="933" spans="2:6" x14ac:dyDescent="0.2">
      <c r="B933" s="4"/>
      <c r="F933" s="4"/>
    </row>
    <row r="934" spans="2:6" x14ac:dyDescent="0.2">
      <c r="B934" s="4"/>
      <c r="F934" s="4"/>
    </row>
    <row r="935" spans="2:6" x14ac:dyDescent="0.2">
      <c r="B935" s="4"/>
      <c r="F935" s="4"/>
    </row>
    <row r="936" spans="2:6" x14ac:dyDescent="0.2">
      <c r="B936" s="4"/>
      <c r="F936" s="4"/>
    </row>
    <row r="937" spans="2:6" x14ac:dyDescent="0.2">
      <c r="B937" s="4"/>
      <c r="F937" s="4"/>
    </row>
    <row r="938" spans="2:6" x14ac:dyDescent="0.2">
      <c r="B938" s="4"/>
      <c r="F938" s="4"/>
    </row>
    <row r="939" spans="2:6" x14ac:dyDescent="0.2">
      <c r="B939" s="4"/>
      <c r="F939" s="4"/>
    </row>
    <row r="940" spans="2:6" x14ac:dyDescent="0.2">
      <c r="B940" s="4"/>
      <c r="F940" s="4"/>
    </row>
    <row r="941" spans="2:6" x14ac:dyDescent="0.2">
      <c r="B941" s="4"/>
      <c r="F941" s="4"/>
    </row>
    <row r="942" spans="2:6" x14ac:dyDescent="0.2">
      <c r="B942" s="4"/>
      <c r="F942" s="4"/>
    </row>
    <row r="943" spans="2:6" x14ac:dyDescent="0.2">
      <c r="B943" s="4"/>
      <c r="F943" s="4"/>
    </row>
    <row r="944" spans="2:6" x14ac:dyDescent="0.2">
      <c r="B944" s="4"/>
      <c r="F944" s="4"/>
    </row>
    <row r="945" spans="2:6" x14ac:dyDescent="0.2">
      <c r="B945" s="4"/>
      <c r="F945" s="4"/>
    </row>
    <row r="946" spans="2:6" x14ac:dyDescent="0.2">
      <c r="B946" s="4"/>
      <c r="F946" s="4"/>
    </row>
    <row r="947" spans="2:6" x14ac:dyDescent="0.2">
      <c r="B947" s="4"/>
      <c r="F947" s="4"/>
    </row>
    <row r="948" spans="2:6" x14ac:dyDescent="0.2">
      <c r="B948" s="4"/>
      <c r="F948" s="4"/>
    </row>
    <row r="949" spans="2:6" x14ac:dyDescent="0.2">
      <c r="B949" s="4"/>
      <c r="F949" s="4"/>
    </row>
    <row r="950" spans="2:6" x14ac:dyDescent="0.2">
      <c r="B950" s="4"/>
      <c r="F950" s="4"/>
    </row>
    <row r="951" spans="2:6" x14ac:dyDescent="0.2">
      <c r="B951" s="4"/>
      <c r="F951" s="4"/>
    </row>
    <row r="952" spans="2:6" x14ac:dyDescent="0.2">
      <c r="B952" s="4"/>
      <c r="F952" s="4"/>
    </row>
    <row r="953" spans="2:6" x14ac:dyDescent="0.2">
      <c r="B953" s="4"/>
      <c r="F953" s="4"/>
    </row>
    <row r="954" spans="2:6" x14ac:dyDescent="0.2">
      <c r="B954" s="4"/>
      <c r="F954" s="4"/>
    </row>
    <row r="955" spans="2:6" x14ac:dyDescent="0.2">
      <c r="B955" s="4"/>
      <c r="F955" s="4"/>
    </row>
    <row r="956" spans="2:6" x14ac:dyDescent="0.2">
      <c r="B956" s="4"/>
      <c r="F956" s="4"/>
    </row>
    <row r="957" spans="2:6" x14ac:dyDescent="0.2">
      <c r="B957" s="4"/>
      <c r="F957" s="4"/>
    </row>
    <row r="958" spans="2:6" x14ac:dyDescent="0.2">
      <c r="B958" s="4"/>
      <c r="F958" s="4"/>
    </row>
    <row r="959" spans="2:6" x14ac:dyDescent="0.2">
      <c r="B959" s="4"/>
      <c r="F959" s="4"/>
    </row>
    <row r="960" spans="2:6" x14ac:dyDescent="0.2">
      <c r="B960" s="4"/>
      <c r="F960" s="4"/>
    </row>
    <row r="961" spans="2:6" x14ac:dyDescent="0.2">
      <c r="B961" s="4"/>
      <c r="F961" s="4"/>
    </row>
    <row r="962" spans="2:6" x14ac:dyDescent="0.2">
      <c r="B962" s="4"/>
      <c r="F962" s="4"/>
    </row>
    <row r="963" spans="2:6" x14ac:dyDescent="0.2">
      <c r="B963" s="4"/>
      <c r="F963" s="4"/>
    </row>
    <row r="964" spans="2:6" x14ac:dyDescent="0.2">
      <c r="B964" s="4"/>
      <c r="F964" s="4"/>
    </row>
    <row r="965" spans="2:6" x14ac:dyDescent="0.2">
      <c r="B965" s="4"/>
      <c r="F965" s="4"/>
    </row>
    <row r="966" spans="2:6" x14ac:dyDescent="0.2">
      <c r="B966" s="4"/>
      <c r="F966" s="4"/>
    </row>
    <row r="967" spans="2:6" x14ac:dyDescent="0.2">
      <c r="B967" s="4"/>
      <c r="F967" s="4"/>
    </row>
    <row r="968" spans="2:6" x14ac:dyDescent="0.2">
      <c r="B968" s="4"/>
      <c r="F968" s="4"/>
    </row>
    <row r="969" spans="2:6" x14ac:dyDescent="0.2">
      <c r="B969" s="4"/>
      <c r="F969" s="4"/>
    </row>
    <row r="970" spans="2:6" x14ac:dyDescent="0.2">
      <c r="B970" s="4"/>
      <c r="F970" s="4"/>
    </row>
    <row r="971" spans="2:6" x14ac:dyDescent="0.2">
      <c r="B971" s="4"/>
      <c r="F971" s="4"/>
    </row>
    <row r="972" spans="2:6" x14ac:dyDescent="0.2">
      <c r="B972" s="4"/>
      <c r="F972" s="4"/>
    </row>
    <row r="973" spans="2:6" x14ac:dyDescent="0.2">
      <c r="B973" s="4"/>
      <c r="F973" s="4"/>
    </row>
    <row r="974" spans="2:6" x14ac:dyDescent="0.2">
      <c r="B974" s="4"/>
      <c r="F974" s="4"/>
    </row>
    <row r="975" spans="2:6" x14ac:dyDescent="0.2">
      <c r="B975" s="4"/>
      <c r="F975" s="4"/>
    </row>
    <row r="976" spans="2:6" x14ac:dyDescent="0.2">
      <c r="B976" s="4"/>
      <c r="F976" s="4"/>
    </row>
    <row r="977" spans="2:6" x14ac:dyDescent="0.2">
      <c r="B977" s="4"/>
      <c r="F977" s="4"/>
    </row>
    <row r="978" spans="2:6" x14ac:dyDescent="0.2">
      <c r="B978" s="4"/>
      <c r="F978" s="4"/>
    </row>
    <row r="979" spans="2:6" x14ac:dyDescent="0.2">
      <c r="B979" s="4"/>
      <c r="F979" s="4"/>
    </row>
    <row r="980" spans="2:6" x14ac:dyDescent="0.2">
      <c r="B980" s="4"/>
      <c r="F980" s="4"/>
    </row>
    <row r="981" spans="2:6" x14ac:dyDescent="0.2">
      <c r="B981" s="4"/>
      <c r="F981" s="4"/>
    </row>
    <row r="982" spans="2:6" x14ac:dyDescent="0.2">
      <c r="B982" s="4"/>
      <c r="F982" s="4"/>
    </row>
    <row r="983" spans="2:6" x14ac:dyDescent="0.2">
      <c r="B983" s="4"/>
      <c r="F983" s="4"/>
    </row>
    <row r="984" spans="2:6" x14ac:dyDescent="0.2">
      <c r="B984" s="4"/>
      <c r="F984" s="4"/>
    </row>
    <row r="985" spans="2:6" x14ac:dyDescent="0.2">
      <c r="B985" s="4"/>
      <c r="F985" s="4"/>
    </row>
    <row r="986" spans="2:6" x14ac:dyDescent="0.2">
      <c r="B986" s="4"/>
      <c r="F986" s="4"/>
    </row>
    <row r="987" spans="2:6" x14ac:dyDescent="0.2">
      <c r="B987" s="4"/>
      <c r="F987" s="4"/>
    </row>
    <row r="988" spans="2:6" x14ac:dyDescent="0.2">
      <c r="B988" s="4"/>
      <c r="F988" s="4"/>
    </row>
    <row r="989" spans="2:6" x14ac:dyDescent="0.2">
      <c r="B989" s="4"/>
      <c r="F989" s="4"/>
    </row>
    <row r="990" spans="2:6" x14ac:dyDescent="0.2">
      <c r="B990" s="4"/>
      <c r="F990" s="4"/>
    </row>
    <row r="991" spans="2:6" x14ac:dyDescent="0.2">
      <c r="B991" s="4"/>
      <c r="F991" s="4"/>
    </row>
    <row r="992" spans="2:6" x14ac:dyDescent="0.2">
      <c r="B992" s="4"/>
      <c r="F992" s="4"/>
    </row>
    <row r="993" spans="2:6" x14ac:dyDescent="0.2">
      <c r="B993" s="4"/>
      <c r="F993" s="4"/>
    </row>
    <row r="994" spans="2:6" x14ac:dyDescent="0.2">
      <c r="B994" s="4"/>
      <c r="F994" s="4"/>
    </row>
    <row r="995" spans="2:6" x14ac:dyDescent="0.2">
      <c r="B995" s="4"/>
      <c r="F995" s="4"/>
    </row>
    <row r="996" spans="2:6" x14ac:dyDescent="0.2">
      <c r="B996" s="4"/>
      <c r="F996" s="4"/>
    </row>
    <row r="997" spans="2:6" x14ac:dyDescent="0.2">
      <c r="B997" s="4"/>
      <c r="F997" s="4"/>
    </row>
    <row r="998" spans="2:6" x14ac:dyDescent="0.2">
      <c r="B998" s="4"/>
      <c r="F998" s="4"/>
    </row>
    <row r="999" spans="2:6" x14ac:dyDescent="0.2">
      <c r="B999" s="4"/>
      <c r="F999" s="4"/>
    </row>
    <row r="1000" spans="2:6" x14ac:dyDescent="0.2">
      <c r="B1000" s="4"/>
      <c r="F1000" s="4"/>
    </row>
    <row r="1001" spans="2:6" x14ac:dyDescent="0.2">
      <c r="B1001" s="4"/>
      <c r="F1001" s="4"/>
    </row>
    <row r="1002" spans="2:6" x14ac:dyDescent="0.2">
      <c r="B1002" s="4"/>
      <c r="F1002" s="4"/>
    </row>
    <row r="1003" spans="2:6" x14ac:dyDescent="0.2">
      <c r="B1003" s="4"/>
      <c r="F1003" s="4"/>
    </row>
    <row r="1004" spans="2:6" x14ac:dyDescent="0.2">
      <c r="B1004" s="4"/>
      <c r="F1004" s="4"/>
    </row>
    <row r="1005" spans="2:6" x14ac:dyDescent="0.2">
      <c r="B1005" s="4"/>
      <c r="F1005" s="4"/>
    </row>
    <row r="1006" spans="2:6" x14ac:dyDescent="0.2">
      <c r="B1006" s="4"/>
      <c r="F1006" s="4"/>
    </row>
    <row r="1007" spans="2:6" x14ac:dyDescent="0.2">
      <c r="B1007" s="4"/>
      <c r="F1007" s="4"/>
    </row>
    <row r="1008" spans="2:6" x14ac:dyDescent="0.2">
      <c r="B1008" s="4"/>
      <c r="F1008" s="4"/>
    </row>
    <row r="1009" spans="2:6" x14ac:dyDescent="0.2">
      <c r="B1009" s="4"/>
      <c r="F1009" s="4"/>
    </row>
    <row r="1010" spans="2:6" x14ac:dyDescent="0.2">
      <c r="B1010" s="4"/>
      <c r="F1010" s="4"/>
    </row>
    <row r="1011" spans="2:6" x14ac:dyDescent="0.2">
      <c r="B1011" s="4"/>
      <c r="F1011" s="4"/>
    </row>
    <row r="1012" spans="2:6" x14ac:dyDescent="0.2">
      <c r="B1012" s="4"/>
      <c r="F1012" s="4"/>
    </row>
    <row r="1013" spans="2:6" x14ac:dyDescent="0.2">
      <c r="B1013" s="4"/>
      <c r="F1013" s="4"/>
    </row>
    <row r="1014" spans="2:6" x14ac:dyDescent="0.2">
      <c r="B1014" s="4"/>
      <c r="F1014" s="4"/>
    </row>
    <row r="1015" spans="2:6" x14ac:dyDescent="0.2">
      <c r="B1015" s="4"/>
      <c r="F1015" s="4"/>
    </row>
    <row r="1016" spans="2:6" x14ac:dyDescent="0.2">
      <c r="B1016" s="4"/>
      <c r="F1016" s="4"/>
    </row>
    <row r="1017" spans="2:6" x14ac:dyDescent="0.2">
      <c r="B1017" s="4"/>
      <c r="F1017" s="4"/>
    </row>
    <row r="1018" spans="2:6" x14ac:dyDescent="0.2">
      <c r="B1018" s="4"/>
      <c r="F1018" s="4"/>
    </row>
    <row r="1019" spans="2:6" x14ac:dyDescent="0.2">
      <c r="B1019" s="4"/>
      <c r="F1019" s="4"/>
    </row>
    <row r="1020" spans="2:6" x14ac:dyDescent="0.2">
      <c r="B1020" s="4"/>
      <c r="F1020" s="4"/>
    </row>
    <row r="1021" spans="2:6" x14ac:dyDescent="0.2">
      <c r="B1021" s="4"/>
      <c r="F1021" s="4"/>
    </row>
    <row r="1022" spans="2:6" x14ac:dyDescent="0.2">
      <c r="B1022" s="4"/>
      <c r="F1022" s="4"/>
    </row>
    <row r="1023" spans="2:6" x14ac:dyDescent="0.2">
      <c r="B1023" s="4"/>
      <c r="F1023" s="4"/>
    </row>
    <row r="1024" spans="2:6" x14ac:dyDescent="0.2">
      <c r="B1024" s="4"/>
      <c r="F1024" s="4"/>
    </row>
    <row r="1025" spans="2:6" x14ac:dyDescent="0.2">
      <c r="B1025" s="4"/>
      <c r="F1025" s="4"/>
    </row>
    <row r="1026" spans="2:6" x14ac:dyDescent="0.2">
      <c r="B1026" s="4"/>
      <c r="F1026" s="4"/>
    </row>
    <row r="1027" spans="2:6" x14ac:dyDescent="0.2">
      <c r="B1027" s="4"/>
      <c r="F1027" s="4"/>
    </row>
    <row r="1028" spans="2:6" x14ac:dyDescent="0.2">
      <c r="B1028" s="4"/>
      <c r="F1028" s="4"/>
    </row>
    <row r="1029" spans="2:6" x14ac:dyDescent="0.2">
      <c r="B1029" s="4"/>
      <c r="F1029" s="4"/>
    </row>
    <row r="1030" spans="2:6" x14ac:dyDescent="0.2">
      <c r="B1030" s="4"/>
      <c r="F1030" s="4"/>
    </row>
    <row r="1031" spans="2:6" x14ac:dyDescent="0.2">
      <c r="B1031" s="4"/>
      <c r="F1031" s="4"/>
    </row>
    <row r="1032" spans="2:6" x14ac:dyDescent="0.2">
      <c r="B1032" s="4"/>
      <c r="F1032" s="4"/>
    </row>
    <row r="1033" spans="2:6" x14ac:dyDescent="0.2">
      <c r="B1033" s="4"/>
      <c r="F1033" s="4"/>
    </row>
    <row r="1034" spans="2:6" x14ac:dyDescent="0.2">
      <c r="B1034" s="4"/>
      <c r="F1034" s="4"/>
    </row>
    <row r="1035" spans="2:6" x14ac:dyDescent="0.2">
      <c r="B1035" s="4"/>
      <c r="F1035" s="4"/>
    </row>
    <row r="1036" spans="2:6" x14ac:dyDescent="0.2">
      <c r="B1036" s="4"/>
      <c r="F1036" s="4"/>
    </row>
    <row r="1037" spans="2:6" x14ac:dyDescent="0.2">
      <c r="B1037" s="4"/>
      <c r="F1037" s="4"/>
    </row>
    <row r="1038" spans="2:6" x14ac:dyDescent="0.2">
      <c r="B1038" s="4"/>
      <c r="F1038" s="4"/>
    </row>
    <row r="1039" spans="2:6" x14ac:dyDescent="0.2">
      <c r="B1039" s="4"/>
      <c r="F1039" s="4"/>
    </row>
    <row r="1040" spans="2:6" x14ac:dyDescent="0.2">
      <c r="B1040" s="4"/>
      <c r="F1040" s="4"/>
    </row>
    <row r="1041" spans="2:6" x14ac:dyDescent="0.2">
      <c r="B1041" s="4"/>
      <c r="F1041" s="4"/>
    </row>
    <row r="1042" spans="2:6" x14ac:dyDescent="0.2">
      <c r="B1042" s="4"/>
      <c r="F1042" s="4"/>
    </row>
    <row r="1043" spans="2:6" x14ac:dyDescent="0.2">
      <c r="B1043" s="4"/>
      <c r="F1043" s="4"/>
    </row>
    <row r="1044" spans="2:6" x14ac:dyDescent="0.2">
      <c r="B1044" s="4"/>
      <c r="F1044" s="4"/>
    </row>
    <row r="1045" spans="2:6" x14ac:dyDescent="0.2">
      <c r="B1045" s="4"/>
      <c r="F1045" s="4"/>
    </row>
    <row r="1046" spans="2:6" x14ac:dyDescent="0.2">
      <c r="B1046" s="4"/>
      <c r="F1046" s="4"/>
    </row>
    <row r="1047" spans="2:6" x14ac:dyDescent="0.2">
      <c r="B1047" s="4"/>
      <c r="F1047" s="4"/>
    </row>
    <row r="1048" spans="2:6" x14ac:dyDescent="0.2">
      <c r="B1048" s="4"/>
      <c r="F1048" s="4"/>
    </row>
    <row r="1049" spans="2:6" x14ac:dyDescent="0.2">
      <c r="B1049" s="4"/>
      <c r="F1049" s="4"/>
    </row>
    <row r="1050" spans="2:6" x14ac:dyDescent="0.2">
      <c r="B1050" s="4"/>
      <c r="F1050" s="4"/>
    </row>
    <row r="1051" spans="2:6" x14ac:dyDescent="0.2">
      <c r="B1051" s="4"/>
      <c r="F1051" s="4"/>
    </row>
    <row r="1052" spans="2:6" x14ac:dyDescent="0.2">
      <c r="B1052" s="4"/>
      <c r="F1052" s="4"/>
    </row>
    <row r="1053" spans="2:6" x14ac:dyDescent="0.2">
      <c r="B1053" s="4"/>
      <c r="F1053" s="4"/>
    </row>
    <row r="1054" spans="2:6" x14ac:dyDescent="0.2">
      <c r="B1054" s="4"/>
      <c r="F1054" s="4"/>
    </row>
    <row r="1055" spans="2:6" x14ac:dyDescent="0.2">
      <c r="B1055" s="4"/>
      <c r="F1055" s="4"/>
    </row>
    <row r="1056" spans="2:6" x14ac:dyDescent="0.2">
      <c r="B1056" s="4"/>
      <c r="F1056" s="4"/>
    </row>
    <row r="1057" spans="2:6" x14ac:dyDescent="0.2">
      <c r="B1057" s="4"/>
      <c r="F1057" s="4"/>
    </row>
    <row r="1058" spans="2:6" x14ac:dyDescent="0.2">
      <c r="B1058" s="4"/>
      <c r="F1058" s="4"/>
    </row>
    <row r="1059" spans="2:6" x14ac:dyDescent="0.2">
      <c r="B1059" s="4"/>
      <c r="F1059" s="4"/>
    </row>
    <row r="1060" spans="2:6" x14ac:dyDescent="0.2">
      <c r="B1060" s="4"/>
      <c r="F1060" s="4"/>
    </row>
    <row r="1061" spans="2:6" x14ac:dyDescent="0.2">
      <c r="B1061" s="4"/>
      <c r="F1061" s="4"/>
    </row>
    <row r="1062" spans="2:6" x14ac:dyDescent="0.2">
      <c r="B1062" s="4"/>
      <c r="F1062" s="4"/>
    </row>
    <row r="1063" spans="2:6" x14ac:dyDescent="0.2">
      <c r="B1063" s="4"/>
      <c r="F1063" s="4"/>
    </row>
    <row r="1064" spans="2:6" x14ac:dyDescent="0.2">
      <c r="B1064" s="4"/>
      <c r="F1064" s="4"/>
    </row>
    <row r="1065" spans="2:6" x14ac:dyDescent="0.2">
      <c r="B1065" s="4"/>
      <c r="F1065" s="4"/>
    </row>
    <row r="1066" spans="2:6" x14ac:dyDescent="0.2">
      <c r="B1066" s="4"/>
      <c r="F1066" s="4"/>
    </row>
    <row r="1067" spans="2:6" x14ac:dyDescent="0.2">
      <c r="B1067" s="4"/>
      <c r="F1067" s="4"/>
    </row>
    <row r="1068" spans="2:6" x14ac:dyDescent="0.2">
      <c r="B1068" s="4"/>
      <c r="F1068" s="4"/>
    </row>
    <row r="1069" spans="2:6" x14ac:dyDescent="0.2">
      <c r="B1069" s="4"/>
      <c r="F1069" s="4"/>
    </row>
    <row r="1070" spans="2:6" x14ac:dyDescent="0.2">
      <c r="B1070" s="4"/>
      <c r="F1070" s="4"/>
    </row>
    <row r="1071" spans="2:6" x14ac:dyDescent="0.2">
      <c r="B1071" s="4"/>
      <c r="F1071" s="4"/>
    </row>
    <row r="1072" spans="2:6" x14ac:dyDescent="0.2">
      <c r="B1072" s="4"/>
      <c r="F1072" s="4"/>
    </row>
    <row r="1073" spans="2:6" x14ac:dyDescent="0.2">
      <c r="B1073" s="4"/>
      <c r="F1073" s="4"/>
    </row>
    <row r="1074" spans="2:6" x14ac:dyDescent="0.2">
      <c r="B1074" s="4"/>
      <c r="F1074" s="4"/>
    </row>
    <row r="1075" spans="2:6" x14ac:dyDescent="0.2">
      <c r="B1075" s="4"/>
      <c r="F1075" s="4"/>
    </row>
    <row r="1076" spans="2:6" x14ac:dyDescent="0.2">
      <c r="B1076" s="4"/>
      <c r="F1076" s="4"/>
    </row>
    <row r="1077" spans="2:6" x14ac:dyDescent="0.2">
      <c r="B1077" s="4"/>
      <c r="F1077" s="4"/>
    </row>
    <row r="1078" spans="2:6" x14ac:dyDescent="0.2">
      <c r="B1078" s="4"/>
      <c r="F1078" s="4"/>
    </row>
    <row r="1079" spans="2:6" x14ac:dyDescent="0.2">
      <c r="B1079" s="4"/>
      <c r="F1079" s="4"/>
    </row>
    <row r="1080" spans="2:6" x14ac:dyDescent="0.2">
      <c r="B1080" s="4"/>
      <c r="F1080" s="4"/>
    </row>
    <row r="1081" spans="2:6" x14ac:dyDescent="0.2">
      <c r="B1081" s="4"/>
      <c r="F1081" s="4"/>
    </row>
    <row r="1082" spans="2:6" x14ac:dyDescent="0.2">
      <c r="B1082" s="4"/>
      <c r="F1082" s="4"/>
    </row>
    <row r="1083" spans="2:6" x14ac:dyDescent="0.2">
      <c r="B1083" s="4"/>
      <c r="F1083" s="4"/>
    </row>
    <row r="1084" spans="2:6" x14ac:dyDescent="0.2">
      <c r="B1084" s="4"/>
      <c r="F1084" s="4"/>
    </row>
    <row r="1085" spans="2:6" x14ac:dyDescent="0.2">
      <c r="B1085" s="4"/>
      <c r="F1085" s="4"/>
    </row>
    <row r="1086" spans="2:6" x14ac:dyDescent="0.2">
      <c r="B1086" s="4"/>
      <c r="F1086" s="4"/>
    </row>
    <row r="1087" spans="2:6" x14ac:dyDescent="0.2">
      <c r="B1087" s="4"/>
      <c r="F1087" s="4"/>
    </row>
    <row r="1088" spans="2:6" x14ac:dyDescent="0.2">
      <c r="B1088" s="4"/>
      <c r="F1088" s="4"/>
    </row>
    <row r="1089" spans="2:6" x14ac:dyDescent="0.2">
      <c r="B1089" s="4"/>
      <c r="F1089" s="4"/>
    </row>
    <row r="1090" spans="2:6" x14ac:dyDescent="0.2">
      <c r="B1090" s="4"/>
      <c r="F1090" s="4"/>
    </row>
    <row r="1091" spans="2:6" x14ac:dyDescent="0.2">
      <c r="B1091" s="4"/>
      <c r="F1091" s="4"/>
    </row>
    <row r="1092" spans="2:6" x14ac:dyDescent="0.2">
      <c r="B1092" s="4"/>
      <c r="F1092" s="4"/>
    </row>
    <row r="1093" spans="2:6" x14ac:dyDescent="0.2">
      <c r="B1093" s="4"/>
      <c r="F1093" s="4"/>
    </row>
    <row r="1094" spans="2:6" x14ac:dyDescent="0.2">
      <c r="B1094" s="4"/>
      <c r="F1094" s="4"/>
    </row>
    <row r="1095" spans="2:6" x14ac:dyDescent="0.2">
      <c r="B1095" s="4"/>
      <c r="F1095" s="4"/>
    </row>
    <row r="1096" spans="2:6" x14ac:dyDescent="0.2">
      <c r="B1096" s="4"/>
      <c r="F1096" s="4"/>
    </row>
    <row r="1097" spans="2:6" x14ac:dyDescent="0.2">
      <c r="B1097" s="4"/>
      <c r="F1097" s="4"/>
    </row>
    <row r="1098" spans="2:6" x14ac:dyDescent="0.2">
      <c r="B1098" s="4"/>
      <c r="F1098" s="4"/>
    </row>
    <row r="1099" spans="2:6" x14ac:dyDescent="0.2">
      <c r="B1099" s="4"/>
      <c r="F1099" s="4"/>
    </row>
    <row r="1100" spans="2:6" x14ac:dyDescent="0.2">
      <c r="B1100" s="4"/>
      <c r="F1100" s="4"/>
    </row>
    <row r="1101" spans="2:6" x14ac:dyDescent="0.2">
      <c r="B1101" s="4"/>
      <c r="F1101" s="4"/>
    </row>
    <row r="1102" spans="2:6" x14ac:dyDescent="0.2">
      <c r="B1102" s="4"/>
      <c r="F1102" s="4"/>
    </row>
    <row r="1103" spans="2:6" x14ac:dyDescent="0.2">
      <c r="B1103" s="4"/>
      <c r="F1103" s="4"/>
    </row>
    <row r="1104" spans="2:6" x14ac:dyDescent="0.2">
      <c r="B1104" s="4"/>
      <c r="F1104" s="4"/>
    </row>
    <row r="1105" spans="2:6" x14ac:dyDescent="0.2">
      <c r="B1105" s="4"/>
      <c r="F1105" s="4"/>
    </row>
    <row r="1106" spans="2:6" x14ac:dyDescent="0.2">
      <c r="B1106" s="4"/>
      <c r="F1106" s="4"/>
    </row>
    <row r="1107" spans="2:6" x14ac:dyDescent="0.2">
      <c r="B1107" s="4"/>
      <c r="F1107" s="4"/>
    </row>
    <row r="1108" spans="2:6" x14ac:dyDescent="0.2">
      <c r="B1108" s="4"/>
      <c r="F1108" s="4"/>
    </row>
    <row r="1109" spans="2:6" x14ac:dyDescent="0.2">
      <c r="B1109" s="4"/>
      <c r="F1109" s="4"/>
    </row>
    <row r="1110" spans="2:6" x14ac:dyDescent="0.2">
      <c r="B1110" s="4"/>
      <c r="F1110" s="4"/>
    </row>
    <row r="1111" spans="2:6" x14ac:dyDescent="0.2">
      <c r="B1111" s="4"/>
      <c r="F1111" s="4"/>
    </row>
    <row r="1112" spans="2:6" x14ac:dyDescent="0.2">
      <c r="B1112" s="4"/>
      <c r="F1112" s="4"/>
    </row>
    <row r="1113" spans="2:6" x14ac:dyDescent="0.2">
      <c r="B1113" s="4"/>
      <c r="F1113" s="4"/>
    </row>
    <row r="1114" spans="2:6" x14ac:dyDescent="0.2">
      <c r="B1114" s="4"/>
      <c r="F1114" s="4"/>
    </row>
    <row r="1115" spans="2:6" x14ac:dyDescent="0.2">
      <c r="B1115" s="4"/>
      <c r="F1115" s="4"/>
    </row>
    <row r="1116" spans="2:6" x14ac:dyDescent="0.2">
      <c r="B1116" s="4"/>
      <c r="F1116" s="4"/>
    </row>
    <row r="1117" spans="2:6" x14ac:dyDescent="0.2">
      <c r="B1117" s="4"/>
      <c r="F1117" s="4"/>
    </row>
    <row r="1118" spans="2:6" x14ac:dyDescent="0.2">
      <c r="B1118" s="4"/>
      <c r="F1118" s="4"/>
    </row>
    <row r="1119" spans="2:6" x14ac:dyDescent="0.2">
      <c r="B1119" s="4"/>
      <c r="F1119" s="4"/>
    </row>
    <row r="1120" spans="2:6" x14ac:dyDescent="0.2">
      <c r="B1120" s="4"/>
      <c r="F1120" s="4"/>
    </row>
    <row r="1121" spans="2:6" x14ac:dyDescent="0.2">
      <c r="B1121" s="4"/>
      <c r="F1121" s="4"/>
    </row>
    <row r="1122" spans="2:6" x14ac:dyDescent="0.2">
      <c r="B1122" s="4"/>
      <c r="F1122" s="4"/>
    </row>
    <row r="1123" spans="2:6" x14ac:dyDescent="0.2">
      <c r="B1123" s="4"/>
      <c r="F1123" s="4"/>
    </row>
    <row r="1124" spans="2:6" x14ac:dyDescent="0.2">
      <c r="B1124" s="4"/>
      <c r="F1124" s="4"/>
    </row>
    <row r="1125" spans="2:6" x14ac:dyDescent="0.2">
      <c r="B1125" s="4"/>
      <c r="F1125" s="4"/>
    </row>
    <row r="1126" spans="2:6" x14ac:dyDescent="0.2">
      <c r="B1126" s="4"/>
      <c r="F1126" s="4"/>
    </row>
    <row r="1127" spans="2:6" x14ac:dyDescent="0.2">
      <c r="B1127" s="4"/>
      <c r="F1127" s="4"/>
    </row>
    <row r="1128" spans="2:6" x14ac:dyDescent="0.2">
      <c r="B1128" s="4"/>
      <c r="F1128" s="4"/>
    </row>
    <row r="1129" spans="2:6" x14ac:dyDescent="0.2">
      <c r="B1129" s="4"/>
      <c r="F1129" s="4"/>
    </row>
    <row r="1130" spans="2:6" x14ac:dyDescent="0.2">
      <c r="B1130" s="4"/>
      <c r="F1130" s="4"/>
    </row>
    <row r="1131" spans="2:6" x14ac:dyDescent="0.2">
      <c r="B1131" s="4"/>
      <c r="F1131" s="4"/>
    </row>
    <row r="1132" spans="2:6" x14ac:dyDescent="0.2">
      <c r="B1132" s="4"/>
      <c r="F1132" s="4"/>
    </row>
    <row r="1133" spans="2:6" x14ac:dyDescent="0.2">
      <c r="B1133" s="4"/>
      <c r="F1133" s="4"/>
    </row>
    <row r="1134" spans="2:6" x14ac:dyDescent="0.2">
      <c r="B1134" s="4"/>
      <c r="F1134" s="4"/>
    </row>
    <row r="1135" spans="2:6" x14ac:dyDescent="0.2">
      <c r="B1135" s="4"/>
      <c r="F1135" s="4"/>
    </row>
    <row r="1136" spans="2:6" x14ac:dyDescent="0.2">
      <c r="B1136" s="4"/>
      <c r="F1136" s="4"/>
    </row>
    <row r="1137" spans="2:6" x14ac:dyDescent="0.2">
      <c r="B1137" s="4"/>
      <c r="F1137" s="4"/>
    </row>
    <row r="1138" spans="2:6" x14ac:dyDescent="0.2">
      <c r="B1138" s="4"/>
      <c r="F1138" s="4"/>
    </row>
    <row r="1139" spans="2:6" x14ac:dyDescent="0.2">
      <c r="B1139" s="4"/>
      <c r="F1139" s="4"/>
    </row>
  </sheetData>
  <phoneticPr fontId="8" type="noConversion"/>
  <hyperlinks>
    <hyperlink ref="A3" r:id="rId1" xr:uid="{00000000-0004-0000-0100-000000000000}"/>
    <hyperlink ref="P189" r:id="rId2" display="http://vsolj.cetus-net.org/no47.pdf" xr:uid="{00000000-0004-0000-0100-000001000000}"/>
    <hyperlink ref="P88" r:id="rId3" display="http://www.konkoly.hu/cgi-bin/IBVS?5494" xr:uid="{00000000-0004-0000-0100-000002000000}"/>
    <hyperlink ref="P192" r:id="rId4" display="http://vsolj.cetus-net.org/no42.pdf" xr:uid="{00000000-0004-0000-0100-000003000000}"/>
    <hyperlink ref="P193" r:id="rId5" display="http://vsolj.cetus-net.org/no43.pdf" xr:uid="{00000000-0004-0000-0100-000004000000}"/>
    <hyperlink ref="P194" r:id="rId6" display="http://vsolj.cetus-net.org/no43.pdf" xr:uid="{00000000-0004-0000-0100-000005000000}"/>
    <hyperlink ref="P89" r:id="rId7" display="http://www.bav-astro.de/sfs/BAVM_link.php?BAVMnr=178" xr:uid="{00000000-0004-0000-0100-000006000000}"/>
    <hyperlink ref="P90" r:id="rId8" display="http://www.konkoly.hu/cgi-bin/IBVS?5653" xr:uid="{00000000-0004-0000-0100-000007000000}"/>
    <hyperlink ref="P91" r:id="rId9" display="http://www.bav-astro.de/sfs/BAVM_link.php?BAVMnr=178" xr:uid="{00000000-0004-0000-0100-000008000000}"/>
    <hyperlink ref="P92" r:id="rId10" display="http://www.bav-astro.de/sfs/BAVM_link.php?BAVMnr=201" xr:uid="{00000000-0004-0000-0100-000009000000}"/>
    <hyperlink ref="P93" r:id="rId11" display="http://www.aavso.org/sites/default/files/jaavso/v36n2/186.pdf" xr:uid="{00000000-0004-0000-0100-00000A000000}"/>
    <hyperlink ref="P94" r:id="rId12" display="http://www.aavso.org/sites/default/files/jaavso/v36n2/186.pdf" xr:uid="{00000000-0004-0000-0100-00000B000000}"/>
    <hyperlink ref="P95" r:id="rId13" display="http://www.aavso.org/sites/default/files/jaavso/v36n2/186.pdf" xr:uid="{00000000-0004-0000-0100-00000C000000}"/>
    <hyperlink ref="P96" r:id="rId14" display="http://www.bav-astro.de/sfs/BAVM_link.php?BAVMnr=209" xr:uid="{00000000-0004-0000-0100-00000D000000}"/>
    <hyperlink ref="P100" r:id="rId15" display="http://www.konkoly.hu/cgi-bin/IBVS?5945" xr:uid="{00000000-0004-0000-0100-00000E000000}"/>
    <hyperlink ref="P102" r:id="rId16" display="http://www.konkoly.hu/cgi-bin/IBVS?5992" xr:uid="{00000000-0004-0000-0100-00000F000000}"/>
    <hyperlink ref="P103" r:id="rId17" display="http://www.bav-astro.de/sfs/BAVM_link.php?BAVMnr=220" xr:uid="{00000000-0004-0000-0100-000010000000}"/>
    <hyperlink ref="P104" r:id="rId18" display="http://www.bav-astro.de/sfs/BAVM_link.php?BAVMnr=220" xr:uid="{00000000-0004-0000-0100-000011000000}"/>
    <hyperlink ref="P105" r:id="rId19" display="http://www.konkoly.hu/cgi-bin/IBVS?5992" xr:uid="{00000000-0004-0000-0100-000012000000}"/>
    <hyperlink ref="P106" r:id="rId20" display="http://www.bav-astro.de/sfs/BAVM_link.php?BAVMnr=228" xr:uid="{00000000-0004-0000-0100-000013000000}"/>
    <hyperlink ref="P107" r:id="rId21" display="http://www.konkoly.hu/cgi-bin/IBVS?6029" xr:uid="{00000000-0004-0000-0100-000014000000}"/>
    <hyperlink ref="P108" r:id="rId22" display="http://var.astro.cz/oejv/issues/oejv0160.pdf" xr:uid="{00000000-0004-0000-0100-000015000000}"/>
    <hyperlink ref="P110" r:id="rId23" display="http://www.bav-astro.de/sfs/BAVM_link.php?BAVMnr=238" xr:uid="{00000000-0004-0000-0100-000016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2024-01-03T02:06:52Z</dcterms:modified>
</cp:coreProperties>
</file>