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D467094-ECBD-4AFC-86F0-4A5C5501E5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5" i="1" l="1"/>
  <c r="F55" i="1" s="1"/>
  <c r="G55" i="1" s="1"/>
  <c r="K55" i="1" s="1"/>
  <c r="Q55" i="1"/>
  <c r="Q54" i="1"/>
  <c r="E25" i="1"/>
  <c r="F25" i="1"/>
  <c r="G25" i="1"/>
  <c r="K25" i="1"/>
  <c r="E31" i="1"/>
  <c r="F31" i="1"/>
  <c r="E33" i="1"/>
  <c r="F33" i="1"/>
  <c r="G33" i="1"/>
  <c r="K33" i="1"/>
  <c r="E39" i="1"/>
  <c r="F39" i="1"/>
  <c r="E41" i="1"/>
  <c r="F41" i="1"/>
  <c r="G41" i="1"/>
  <c r="K41" i="1"/>
  <c r="E49" i="1"/>
  <c r="F49" i="1"/>
  <c r="E45" i="1"/>
  <c r="F45" i="1"/>
  <c r="U45" i="1"/>
  <c r="E47" i="1"/>
  <c r="F47" i="1"/>
  <c r="U47" i="1"/>
  <c r="Q51" i="1"/>
  <c r="Q52" i="1"/>
  <c r="Q53" i="1"/>
  <c r="C7" i="1"/>
  <c r="E54" i="1"/>
  <c r="F54" i="1"/>
  <c r="C8" i="1"/>
  <c r="E23" i="1"/>
  <c r="F23" i="1"/>
  <c r="G23" i="1"/>
  <c r="K23" i="1"/>
  <c r="E9" i="1"/>
  <c r="D9" i="1"/>
  <c r="Q32" i="1"/>
  <c r="Q50" i="1"/>
  <c r="E22" i="1"/>
  <c r="F22" i="1"/>
  <c r="G22" i="1"/>
  <c r="K22" i="1"/>
  <c r="E21" i="1"/>
  <c r="F21" i="1"/>
  <c r="G21" i="1"/>
  <c r="K21" i="1"/>
  <c r="Q31" i="1"/>
  <c r="Q30" i="1"/>
  <c r="Q29" i="1"/>
  <c r="Q28" i="1"/>
  <c r="Q27" i="1"/>
  <c r="Q26" i="1"/>
  <c r="Q25" i="1"/>
  <c r="Q24" i="1"/>
  <c r="Q47" i="1"/>
  <c r="Q45" i="1"/>
  <c r="Q49" i="1"/>
  <c r="Q48" i="1"/>
  <c r="Q46" i="1"/>
  <c r="Q44" i="1"/>
  <c r="Q36" i="1"/>
  <c r="Q37" i="1"/>
  <c r="Q38" i="1"/>
  <c r="Q39" i="1"/>
  <c r="Q40" i="1"/>
  <c r="Q41" i="1"/>
  <c r="Q42" i="1"/>
  <c r="Q43" i="1"/>
  <c r="F16" i="1"/>
  <c r="F17" i="1" s="1"/>
  <c r="Q33" i="1"/>
  <c r="Q34" i="1"/>
  <c r="Q35" i="1"/>
  <c r="Q21" i="1"/>
  <c r="Q22" i="1"/>
  <c r="Q23" i="1"/>
  <c r="C17" i="1"/>
  <c r="E53" i="1"/>
  <c r="F53" i="1"/>
  <c r="G53" i="1"/>
  <c r="I53" i="1"/>
  <c r="E44" i="1"/>
  <c r="F44" i="1"/>
  <c r="E36" i="1"/>
  <c r="F36" i="1"/>
  <c r="E28" i="1"/>
  <c r="F28" i="1"/>
  <c r="G28" i="1"/>
  <c r="K28" i="1"/>
  <c r="E48" i="1"/>
  <c r="F48" i="1"/>
  <c r="G48" i="1"/>
  <c r="J48" i="1"/>
  <c r="G40" i="1"/>
  <c r="K40" i="1"/>
  <c r="E38" i="1"/>
  <c r="F38" i="1"/>
  <c r="G38" i="1"/>
  <c r="K38" i="1"/>
  <c r="E30" i="1"/>
  <c r="F30" i="1"/>
  <c r="G30" i="1"/>
  <c r="K30" i="1"/>
  <c r="G24" i="1"/>
  <c r="E52" i="1"/>
  <c r="F52" i="1"/>
  <c r="G52" i="1"/>
  <c r="K52" i="1"/>
  <c r="E43" i="1"/>
  <c r="F43" i="1"/>
  <c r="G43" i="1"/>
  <c r="K43" i="1"/>
  <c r="E35" i="1"/>
  <c r="F35" i="1"/>
  <c r="G35" i="1"/>
  <c r="K35" i="1"/>
  <c r="E27" i="1"/>
  <c r="F27" i="1"/>
  <c r="G27" i="1"/>
  <c r="K27" i="1"/>
  <c r="E50" i="1"/>
  <c r="F50" i="1"/>
  <c r="G50" i="1"/>
  <c r="K50" i="1"/>
  <c r="E40" i="1"/>
  <c r="F40" i="1"/>
  <c r="E32" i="1"/>
  <c r="F32" i="1"/>
  <c r="G32" i="1"/>
  <c r="K32" i="1"/>
  <c r="E24" i="1"/>
  <c r="F24" i="1"/>
  <c r="G51" i="1"/>
  <c r="K51" i="1"/>
  <c r="G54" i="1"/>
  <c r="K54" i="1"/>
  <c r="G49" i="1"/>
  <c r="K49" i="1"/>
  <c r="E46" i="1"/>
  <c r="F46" i="1"/>
  <c r="G46" i="1"/>
  <c r="J46" i="1"/>
  <c r="G39" i="1"/>
  <c r="K39" i="1"/>
  <c r="E37" i="1"/>
  <c r="F37" i="1"/>
  <c r="G37" i="1"/>
  <c r="K37" i="1"/>
  <c r="G31" i="1"/>
  <c r="K31" i="1"/>
  <c r="E29" i="1"/>
  <c r="F29" i="1"/>
  <c r="G29" i="1"/>
  <c r="K29" i="1"/>
  <c r="G44" i="1"/>
  <c r="J44" i="1"/>
  <c r="E42" i="1"/>
  <c r="F42" i="1"/>
  <c r="G42" i="1"/>
  <c r="K42" i="1"/>
  <c r="G36" i="1"/>
  <c r="K36" i="1"/>
  <c r="E34" i="1"/>
  <c r="F34" i="1"/>
  <c r="G34" i="1"/>
  <c r="K34" i="1"/>
  <c r="E26" i="1"/>
  <c r="F26" i="1"/>
  <c r="G26" i="1"/>
  <c r="K26" i="1"/>
  <c r="E51" i="1"/>
  <c r="F51" i="1"/>
  <c r="K24" i="1"/>
  <c r="C12" i="1"/>
  <c r="C11" i="1"/>
  <c r="O55" i="1" l="1"/>
  <c r="C16" i="1"/>
  <c r="D18" i="1" s="1"/>
  <c r="O41" i="1"/>
  <c r="O26" i="1"/>
  <c r="O23" i="1"/>
  <c r="O33" i="1"/>
  <c r="O46" i="1"/>
  <c r="C15" i="1"/>
  <c r="O36" i="1"/>
  <c r="O32" i="1"/>
  <c r="O53" i="1"/>
  <c r="O50" i="1"/>
  <c r="O34" i="1"/>
  <c r="O45" i="1"/>
  <c r="O37" i="1"/>
  <c r="O27" i="1"/>
  <c r="O44" i="1"/>
  <c r="O24" i="1"/>
  <c r="O22" i="1"/>
  <c r="O31" i="1"/>
  <c r="O54" i="1"/>
  <c r="O49" i="1"/>
  <c r="O25" i="1"/>
  <c r="O38" i="1"/>
  <c r="O39" i="1"/>
  <c r="O47" i="1"/>
  <c r="O30" i="1"/>
  <c r="O43" i="1"/>
  <c r="O48" i="1"/>
  <c r="O51" i="1"/>
  <c r="O35" i="1"/>
  <c r="O52" i="1"/>
  <c r="O40" i="1"/>
  <c r="O29" i="1"/>
  <c r="O42" i="1"/>
  <c r="O28" i="1"/>
  <c r="O21" i="1"/>
  <c r="C18" i="1" l="1"/>
  <c r="F18" i="1"/>
  <c r="F19" i="1" s="1"/>
</calcChain>
</file>

<file path=xl/sharedStrings.xml><?xml version="1.0" encoding="utf-8"?>
<sst xmlns="http://schemas.openxmlformats.org/spreadsheetml/2006/main" count="437" uniqueCount="192">
  <si>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</si>
  <si>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</si>
  <si>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</si>
  <si>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</si>
  <si>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</si>
  <si>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</si>
  <si>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</si>
  <si>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</si>
  <si>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</si>
  <si>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</si>
  <si>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</si>
  <si>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</si>
  <si>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</si>
  <si>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</si>
  <si>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</si>
  <si>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</si>
  <si>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</si>
  <si>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</si>
  <si>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</si>
  <si>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</si>
  <si>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</si>
  <si>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</si>
  <si>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</si>
  <si>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</si>
  <si>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</si>
  <si>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</si>
  <si>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</si>
  <si>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</si>
  <si>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</si>
  <si>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</si>
  <si>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</si>
  <si>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</si>
  <si>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</si>
  <si>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</si>
  <si>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J.M. Kreiner, 2004, Acta Astronomica, vol. 54, pp 207-210.</t>
  </si>
  <si>
    <t>Kreiner</t>
  </si>
  <si>
    <t xml:space="preserve">FP Boo / GSC 3059-0507               </t>
  </si>
  <si>
    <t>EW</t>
  </si>
  <si>
    <t>IBVS 5645</t>
  </si>
  <si>
    <t>II</t>
  </si>
  <si>
    <t>OEJV0094</t>
  </si>
  <si>
    <t>OEJV 0160</t>
  </si>
  <si>
    <t>Add cycle</t>
  </si>
  <si>
    <t>Old Cycle</t>
  </si>
  <si>
    <t>IBVS 6149</t>
  </si>
  <si>
    <t>OEJV 0168</t>
  </si>
  <si>
    <t>IBVS 6153</t>
  </si>
  <si>
    <t>BAD?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</si>
  <si>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</si>
  <si>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</si>
  <si>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</si>
  <si>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</si>
  <si>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</si>
  <si>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</si>
  <si>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</si>
  <si>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</si>
  <si>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</si>
  <si>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</si>
  <si>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</si>
  <si>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2452363.5663 </t>
  </si>
  <si>
    <t> 30.03.2002 01:35 </t>
  </si>
  <si>
    <t> -0.0069 </t>
  </si>
  <si>
    <t>E </t>
  </si>
  <si>
    <t>?</t>
  </si>
  <si>
    <t> O. Pejcha </t>
  </si>
  <si>
    <t>IBVS 5645 </t>
  </si>
  <si>
    <t>2452364.5273 </t>
  </si>
  <si>
    <t> 31.03.2002 00:39 </t>
  </si>
  <si>
    <t> -0.0066 </t>
  </si>
  <si>
    <t>2453147.5082 </t>
  </si>
  <si>
    <t> 22.05.2004 00:11 </t>
  </si>
  <si>
    <t> 0.0144 </t>
  </si>
  <si>
    <t>C </t>
  </si>
  <si>
    <t>BVRI</t>
  </si>
  <si>
    <t> M.Petropoulou et al. </t>
  </si>
  <si>
    <t>IBVS 6153 </t>
  </si>
  <si>
    <t>2453156.4651 </t>
  </si>
  <si>
    <t> 30.05.2004 23:09 </t>
  </si>
  <si>
    <t> 0.0049 </t>
  </si>
  <si>
    <t>2453439.5467 </t>
  </si>
  <si>
    <t> 10.03.2005 01:07 </t>
  </si>
  <si>
    <t> 0.0040 </t>
  </si>
  <si>
    <t>V;R</t>
  </si>
  <si>
    <t>2453446.5938 </t>
  </si>
  <si>
    <t> 17.03.2005 02:15 </t>
  </si>
  <si>
    <t> 0.0061 </t>
  </si>
  <si>
    <t>2453447.5537 </t>
  </si>
  <si>
    <t> 18.03.2005 01:17 </t>
  </si>
  <si>
    <t> 0.0053 </t>
  </si>
  <si>
    <t>2453448.5118 </t>
  </si>
  <si>
    <t> 19.03.2005 00:16 </t>
  </si>
  <si>
    <t> 0.0027 </t>
  </si>
  <si>
    <t>2453506.4744 </t>
  </si>
  <si>
    <t> 15.05.2005 23:23 </t>
  </si>
  <si>
    <t> 0.0039 </t>
  </si>
  <si>
    <t>B;I</t>
  </si>
  <si>
    <t>2453507.4367 </t>
  </si>
  <si>
    <t> 16.05.2005 22:28 </t>
  </si>
  <si>
    <t> 0.0055 </t>
  </si>
  <si>
    <t>2453754.3251 </t>
  </si>
  <si>
    <t> 18.01.2006 19:48 </t>
  </si>
  <si>
    <t> -0.0027 </t>
  </si>
  <si>
    <t> K. Nakajima </t>
  </si>
  <si>
    <t>VSB 45 </t>
  </si>
  <si>
    <t>2454595.5538 </t>
  </si>
  <si>
    <t> 09.05.2008 01:17 </t>
  </si>
  <si>
    <t> -0.0155 </t>
  </si>
  <si>
    <t>R</t>
  </si>
  <si>
    <t> R.Drevený </t>
  </si>
  <si>
    <t>OEJV 0094 </t>
  </si>
  <si>
    <t>2454595.5548 </t>
  </si>
  <si>
    <t> 09.05.2008 01:18 </t>
  </si>
  <si>
    <t> -0.0145 </t>
  </si>
  <si>
    <t>2454595.5553 </t>
  </si>
  <si>
    <t> 09.05.2008 01:19 </t>
  </si>
  <si>
    <t> -0.0140 </t>
  </si>
  <si>
    <t>2455691.35086 </t>
  </si>
  <si>
    <t> 09.05.2011 20:25 </t>
  </si>
  <si>
    <t> -0.04213 </t>
  </si>
  <si>
    <t> M.Lehky </t>
  </si>
  <si>
    <t>OEJV 0160 </t>
  </si>
  <si>
    <t>2455969.6308 </t>
  </si>
  <si>
    <t> 12.02.2012 03:08 </t>
  </si>
  <si>
    <t> -0.0412 </t>
  </si>
  <si>
    <t>2456048.39677 </t>
  </si>
  <si>
    <t> 30.04.2012 21:31 </t>
  </si>
  <si>
    <t> -0.05155 </t>
  </si>
  <si>
    <t> L.Šmelcer </t>
  </si>
  <si>
    <t>2456048.39797 </t>
  </si>
  <si>
    <t> 30.04.2012 21:33 </t>
  </si>
  <si>
    <t> -0.05035 </t>
  </si>
  <si>
    <t>2456071.45903 </t>
  </si>
  <si>
    <t> 23.05.2012 23:01 </t>
  </si>
  <si>
    <t> -0.04578 </t>
  </si>
  <si>
    <t>2456105.4053 </t>
  </si>
  <si>
    <t> 26.06.2012 21:43 </t>
  </si>
  <si>
    <t> -0.0438 </t>
  </si>
  <si>
    <t>2456121.41767 </t>
  </si>
  <si>
    <t> 12.07.2012 22:01 </t>
  </si>
  <si>
    <t> -0.04286 </t>
  </si>
  <si>
    <t>2456155.36015 </t>
  </si>
  <si>
    <t> 15.08.2012 20:38 </t>
  </si>
  <si>
    <t> -0.04466 </t>
  </si>
  <si>
    <t>2456728.5575 </t>
  </si>
  <si>
    <t> 12.03.2014 01:22 </t>
  </si>
  <si>
    <t> -0.0572 </t>
  </si>
  <si>
    <t> F.Agerer </t>
  </si>
  <si>
    <t>BAVM 238 </t>
  </si>
  <si>
    <t>2456764.4309 </t>
  </si>
  <si>
    <t> 16.04.2014 22:20 </t>
  </si>
  <si>
    <t> -0.0495 </t>
  </si>
  <si>
    <t>o</t>
  </si>
  <si>
    <t> W.Moschner &amp; P.Frank </t>
  </si>
  <si>
    <t>2456812.4628 </t>
  </si>
  <si>
    <t> 03.06.2014 23:06 </t>
  </si>
  <si>
    <t> -0.0519 </t>
  </si>
  <si>
    <t>2457097.4591 </t>
  </si>
  <si>
    <t> 15.03.2015 23:01 </t>
  </si>
  <si>
    <t> -0.0594 </t>
  </si>
  <si>
    <t>BAVM 241 (=IBVS 6157) </t>
  </si>
  <si>
    <t>s5</t>
  </si>
  <si>
    <t>s6</t>
  </si>
  <si>
    <t>s7</t>
  </si>
  <si>
    <t>IBVS 6157</t>
  </si>
  <si>
    <t>0</t>
  </si>
  <si>
    <t>52363.5663</t>
  </si>
  <si>
    <t>52364.5273</t>
  </si>
  <si>
    <t>53147.5082</t>
  </si>
  <si>
    <t>53156.4651</t>
  </si>
  <si>
    <t>53439.5467</t>
  </si>
  <si>
    <t>53446.5938</t>
  </si>
  <si>
    <t>53447.5537</t>
  </si>
  <si>
    <t>53448.5118</t>
  </si>
  <si>
    <t>53506.4744</t>
  </si>
  <si>
    <t>53507.4367</t>
  </si>
  <si>
    <t>55691.35086</t>
  </si>
  <si>
    <t>55969.6308</t>
  </si>
  <si>
    <t>56048.39677</t>
  </si>
  <si>
    <t>56048.39797</t>
  </si>
  <si>
    <t>56071.45903</t>
  </si>
  <si>
    <t>56105.4053</t>
  </si>
  <si>
    <t>56121.41767</t>
  </si>
  <si>
    <t>56155.36015</t>
  </si>
  <si>
    <t>56728.5575</t>
  </si>
  <si>
    <t>56764.4309</t>
  </si>
  <si>
    <t>56812.4628</t>
  </si>
  <si>
    <t>53754.3251</t>
  </si>
  <si>
    <t>54595.5538</t>
  </si>
  <si>
    <t>54595.5548</t>
  </si>
  <si>
    <t>54595.5553</t>
  </si>
  <si>
    <t>57097.4591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</si>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</sst>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9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4" applyNumberFormat="0" applyFill="0" applyAlignment="0" applyProtection="0"/>
    <xf numFmtId="0" fontId="33" fillId="22" borderId="0" applyNumberFormat="0" applyBorder="0" applyAlignment="0" applyProtection="0"/>
    <xf numFmtId="0" fontId="6" fillId="0" borderId="0"/>
    <xf numFmtId="0" fontId="27" fillId="0" borderId="0"/>
    <xf numFmtId="0" fontId="27" fillId="23" borderId="5" applyNumberFormat="0" applyFont="0" applyAlignment="0" applyProtection="0"/>
    <xf numFmtId="0" fontId="34" fillId="20" borderId="6" applyNumberFormat="0" applyAlignment="0" applyProtection="0"/>
    <xf numFmtId="0" fontId="35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6" fillId="0" borderId="0" applyNumberFormat="0" applyFill="0" applyBorder="0" applyAlignment="0" applyProtection="0"/>
  </cellStyleXfs>
  <cellXfs count="6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5" xfId="0" applyFont="1" applyBorder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>
      <alignment vertical="top"/>
    </xf>
    <xf numFmtId="0" fontId="16" fillId="0" borderId="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5" fillId="24" borderId="17" xfId="0" quotePrefix="1" applyFont="1" applyFill="1" applyBorder="1" applyAlignment="1">
      <alignment horizontal="center" vertical="top" wrapText="1"/>
    </xf>
    <xf numFmtId="0" fontId="20" fillId="0" borderId="0" xfId="0" applyFont="1">
      <alignment vertical="top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37" fillId="0" borderId="0" xfId="43" applyFont="1"/>
    <xf numFmtId="0" fontId="37" fillId="0" borderId="0" xfId="43" applyFont="1" applyAlignment="1">
      <alignment horizontal="center" wrapText="1"/>
    </xf>
    <xf numFmtId="0" fontId="37" fillId="0" borderId="0" xfId="43" applyFont="1" applyAlignment="1">
      <alignment horizontal="left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65" fontId="38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FP Boo 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105263157894737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Active!$D$21:$D$219</c:f>
                <c:numCache>
                  <c:formatCode>General</c:formatCode>
                  <c:ptCount val="19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plus>
            <c:minus>
              <c:numRef>
                <c:f>Active!$D$21:$D$219</c:f>
                <c:numCache>
                  <c:formatCode>General</c:formatCode>
                  <c:ptCount val="19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-213.5</c:v>
                </c:pt>
                <c:pt idx="1">
                  <c:v>-212</c:v>
                </c:pt>
                <c:pt idx="2">
                  <c:v>0</c:v>
                </c:pt>
                <c:pt idx="3">
                  <c:v>1010.5</c:v>
                </c:pt>
                <c:pt idx="4">
                  <c:v>1024.5</c:v>
                </c:pt>
                <c:pt idx="5">
                  <c:v>1466.5</c:v>
                </c:pt>
                <c:pt idx="6">
                  <c:v>1477.5</c:v>
                </c:pt>
                <c:pt idx="7">
                  <c:v>1479</c:v>
                </c:pt>
                <c:pt idx="8">
                  <c:v>1480.5</c:v>
                </c:pt>
                <c:pt idx="9">
                  <c:v>1571</c:v>
                </c:pt>
                <c:pt idx="10">
                  <c:v>1572.5</c:v>
                </c:pt>
                <c:pt idx="11">
                  <c:v>1958</c:v>
                </c:pt>
                <c:pt idx="12">
                  <c:v>3271.5</c:v>
                </c:pt>
                <c:pt idx="13">
                  <c:v>3271.5</c:v>
                </c:pt>
                <c:pt idx="14">
                  <c:v>3271.5</c:v>
                </c:pt>
                <c:pt idx="15">
                  <c:v>4982.5</c:v>
                </c:pt>
                <c:pt idx="16">
                  <c:v>5417</c:v>
                </c:pt>
                <c:pt idx="17">
                  <c:v>5540</c:v>
                </c:pt>
                <c:pt idx="18">
                  <c:v>5540</c:v>
                </c:pt>
                <c:pt idx="19">
                  <c:v>5576</c:v>
                </c:pt>
                <c:pt idx="20">
                  <c:v>5629</c:v>
                </c:pt>
                <c:pt idx="21">
                  <c:v>5654</c:v>
                </c:pt>
                <c:pt idx="22">
                  <c:v>5707</c:v>
                </c:pt>
                <c:pt idx="23">
                  <c:v>6602</c:v>
                </c:pt>
                <c:pt idx="24">
                  <c:v>6616</c:v>
                </c:pt>
                <c:pt idx="25">
                  <c:v>6658</c:v>
                </c:pt>
                <c:pt idx="26">
                  <c:v>6709.5</c:v>
                </c:pt>
                <c:pt idx="27">
                  <c:v>6733</c:v>
                </c:pt>
                <c:pt idx="28">
                  <c:v>6811</c:v>
                </c:pt>
                <c:pt idx="29">
                  <c:v>7178</c:v>
                </c:pt>
                <c:pt idx="30">
                  <c:v>6588</c:v>
                </c:pt>
                <c:pt idx="31">
                  <c:v>6605</c:v>
                </c:pt>
                <c:pt idx="32">
                  <c:v>7790</c:v>
                </c:pt>
                <c:pt idx="33">
                  <c:v>8343</c:v>
                </c:pt>
                <c:pt idx="34">
                  <c:v>10661.5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5D-4B94-8001-42A353A328C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-213.5</c:v>
                </c:pt>
                <c:pt idx="1">
                  <c:v>-212</c:v>
                </c:pt>
                <c:pt idx="2">
                  <c:v>0</c:v>
                </c:pt>
                <c:pt idx="3">
                  <c:v>1010.5</c:v>
                </c:pt>
                <c:pt idx="4">
                  <c:v>1024.5</c:v>
                </c:pt>
                <c:pt idx="5">
                  <c:v>1466.5</c:v>
                </c:pt>
                <c:pt idx="6">
                  <c:v>1477.5</c:v>
                </c:pt>
                <c:pt idx="7">
                  <c:v>1479</c:v>
                </c:pt>
                <c:pt idx="8">
                  <c:v>1480.5</c:v>
                </c:pt>
                <c:pt idx="9">
                  <c:v>1571</c:v>
                </c:pt>
                <c:pt idx="10">
                  <c:v>1572.5</c:v>
                </c:pt>
                <c:pt idx="11">
                  <c:v>1958</c:v>
                </c:pt>
                <c:pt idx="12">
                  <c:v>3271.5</c:v>
                </c:pt>
                <c:pt idx="13">
                  <c:v>3271.5</c:v>
                </c:pt>
                <c:pt idx="14">
                  <c:v>3271.5</c:v>
                </c:pt>
                <c:pt idx="15">
                  <c:v>4982.5</c:v>
                </c:pt>
                <c:pt idx="16">
                  <c:v>5417</c:v>
                </c:pt>
                <c:pt idx="17">
                  <c:v>5540</c:v>
                </c:pt>
                <c:pt idx="18">
                  <c:v>5540</c:v>
                </c:pt>
                <c:pt idx="19">
                  <c:v>5576</c:v>
                </c:pt>
                <c:pt idx="20">
                  <c:v>5629</c:v>
                </c:pt>
                <c:pt idx="21">
                  <c:v>5654</c:v>
                </c:pt>
                <c:pt idx="22">
                  <c:v>5707</c:v>
                </c:pt>
                <c:pt idx="23">
                  <c:v>6602</c:v>
                </c:pt>
                <c:pt idx="24">
                  <c:v>6616</c:v>
                </c:pt>
                <c:pt idx="25">
                  <c:v>6658</c:v>
                </c:pt>
                <c:pt idx="26">
                  <c:v>6709.5</c:v>
                </c:pt>
                <c:pt idx="27">
                  <c:v>6733</c:v>
                </c:pt>
                <c:pt idx="28">
                  <c:v>6811</c:v>
                </c:pt>
                <c:pt idx="29">
                  <c:v>7178</c:v>
                </c:pt>
                <c:pt idx="30">
                  <c:v>6588</c:v>
                </c:pt>
                <c:pt idx="31">
                  <c:v>6605</c:v>
                </c:pt>
                <c:pt idx="32">
                  <c:v>7790</c:v>
                </c:pt>
                <c:pt idx="33">
                  <c:v>8343</c:v>
                </c:pt>
                <c:pt idx="34">
                  <c:v>10661.5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  <c:pt idx="32">
                  <c:v>-5.9620000007271301E-2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5D-4B94-8001-42A353A328C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-213.5</c:v>
                </c:pt>
                <c:pt idx="1">
                  <c:v>-212</c:v>
                </c:pt>
                <c:pt idx="2">
                  <c:v>0</c:v>
                </c:pt>
                <c:pt idx="3">
                  <c:v>1010.5</c:v>
                </c:pt>
                <c:pt idx="4">
                  <c:v>1024.5</c:v>
                </c:pt>
                <c:pt idx="5">
                  <c:v>1466.5</c:v>
                </c:pt>
                <c:pt idx="6">
                  <c:v>1477.5</c:v>
                </c:pt>
                <c:pt idx="7">
                  <c:v>1479</c:v>
                </c:pt>
                <c:pt idx="8">
                  <c:v>1480.5</c:v>
                </c:pt>
                <c:pt idx="9">
                  <c:v>1571</c:v>
                </c:pt>
                <c:pt idx="10">
                  <c:v>1572.5</c:v>
                </c:pt>
                <c:pt idx="11">
                  <c:v>1958</c:v>
                </c:pt>
                <c:pt idx="12">
                  <c:v>3271.5</c:v>
                </c:pt>
                <c:pt idx="13">
                  <c:v>3271.5</c:v>
                </c:pt>
                <c:pt idx="14">
                  <c:v>3271.5</c:v>
                </c:pt>
                <c:pt idx="15">
                  <c:v>4982.5</c:v>
                </c:pt>
                <c:pt idx="16">
                  <c:v>5417</c:v>
                </c:pt>
                <c:pt idx="17">
                  <c:v>5540</c:v>
                </c:pt>
                <c:pt idx="18">
                  <c:v>5540</c:v>
                </c:pt>
                <c:pt idx="19">
                  <c:v>5576</c:v>
                </c:pt>
                <c:pt idx="20">
                  <c:v>5629</c:v>
                </c:pt>
                <c:pt idx="21">
                  <c:v>5654</c:v>
                </c:pt>
                <c:pt idx="22">
                  <c:v>5707</c:v>
                </c:pt>
                <c:pt idx="23">
                  <c:v>6602</c:v>
                </c:pt>
                <c:pt idx="24">
                  <c:v>6616</c:v>
                </c:pt>
                <c:pt idx="25">
                  <c:v>6658</c:v>
                </c:pt>
                <c:pt idx="26">
                  <c:v>6709.5</c:v>
                </c:pt>
                <c:pt idx="27">
                  <c:v>6733</c:v>
                </c:pt>
                <c:pt idx="28">
                  <c:v>6811</c:v>
                </c:pt>
                <c:pt idx="29">
                  <c:v>7178</c:v>
                </c:pt>
                <c:pt idx="30">
                  <c:v>6588</c:v>
                </c:pt>
                <c:pt idx="31">
                  <c:v>6605</c:v>
                </c:pt>
                <c:pt idx="32">
                  <c:v>7790</c:v>
                </c:pt>
                <c:pt idx="33">
                  <c:v>8343</c:v>
                </c:pt>
                <c:pt idx="34">
                  <c:v>10661.5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23">
                  <c:v>-5.7216000001062639E-2</c:v>
                </c:pt>
                <c:pt idx="25">
                  <c:v>-4.9464000003354158E-2</c:v>
                </c:pt>
                <c:pt idx="27">
                  <c:v>-5.1914000003307592E-2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5D-4B94-8001-42A353A328C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-213.5</c:v>
                </c:pt>
                <c:pt idx="1">
                  <c:v>-212</c:v>
                </c:pt>
                <c:pt idx="2">
                  <c:v>0</c:v>
                </c:pt>
                <c:pt idx="3">
                  <c:v>1010.5</c:v>
                </c:pt>
                <c:pt idx="4">
                  <c:v>1024.5</c:v>
                </c:pt>
                <c:pt idx="5">
                  <c:v>1466.5</c:v>
                </c:pt>
                <c:pt idx="6">
                  <c:v>1477.5</c:v>
                </c:pt>
                <c:pt idx="7">
                  <c:v>1479</c:v>
                </c:pt>
                <c:pt idx="8">
                  <c:v>1480.5</c:v>
                </c:pt>
                <c:pt idx="9">
                  <c:v>1571</c:v>
                </c:pt>
                <c:pt idx="10">
                  <c:v>1572.5</c:v>
                </c:pt>
                <c:pt idx="11">
                  <c:v>1958</c:v>
                </c:pt>
                <c:pt idx="12">
                  <c:v>3271.5</c:v>
                </c:pt>
                <c:pt idx="13">
                  <c:v>3271.5</c:v>
                </c:pt>
                <c:pt idx="14">
                  <c:v>3271.5</c:v>
                </c:pt>
                <c:pt idx="15">
                  <c:v>4982.5</c:v>
                </c:pt>
                <c:pt idx="16">
                  <c:v>5417</c:v>
                </c:pt>
                <c:pt idx="17">
                  <c:v>5540</c:v>
                </c:pt>
                <c:pt idx="18">
                  <c:v>5540</c:v>
                </c:pt>
                <c:pt idx="19">
                  <c:v>5576</c:v>
                </c:pt>
                <c:pt idx="20">
                  <c:v>5629</c:v>
                </c:pt>
                <c:pt idx="21">
                  <c:v>5654</c:v>
                </c:pt>
                <c:pt idx="22">
                  <c:v>5707</c:v>
                </c:pt>
                <c:pt idx="23">
                  <c:v>6602</c:v>
                </c:pt>
                <c:pt idx="24">
                  <c:v>6616</c:v>
                </c:pt>
                <c:pt idx="25">
                  <c:v>6658</c:v>
                </c:pt>
                <c:pt idx="26">
                  <c:v>6709.5</c:v>
                </c:pt>
                <c:pt idx="27">
                  <c:v>6733</c:v>
                </c:pt>
                <c:pt idx="28">
                  <c:v>6811</c:v>
                </c:pt>
                <c:pt idx="29">
                  <c:v>7178</c:v>
                </c:pt>
                <c:pt idx="30">
                  <c:v>6588</c:v>
                </c:pt>
                <c:pt idx="31">
                  <c:v>6605</c:v>
                </c:pt>
                <c:pt idx="32">
                  <c:v>7790</c:v>
                </c:pt>
                <c:pt idx="33">
                  <c:v>8343</c:v>
                </c:pt>
                <c:pt idx="34">
                  <c:v>10661.5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0">
                  <c:v>-6.9170000060694292E-3</c:v>
                </c:pt>
                <c:pt idx="1">
                  <c:v>-6.6040000019711442E-3</c:v>
                </c:pt>
                <c:pt idx="2">
                  <c:v>0</c:v>
                </c:pt>
                <c:pt idx="3">
                  <c:v>1.4390999996976461E-2</c:v>
                </c:pt>
                <c:pt idx="4">
                  <c:v>4.8790000000735745E-3</c:v>
                </c:pt>
                <c:pt idx="5">
                  <c:v>4.0430000008200295E-3</c:v>
                </c:pt>
                <c:pt idx="6">
                  <c:v>6.1050000003888272E-3</c:v>
                </c:pt>
                <c:pt idx="7">
                  <c:v>5.3179999958956614E-3</c:v>
                </c:pt>
                <c:pt idx="8">
                  <c:v>2.7310000004945323E-3</c:v>
                </c:pt>
                <c:pt idx="9">
                  <c:v>3.8819999972474761E-3</c:v>
                </c:pt>
                <c:pt idx="10">
                  <c:v>5.4949999976088293E-3</c:v>
                </c:pt>
                <c:pt idx="11">
                  <c:v>-2.6639999996405095E-3</c:v>
                </c:pt>
                <c:pt idx="12">
                  <c:v>-1.5477000000828411E-2</c:v>
                </c:pt>
                <c:pt idx="13">
                  <c:v>-1.4477000004262663E-2</c:v>
                </c:pt>
                <c:pt idx="14">
                  <c:v>-1.3977000002341811E-2</c:v>
                </c:pt>
                <c:pt idx="15">
                  <c:v>-4.2124999999941792E-2</c:v>
                </c:pt>
                <c:pt idx="16">
                  <c:v>-4.1186000002198853E-2</c:v>
                </c:pt>
                <c:pt idx="17">
                  <c:v>-5.1550000003771856E-2</c:v>
                </c:pt>
                <c:pt idx="18">
                  <c:v>-5.0350000004982576E-2</c:v>
                </c:pt>
                <c:pt idx="19">
                  <c:v>-4.5777999999700114E-2</c:v>
                </c:pt>
                <c:pt idx="20">
                  <c:v>-4.3782000000646804E-2</c:v>
                </c:pt>
                <c:pt idx="21">
                  <c:v>-4.2862000002060086E-2</c:v>
                </c:pt>
                <c:pt idx="22">
                  <c:v>-4.4655999998212792E-2</c:v>
                </c:pt>
                <c:pt idx="28">
                  <c:v>-5.2298000002338085E-2</c:v>
                </c:pt>
                <c:pt idx="29">
                  <c:v>-5.9423999999125954E-2</c:v>
                </c:pt>
                <c:pt idx="30">
                  <c:v>-4.6604000002844259E-2</c:v>
                </c:pt>
                <c:pt idx="31">
                  <c:v>-5.2390000004379544E-2</c:v>
                </c:pt>
                <c:pt idx="33">
                  <c:v>-6.7994000004546251E-2</c:v>
                </c:pt>
                <c:pt idx="34">
                  <c:v>-7.9467000003205612E-2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5D-4B94-8001-42A353A328C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-213.5</c:v>
                </c:pt>
                <c:pt idx="1">
                  <c:v>-212</c:v>
                </c:pt>
                <c:pt idx="2">
                  <c:v>0</c:v>
                </c:pt>
                <c:pt idx="3">
                  <c:v>1010.5</c:v>
                </c:pt>
                <c:pt idx="4">
                  <c:v>1024.5</c:v>
                </c:pt>
                <c:pt idx="5">
                  <c:v>1466.5</c:v>
                </c:pt>
                <c:pt idx="6">
                  <c:v>1477.5</c:v>
                </c:pt>
                <c:pt idx="7">
                  <c:v>1479</c:v>
                </c:pt>
                <c:pt idx="8">
                  <c:v>1480.5</c:v>
                </c:pt>
                <c:pt idx="9">
                  <c:v>1571</c:v>
                </c:pt>
                <c:pt idx="10">
                  <c:v>1572.5</c:v>
                </c:pt>
                <c:pt idx="11">
                  <c:v>1958</c:v>
                </c:pt>
                <c:pt idx="12">
                  <c:v>3271.5</c:v>
                </c:pt>
                <c:pt idx="13">
                  <c:v>3271.5</c:v>
                </c:pt>
                <c:pt idx="14">
                  <c:v>3271.5</c:v>
                </c:pt>
                <c:pt idx="15">
                  <c:v>4982.5</c:v>
                </c:pt>
                <c:pt idx="16">
                  <c:v>5417</c:v>
                </c:pt>
                <c:pt idx="17">
                  <c:v>5540</c:v>
                </c:pt>
                <c:pt idx="18">
                  <c:v>5540</c:v>
                </c:pt>
                <c:pt idx="19">
                  <c:v>5576</c:v>
                </c:pt>
                <c:pt idx="20">
                  <c:v>5629</c:v>
                </c:pt>
                <c:pt idx="21">
                  <c:v>5654</c:v>
                </c:pt>
                <c:pt idx="22">
                  <c:v>5707</c:v>
                </c:pt>
                <c:pt idx="23">
                  <c:v>6602</c:v>
                </c:pt>
                <c:pt idx="24">
                  <c:v>6616</c:v>
                </c:pt>
                <c:pt idx="25">
                  <c:v>6658</c:v>
                </c:pt>
                <c:pt idx="26">
                  <c:v>6709.5</c:v>
                </c:pt>
                <c:pt idx="27">
                  <c:v>6733</c:v>
                </c:pt>
                <c:pt idx="28">
                  <c:v>6811</c:v>
                </c:pt>
                <c:pt idx="29">
                  <c:v>7178</c:v>
                </c:pt>
                <c:pt idx="30">
                  <c:v>6588</c:v>
                </c:pt>
                <c:pt idx="31">
                  <c:v>6605</c:v>
                </c:pt>
                <c:pt idx="32">
                  <c:v>7790</c:v>
                </c:pt>
                <c:pt idx="33">
                  <c:v>8343</c:v>
                </c:pt>
                <c:pt idx="34">
                  <c:v>10661.5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5D-4B94-8001-42A353A328C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-213.5</c:v>
                </c:pt>
                <c:pt idx="1">
                  <c:v>-212</c:v>
                </c:pt>
                <c:pt idx="2">
                  <c:v>0</c:v>
                </c:pt>
                <c:pt idx="3">
                  <c:v>1010.5</c:v>
                </c:pt>
                <c:pt idx="4">
                  <c:v>1024.5</c:v>
                </c:pt>
                <c:pt idx="5">
                  <c:v>1466.5</c:v>
                </c:pt>
                <c:pt idx="6">
                  <c:v>1477.5</c:v>
                </c:pt>
                <c:pt idx="7">
                  <c:v>1479</c:v>
                </c:pt>
                <c:pt idx="8">
                  <c:v>1480.5</c:v>
                </c:pt>
                <c:pt idx="9">
                  <c:v>1571</c:v>
                </c:pt>
                <c:pt idx="10">
                  <c:v>1572.5</c:v>
                </c:pt>
                <c:pt idx="11">
                  <c:v>1958</c:v>
                </c:pt>
                <c:pt idx="12">
                  <c:v>3271.5</c:v>
                </c:pt>
                <c:pt idx="13">
                  <c:v>3271.5</c:v>
                </c:pt>
                <c:pt idx="14">
                  <c:v>3271.5</c:v>
                </c:pt>
                <c:pt idx="15">
                  <c:v>4982.5</c:v>
                </c:pt>
                <c:pt idx="16">
                  <c:v>5417</c:v>
                </c:pt>
                <c:pt idx="17">
                  <c:v>5540</c:v>
                </c:pt>
                <c:pt idx="18">
                  <c:v>5540</c:v>
                </c:pt>
                <c:pt idx="19">
                  <c:v>5576</c:v>
                </c:pt>
                <c:pt idx="20">
                  <c:v>5629</c:v>
                </c:pt>
                <c:pt idx="21">
                  <c:v>5654</c:v>
                </c:pt>
                <c:pt idx="22">
                  <c:v>5707</c:v>
                </c:pt>
                <c:pt idx="23">
                  <c:v>6602</c:v>
                </c:pt>
                <c:pt idx="24">
                  <c:v>6616</c:v>
                </c:pt>
                <c:pt idx="25">
                  <c:v>6658</c:v>
                </c:pt>
                <c:pt idx="26">
                  <c:v>6709.5</c:v>
                </c:pt>
                <c:pt idx="27">
                  <c:v>6733</c:v>
                </c:pt>
                <c:pt idx="28">
                  <c:v>6811</c:v>
                </c:pt>
                <c:pt idx="29">
                  <c:v>7178</c:v>
                </c:pt>
                <c:pt idx="30">
                  <c:v>6588</c:v>
                </c:pt>
                <c:pt idx="31">
                  <c:v>6605</c:v>
                </c:pt>
                <c:pt idx="32">
                  <c:v>7790</c:v>
                </c:pt>
                <c:pt idx="33">
                  <c:v>8343</c:v>
                </c:pt>
                <c:pt idx="34">
                  <c:v>10661.5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5D-4B94-8001-42A353A328C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2.3999999999999998E-3</c:v>
                  </c:pt>
                  <c:pt idx="1">
                    <c:v>8.9999999999999998E-4</c:v>
                  </c:pt>
                  <c:pt idx="3">
                    <c:v>1.6000000000000001E-3</c:v>
                  </c:pt>
                  <c:pt idx="4">
                    <c:v>1.6000000000000001E-3</c:v>
                  </c:pt>
                  <c:pt idx="5">
                    <c:v>1E-3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5.0000000000000001E-4</c:v>
                  </c:pt>
                  <c:pt idx="9">
                    <c:v>5.0000000000000001E-4</c:v>
                  </c:pt>
                  <c:pt idx="10">
                    <c:v>5.0000000000000001E-4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1.1000000000000001E-3</c:v>
                  </c:pt>
                  <c:pt idx="14">
                    <c:v>1.4E-3</c:v>
                  </c:pt>
                  <c:pt idx="15">
                    <c:v>2.9999999999999997E-4</c:v>
                  </c:pt>
                  <c:pt idx="16">
                    <c:v>2.0000000000000001E-4</c:v>
                  </c:pt>
                  <c:pt idx="17">
                    <c:v>8.0000000000000004E-4</c:v>
                  </c:pt>
                  <c:pt idx="18">
                    <c:v>1E-3</c:v>
                  </c:pt>
                  <c:pt idx="19">
                    <c:v>4.0000000000000002E-4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6.1000000000000004E-3</c:v>
                  </c:pt>
                  <c:pt idx="24">
                    <c:v>1.6000000000000001E-3</c:v>
                  </c:pt>
                  <c:pt idx="25">
                    <c:v>4.0000000000000002E-4</c:v>
                  </c:pt>
                  <c:pt idx="26">
                    <c:v>1.6000000000000001E-3</c:v>
                  </c:pt>
                  <c:pt idx="27">
                    <c:v>1.2999999999999999E-3</c:v>
                  </c:pt>
                  <c:pt idx="28">
                    <c:v>5.0000000000000001E-4</c:v>
                  </c:pt>
                  <c:pt idx="29">
                    <c:v>3.0999999999999999E-3</c:v>
                  </c:pt>
                  <c:pt idx="30">
                    <c:v>2.0000000000000001E-4</c:v>
                  </c:pt>
                  <c:pt idx="31">
                    <c:v>2.0000000000000001E-4</c:v>
                  </c:pt>
                  <c:pt idx="32">
                    <c:v>1.38E-2</c:v>
                  </c:pt>
                  <c:pt idx="33">
                    <c:v>1.5E-3</c:v>
                  </c:pt>
                  <c:pt idx="34">
                    <c:v>1.9E-3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-213.5</c:v>
                </c:pt>
                <c:pt idx="1">
                  <c:v>-212</c:v>
                </c:pt>
                <c:pt idx="2">
                  <c:v>0</c:v>
                </c:pt>
                <c:pt idx="3">
                  <c:v>1010.5</c:v>
                </c:pt>
                <c:pt idx="4">
                  <c:v>1024.5</c:v>
                </c:pt>
                <c:pt idx="5">
                  <c:v>1466.5</c:v>
                </c:pt>
                <c:pt idx="6">
                  <c:v>1477.5</c:v>
                </c:pt>
                <c:pt idx="7">
                  <c:v>1479</c:v>
                </c:pt>
                <c:pt idx="8">
                  <c:v>1480.5</c:v>
                </c:pt>
                <c:pt idx="9">
                  <c:v>1571</c:v>
                </c:pt>
                <c:pt idx="10">
                  <c:v>1572.5</c:v>
                </c:pt>
                <c:pt idx="11">
                  <c:v>1958</c:v>
                </c:pt>
                <c:pt idx="12">
                  <c:v>3271.5</c:v>
                </c:pt>
                <c:pt idx="13">
                  <c:v>3271.5</c:v>
                </c:pt>
                <c:pt idx="14">
                  <c:v>3271.5</c:v>
                </c:pt>
                <c:pt idx="15">
                  <c:v>4982.5</c:v>
                </c:pt>
                <c:pt idx="16">
                  <c:v>5417</c:v>
                </c:pt>
                <c:pt idx="17">
                  <c:v>5540</c:v>
                </c:pt>
                <c:pt idx="18">
                  <c:v>5540</c:v>
                </c:pt>
                <c:pt idx="19">
                  <c:v>5576</c:v>
                </c:pt>
                <c:pt idx="20">
                  <c:v>5629</c:v>
                </c:pt>
                <c:pt idx="21">
                  <c:v>5654</c:v>
                </c:pt>
                <c:pt idx="22">
                  <c:v>5707</c:v>
                </c:pt>
                <c:pt idx="23">
                  <c:v>6602</c:v>
                </c:pt>
                <c:pt idx="24">
                  <c:v>6616</c:v>
                </c:pt>
                <c:pt idx="25">
                  <c:v>6658</c:v>
                </c:pt>
                <c:pt idx="26">
                  <c:v>6709.5</c:v>
                </c:pt>
                <c:pt idx="27">
                  <c:v>6733</c:v>
                </c:pt>
                <c:pt idx="28">
                  <c:v>6811</c:v>
                </c:pt>
                <c:pt idx="29">
                  <c:v>7178</c:v>
                </c:pt>
                <c:pt idx="30">
                  <c:v>6588</c:v>
                </c:pt>
                <c:pt idx="31">
                  <c:v>6605</c:v>
                </c:pt>
                <c:pt idx="32">
                  <c:v>7790</c:v>
                </c:pt>
                <c:pt idx="33">
                  <c:v>8343</c:v>
                </c:pt>
                <c:pt idx="34">
                  <c:v>10661.5</c:v>
                </c:pt>
              </c:numCache>
            </c:numRef>
          </c:xVal>
          <c:yVal>
            <c:numRef>
              <c:f>Active!$N$21:$N$979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5D-4B94-8001-42A353A328C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-213.5</c:v>
                </c:pt>
                <c:pt idx="1">
                  <c:v>-212</c:v>
                </c:pt>
                <c:pt idx="2">
                  <c:v>0</c:v>
                </c:pt>
                <c:pt idx="3">
                  <c:v>1010.5</c:v>
                </c:pt>
                <c:pt idx="4">
                  <c:v>1024.5</c:v>
                </c:pt>
                <c:pt idx="5">
                  <c:v>1466.5</c:v>
                </c:pt>
                <c:pt idx="6">
                  <c:v>1477.5</c:v>
                </c:pt>
                <c:pt idx="7">
                  <c:v>1479</c:v>
                </c:pt>
                <c:pt idx="8">
                  <c:v>1480.5</c:v>
                </c:pt>
                <c:pt idx="9">
                  <c:v>1571</c:v>
                </c:pt>
                <c:pt idx="10">
                  <c:v>1572.5</c:v>
                </c:pt>
                <c:pt idx="11">
                  <c:v>1958</c:v>
                </c:pt>
                <c:pt idx="12">
                  <c:v>3271.5</c:v>
                </c:pt>
                <c:pt idx="13">
                  <c:v>3271.5</c:v>
                </c:pt>
                <c:pt idx="14">
                  <c:v>3271.5</c:v>
                </c:pt>
                <c:pt idx="15">
                  <c:v>4982.5</c:v>
                </c:pt>
                <c:pt idx="16">
                  <c:v>5417</c:v>
                </c:pt>
                <c:pt idx="17">
                  <c:v>5540</c:v>
                </c:pt>
                <c:pt idx="18">
                  <c:v>5540</c:v>
                </c:pt>
                <c:pt idx="19">
                  <c:v>5576</c:v>
                </c:pt>
                <c:pt idx="20">
                  <c:v>5629</c:v>
                </c:pt>
                <c:pt idx="21">
                  <c:v>5654</c:v>
                </c:pt>
                <c:pt idx="22">
                  <c:v>5707</c:v>
                </c:pt>
                <c:pt idx="23">
                  <c:v>6602</c:v>
                </c:pt>
                <c:pt idx="24">
                  <c:v>6616</c:v>
                </c:pt>
                <c:pt idx="25">
                  <c:v>6658</c:v>
                </c:pt>
                <c:pt idx="26">
                  <c:v>6709.5</c:v>
                </c:pt>
                <c:pt idx="27">
                  <c:v>6733</c:v>
                </c:pt>
                <c:pt idx="28">
                  <c:v>6811</c:v>
                </c:pt>
                <c:pt idx="29">
                  <c:v>7178</c:v>
                </c:pt>
                <c:pt idx="30">
                  <c:v>6588</c:v>
                </c:pt>
                <c:pt idx="31">
                  <c:v>6605</c:v>
                </c:pt>
                <c:pt idx="32">
                  <c:v>7790</c:v>
                </c:pt>
                <c:pt idx="33">
                  <c:v>8343</c:v>
                </c:pt>
                <c:pt idx="34">
                  <c:v>10661.5</c:v>
                </c:pt>
              </c:numCache>
            </c:numRef>
          </c:xVal>
          <c:yVal>
            <c:numRef>
              <c:f>Active!$O$21:$O$979</c:f>
              <c:numCache>
                <c:formatCode>General</c:formatCode>
                <c:ptCount val="959"/>
                <c:pt idx="0">
                  <c:v>2.0249192210177579E-2</c:v>
                </c:pt>
                <c:pt idx="1">
                  <c:v>2.0233447053008152E-2</c:v>
                </c:pt>
                <c:pt idx="2">
                  <c:v>1.8008131506395811E-2</c:v>
                </c:pt>
                <c:pt idx="3">
                  <c:v>7.4011439599251921E-3</c:v>
                </c:pt>
                <c:pt idx="4">
                  <c:v>7.2541891596772084E-3</c:v>
                </c:pt>
                <c:pt idx="5">
                  <c:v>2.6146161804194018E-3</c:v>
                </c:pt>
                <c:pt idx="6">
                  <c:v>2.4991516945102703E-3</c:v>
                </c:pt>
                <c:pt idx="7">
                  <c:v>2.4834065373408442E-3</c:v>
                </c:pt>
                <c:pt idx="8">
                  <c:v>2.4676613801714164E-3</c:v>
                </c:pt>
                <c:pt idx="9">
                  <c:v>1.5177035642826575E-3</c:v>
                </c:pt>
                <c:pt idx="10">
                  <c:v>1.5019584071132297E-3</c:v>
                </c:pt>
                <c:pt idx="11">
                  <c:v>-2.5445469854294932E-3</c:v>
                </c:pt>
                <c:pt idx="12">
                  <c:v>-1.6332056280124352E-2</c:v>
                </c:pt>
                <c:pt idx="13">
                  <c:v>-1.6332056280124352E-2</c:v>
                </c:pt>
                <c:pt idx="14">
                  <c:v>-1.6332056280124352E-2</c:v>
                </c:pt>
                <c:pt idx="15">
                  <c:v>-3.4292032224717356E-2</c:v>
                </c:pt>
                <c:pt idx="16">
                  <c:v>-3.8852879418128025E-2</c:v>
                </c:pt>
                <c:pt idx="17">
                  <c:v>-4.0143982306021037E-2</c:v>
                </c:pt>
                <c:pt idx="18">
                  <c:v>-4.0143982306021037E-2</c:v>
                </c:pt>
                <c:pt idx="19">
                  <c:v>-4.0521866078087283E-2</c:v>
                </c:pt>
                <c:pt idx="20">
                  <c:v>-4.1078194964740369E-2</c:v>
                </c:pt>
                <c:pt idx="21">
                  <c:v>-4.1340614250897481E-2</c:v>
                </c:pt>
                <c:pt idx="22">
                  <c:v>-4.1896943137550567E-2</c:v>
                </c:pt>
                <c:pt idx="23">
                  <c:v>-5.1291553581975319E-2</c:v>
                </c:pt>
                <c:pt idx="24">
                  <c:v>-5.1438508382223302E-2</c:v>
                </c:pt>
                <c:pt idx="25">
                  <c:v>-5.1879372782967254E-2</c:v>
                </c:pt>
                <c:pt idx="26">
                  <c:v>-5.2419956512450905E-2</c:v>
                </c:pt>
                <c:pt idx="27">
                  <c:v>-5.2666630641438603E-2</c:v>
                </c:pt>
                <c:pt idx="28">
                  <c:v>-5.3485378814248793E-2</c:v>
                </c:pt>
                <c:pt idx="29">
                  <c:v>-5.7337693935035253E-2</c:v>
                </c:pt>
                <c:pt idx="30">
                  <c:v>-5.1144598781727321E-2</c:v>
                </c:pt>
                <c:pt idx="31">
                  <c:v>-5.1323043896314161E-2</c:v>
                </c:pt>
                <c:pt idx="32">
                  <c:v>-6.3761718060161454E-2</c:v>
                </c:pt>
                <c:pt idx="33">
                  <c:v>-6.9566432669956851E-2</c:v>
                </c:pt>
                <c:pt idx="34">
                  <c:v>-9.390319726816776E-2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5D-4B94-8001-42A353A328C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-213.5</c:v>
                </c:pt>
                <c:pt idx="1">
                  <c:v>-212</c:v>
                </c:pt>
                <c:pt idx="2">
                  <c:v>0</c:v>
                </c:pt>
                <c:pt idx="3">
                  <c:v>1010.5</c:v>
                </c:pt>
                <c:pt idx="4">
                  <c:v>1024.5</c:v>
                </c:pt>
                <c:pt idx="5">
                  <c:v>1466.5</c:v>
                </c:pt>
                <c:pt idx="6">
                  <c:v>1477.5</c:v>
                </c:pt>
                <c:pt idx="7">
                  <c:v>1479</c:v>
                </c:pt>
                <c:pt idx="8">
                  <c:v>1480.5</c:v>
                </c:pt>
                <c:pt idx="9">
                  <c:v>1571</c:v>
                </c:pt>
                <c:pt idx="10">
                  <c:v>1572.5</c:v>
                </c:pt>
                <c:pt idx="11">
                  <c:v>1958</c:v>
                </c:pt>
                <c:pt idx="12">
                  <c:v>3271.5</c:v>
                </c:pt>
                <c:pt idx="13">
                  <c:v>3271.5</c:v>
                </c:pt>
                <c:pt idx="14">
                  <c:v>3271.5</c:v>
                </c:pt>
                <c:pt idx="15">
                  <c:v>4982.5</c:v>
                </c:pt>
                <c:pt idx="16">
                  <c:v>5417</c:v>
                </c:pt>
                <c:pt idx="17">
                  <c:v>5540</c:v>
                </c:pt>
                <c:pt idx="18">
                  <c:v>5540</c:v>
                </c:pt>
                <c:pt idx="19">
                  <c:v>5576</c:v>
                </c:pt>
                <c:pt idx="20">
                  <c:v>5629</c:v>
                </c:pt>
                <c:pt idx="21">
                  <c:v>5654</c:v>
                </c:pt>
                <c:pt idx="22">
                  <c:v>5707</c:v>
                </c:pt>
                <c:pt idx="23">
                  <c:v>6602</c:v>
                </c:pt>
                <c:pt idx="24">
                  <c:v>6616</c:v>
                </c:pt>
                <c:pt idx="25">
                  <c:v>6658</c:v>
                </c:pt>
                <c:pt idx="26">
                  <c:v>6709.5</c:v>
                </c:pt>
                <c:pt idx="27">
                  <c:v>6733</c:v>
                </c:pt>
                <c:pt idx="28">
                  <c:v>6811</c:v>
                </c:pt>
                <c:pt idx="29">
                  <c:v>7178</c:v>
                </c:pt>
                <c:pt idx="30">
                  <c:v>6588</c:v>
                </c:pt>
                <c:pt idx="31">
                  <c:v>6605</c:v>
                </c:pt>
                <c:pt idx="32">
                  <c:v>7790</c:v>
                </c:pt>
                <c:pt idx="33">
                  <c:v>8343</c:v>
                </c:pt>
                <c:pt idx="34">
                  <c:v>10661.5</c:v>
                </c:pt>
              </c:numCache>
            </c:numRef>
          </c:xVal>
          <c:yVal>
            <c:numRef>
              <c:f>Active!$U$21:$U$979</c:f>
              <c:numCache>
                <c:formatCode>General</c:formatCode>
                <c:ptCount val="959"/>
                <c:pt idx="24">
                  <c:v>5.044199999247212E-2</c:v>
                </c:pt>
                <c:pt idx="26">
                  <c:v>2.9000002541579306E-5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5D-4B94-8001-42A353A32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783640"/>
        <c:axId val="1"/>
      </c:scatterChart>
      <c:valAx>
        <c:axId val="600783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783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3759398496242"/>
          <c:y val="0.92397937099967764"/>
          <c:w val="0.7052631578947368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514350</xdr:colOff>
      <xdr:row>18</xdr:row>
      <xdr:rowOff>123825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D5A351C2-19E4-7E57-7927-D7B4F96AA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6153" TargetMode="External"/><Relationship Id="rId13" Type="http://schemas.openxmlformats.org/officeDocument/2006/relationships/hyperlink" Target="http://var.astro.cz/oejv/issues/oejv0094.pdf" TargetMode="External"/><Relationship Id="rId18" Type="http://schemas.openxmlformats.org/officeDocument/2006/relationships/hyperlink" Target="http://var.astro.cz/oejv/issues/oejv0160.pdf" TargetMode="External"/><Relationship Id="rId26" Type="http://schemas.openxmlformats.org/officeDocument/2006/relationships/hyperlink" Target="http://www.bav-astro.de/sfs/BAVM_link.php?BAVMnr=238" TargetMode="External"/><Relationship Id="rId3" Type="http://schemas.openxmlformats.org/officeDocument/2006/relationships/hyperlink" Target="http://www.konkoly.hu/cgi-bin/IBVS?5645" TargetMode="External"/><Relationship Id="rId21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www.konkoly.hu/cgi-bin/IBVS?6153" TargetMode="External"/><Relationship Id="rId12" Type="http://schemas.openxmlformats.org/officeDocument/2006/relationships/hyperlink" Target="http://vsolj.cetus-net.org/no45.pdf" TargetMode="External"/><Relationship Id="rId17" Type="http://schemas.openxmlformats.org/officeDocument/2006/relationships/hyperlink" Target="http://var.astro.cz/oejv/issues/oejv0160.pdf" TargetMode="External"/><Relationship Id="rId25" Type="http://schemas.openxmlformats.org/officeDocument/2006/relationships/hyperlink" Target="http://www.bav-astro.de/sfs/BAVM_link.php?BAVMnr=238" TargetMode="External"/><Relationship Id="rId2" Type="http://schemas.openxmlformats.org/officeDocument/2006/relationships/hyperlink" Target="http://www.konkoly.hu/cgi-bin/IBVS?5645" TargetMode="External"/><Relationship Id="rId16" Type="http://schemas.openxmlformats.org/officeDocument/2006/relationships/hyperlink" Target="http://var.astro.cz/oejv/issues/oejv0160.pdf" TargetMode="External"/><Relationship Id="rId20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6153" TargetMode="External"/><Relationship Id="rId11" Type="http://schemas.openxmlformats.org/officeDocument/2006/relationships/hyperlink" Target="http://www.konkoly.hu/cgi-bin/IBVS?6153" TargetMode="External"/><Relationship Id="rId24" Type="http://schemas.openxmlformats.org/officeDocument/2006/relationships/hyperlink" Target="http://www.bav-astro.de/sfs/BAVM_link.php?BAVMnr=238" TargetMode="External"/><Relationship Id="rId5" Type="http://schemas.openxmlformats.org/officeDocument/2006/relationships/hyperlink" Target="http://www.konkoly.hu/cgi-bin/IBVS?6153" TargetMode="External"/><Relationship Id="rId15" Type="http://schemas.openxmlformats.org/officeDocument/2006/relationships/hyperlink" Target="http://var.astro.cz/oejv/issues/oejv0094.pdf" TargetMode="External"/><Relationship Id="rId23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www.konkoly.hu/cgi-bin/IBVS?6153" TargetMode="External"/><Relationship Id="rId19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konkoly.hu/cgi-bin/IBVS?6153" TargetMode="External"/><Relationship Id="rId9" Type="http://schemas.openxmlformats.org/officeDocument/2006/relationships/hyperlink" Target="http://www.konkoly.hu/cgi-bin/IBVS?6153" TargetMode="External"/><Relationship Id="rId14" Type="http://schemas.openxmlformats.org/officeDocument/2006/relationships/hyperlink" Target="http://var.astro.cz/oejv/issues/oejv0094.pdf" TargetMode="External"/><Relationship Id="rId22" Type="http://schemas.openxmlformats.org/officeDocument/2006/relationships/hyperlink" Target="http://var.astro.cz/oejv/issues/oejv0160.pdf" TargetMode="External"/><Relationship Id="rId27" Type="http://schemas.openxmlformats.org/officeDocument/2006/relationships/hyperlink" Target="http://www.bav-astro.de/sfs/BAVM_link.php?BAVMnr=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20"/>
  <sheetViews>
    <sheetView tabSelected="1" workbookViewId="0">
      <pane xSplit="14" ySplit="21" topLeftCell="O35" activePane="bottomRight" state="frozen"/>
      <selection pane="topRight" activeCell="O1" sqref="O1"/>
      <selection pane="bottomLeft" activeCell="A22" sqref="A22"/>
      <selection pane="bottomRight" activeCell="A47" sqref="A47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5" width="9.42578125" customWidth="1"/>
    <col min="6" max="6" width="17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36</v>
      </c>
    </row>
    <row r="2" spans="1:6">
      <c r="A2" t="s">
        <v>25</v>
      </c>
      <c r="B2" t="s">
        <v>37</v>
      </c>
      <c r="C2" s="3"/>
      <c r="D2" s="3"/>
    </row>
    <row r="3" spans="1:6" ht="13.5" thickBot="1"/>
    <row r="4" spans="1:6" ht="14.25" thickTop="1" thickBot="1">
      <c r="A4" s="5" t="s">
        <v>2</v>
      </c>
      <c r="C4" s="8">
        <v>52500.311000000002</v>
      </c>
      <c r="D4" s="9">
        <v>0.64045799999999997</v>
      </c>
    </row>
    <row r="5" spans="1:6" ht="13.5" thickTop="1">
      <c r="A5" s="11" t="s">
        <v>27</v>
      </c>
      <c r="B5" s="12"/>
      <c r="C5" s="13">
        <v>-9.5</v>
      </c>
      <c r="D5" s="12" t="s">
        <v>28</v>
      </c>
      <c r="E5" s="12"/>
    </row>
    <row r="6" spans="1:6">
      <c r="A6" s="5" t="s">
        <v>3</v>
      </c>
    </row>
    <row r="7" spans="1:6">
      <c r="A7" t="s">
        <v>4</v>
      </c>
      <c r="C7">
        <f>C4</f>
        <v>52500.311000000002</v>
      </c>
    </row>
    <row r="8" spans="1:6">
      <c r="A8" t="s">
        <v>5</v>
      </c>
      <c r="C8">
        <f>D4</f>
        <v>0.64045799999999997</v>
      </c>
      <c r="D8" s="29" t="s">
        <v>34</v>
      </c>
    </row>
    <row r="9" spans="1:6">
      <c r="A9" s="26" t="s">
        <v>32</v>
      </c>
      <c r="C9" s="27">
        <v>24</v>
      </c>
      <c r="D9" s="24" t="str">
        <f>"F"&amp;C9</f>
        <v>F24</v>
      </c>
      <c r="E9" s="25" t="str">
        <f>"G"&amp;C9</f>
        <v>G24</v>
      </c>
    </row>
    <row r="10" spans="1:6" ht="13.5" thickBot="1">
      <c r="A10" s="12"/>
      <c r="B10" s="12"/>
      <c r="C10" s="4" t="s">
        <v>21</v>
      </c>
      <c r="D10" s="4" t="s">
        <v>22</v>
      </c>
      <c r="E10" s="12"/>
    </row>
    <row r="11" spans="1:6">
      <c r="A11" s="12" t="s">
        <v>17</v>
      </c>
      <c r="B11" s="12"/>
      <c r="C11" s="23">
        <f ca="1">INTERCEPT(INDIRECT($E$9):G972,INDIRECT($D$9):F972)</f>
        <v>1.8008131506395811E-2</v>
      </c>
      <c r="D11" s="3"/>
      <c r="E11" s="12"/>
    </row>
    <row r="12" spans="1:6">
      <c r="A12" s="12" t="s">
        <v>18</v>
      </c>
      <c r="B12" s="12"/>
      <c r="C12" s="23">
        <f ca="1">SLOPE(INDIRECT($E$9):G972,INDIRECT($D$9):F972)</f>
        <v>-1.0496771446284629E-5</v>
      </c>
      <c r="D12" s="3"/>
      <c r="E12" s="12"/>
    </row>
    <row r="13" spans="1:6">
      <c r="A13" s="12" t="s">
        <v>20</v>
      </c>
      <c r="B13" s="12"/>
      <c r="C13" s="3" t="s">
        <v>15</v>
      </c>
    </row>
    <row r="14" spans="1:6">
      <c r="A14" s="12"/>
      <c r="B14" s="12"/>
      <c r="C14" s="12"/>
    </row>
    <row r="15" spans="1:6">
      <c r="A15" s="14" t="s">
        <v>19</v>
      </c>
      <c r="B15" s="12"/>
      <c r="C15" s="15">
        <f ca="1">(C7+C11)+(C8+C12)*INT(MAX(F21:F3513))</f>
        <v>59328.139840051117</v>
      </c>
      <c r="E15" s="16" t="s">
        <v>42</v>
      </c>
      <c r="F15" s="13">
        <v>1</v>
      </c>
    </row>
    <row r="16" spans="1:6">
      <c r="A16" s="18" t="s">
        <v>6</v>
      </c>
      <c r="B16" s="12"/>
      <c r="C16" s="19">
        <f ca="1">+C8+C12</f>
        <v>0.64044750322855371</v>
      </c>
      <c r="E16" s="16" t="s">
        <v>29</v>
      </c>
      <c r="F16" s="17">
        <f ca="1">NOW()+15018.5+$C$5/24</f>
        <v>60324.723708796293</v>
      </c>
    </row>
    <row r="17" spans="1:21" ht="13.5" thickBot="1">
      <c r="A17" s="16" t="s">
        <v>26</v>
      </c>
      <c r="B17" s="12"/>
      <c r="C17" s="12">
        <f>COUNT(C21:C2171)</f>
        <v>35</v>
      </c>
      <c r="E17" s="16" t="s">
        <v>43</v>
      </c>
      <c r="F17" s="17">
        <f ca="1">ROUND(2*(F16-$C$7)/$C$8,0)/2+F15</f>
        <v>12218</v>
      </c>
    </row>
    <row r="18" spans="1:21" ht="14.25" thickTop="1" thickBot="1">
      <c r="A18" s="18" t="s">
        <v>7</v>
      </c>
      <c r="B18" s="12"/>
      <c r="C18" s="21">
        <f ca="1">+C15</f>
        <v>59328.139840051117</v>
      </c>
      <c r="D18" s="22">
        <f ca="1">+C16</f>
        <v>0.64044750322855371</v>
      </c>
      <c r="E18" s="16" t="s">
        <v>30</v>
      </c>
      <c r="F18" s="25">
        <f ca="1">ROUND(2*(F16-$C$15)/$C$16,0)/2+F15</f>
        <v>1557</v>
      </c>
    </row>
    <row r="19" spans="1:21" ht="13.5" thickTop="1">
      <c r="E19" s="16" t="s">
        <v>31</v>
      </c>
      <c r="F19" s="20">
        <f ca="1">+$C$15+$C$16*F18-15018.5-$C$5/24</f>
        <v>45307.212435911308</v>
      </c>
    </row>
    <row r="20" spans="1:21" ht="13.5" thickBot="1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55</v>
      </c>
      <c r="I20" s="7" t="s">
        <v>58</v>
      </c>
      <c r="J20" s="7" t="s">
        <v>52</v>
      </c>
      <c r="K20" s="7" t="s">
        <v>50</v>
      </c>
      <c r="L20" s="7" t="s">
        <v>160</v>
      </c>
      <c r="M20" s="7" t="s">
        <v>161</v>
      </c>
      <c r="N20" s="7" t="s">
        <v>162</v>
      </c>
      <c r="O20" s="7" t="s">
        <v>24</v>
      </c>
      <c r="P20" s="6" t="s">
        <v>23</v>
      </c>
      <c r="Q20" s="4" t="s">
        <v>16</v>
      </c>
      <c r="U20" s="33" t="s">
        <v>47</v>
      </c>
    </row>
    <row r="21" spans="1:21">
      <c r="A21" t="s">
        <v>38</v>
      </c>
      <c r="B21" s="3" t="s">
        <v>39</v>
      </c>
      <c r="C21" s="10">
        <v>52363.566299999999</v>
      </c>
      <c r="D21" s="10">
        <v>2.3999999999999998E-3</v>
      </c>
      <c r="E21">
        <f t="shared" ref="E21:E50" si="0">+(C21-C$7)/C$8</f>
        <v>-213.51080008369468</v>
      </c>
      <c r="F21">
        <f t="shared" ref="F21:F54" si="1">ROUND(2*E21,0)/2</f>
        <v>-213.5</v>
      </c>
      <c r="G21">
        <f t="shared" ref="G21:G44" si="2">+C21-(C$7+F21*C$8)</f>
        <v>-6.9170000060694292E-3</v>
      </c>
      <c r="K21">
        <f t="shared" ref="K21:K43" si="3">+G21</f>
        <v>-6.9170000060694292E-3</v>
      </c>
      <c r="O21">
        <f t="shared" ref="O21:O50" ca="1" si="4">+C$11+C$12*$F21</f>
        <v>2.0249192210177579E-2</v>
      </c>
      <c r="Q21" s="2">
        <f t="shared" ref="Q21:Q50" si="5">+C21-15018.5</f>
        <v>37345.066299999999</v>
      </c>
    </row>
    <row r="22" spans="1:21">
      <c r="A22" t="s">
        <v>38</v>
      </c>
      <c r="B22" s="3" t="s">
        <v>33</v>
      </c>
      <c r="C22" s="10">
        <v>52364.527300000002</v>
      </c>
      <c r="D22" s="10">
        <v>8.9999999999999998E-4</v>
      </c>
      <c r="E22">
        <f t="shared" si="0"/>
        <v>-212.01031137092511</v>
      </c>
      <c r="F22">
        <f t="shared" si="1"/>
        <v>-212</v>
      </c>
      <c r="G22">
        <f t="shared" si="2"/>
        <v>-6.6040000019711442E-3</v>
      </c>
      <c r="K22">
        <f t="shared" si="3"/>
        <v>-6.6040000019711442E-3</v>
      </c>
      <c r="O22">
        <f t="shared" ca="1" si="4"/>
        <v>2.0233447053008152E-2</v>
      </c>
      <c r="Q22" s="2">
        <f t="shared" si="5"/>
        <v>37346.027300000002</v>
      </c>
    </row>
    <row r="23" spans="1:21">
      <c r="A23" s="31" t="s">
        <v>35</v>
      </c>
      <c r="B23" s="30" t="s">
        <v>33</v>
      </c>
      <c r="C23" s="31">
        <v>52500.311000000002</v>
      </c>
      <c r="D23" s="28"/>
      <c r="E23">
        <f t="shared" si="0"/>
        <v>0</v>
      </c>
      <c r="F23">
        <f t="shared" si="1"/>
        <v>0</v>
      </c>
      <c r="G23">
        <f t="shared" si="2"/>
        <v>0</v>
      </c>
      <c r="K23">
        <f t="shared" si="3"/>
        <v>0</v>
      </c>
      <c r="O23">
        <f t="shared" ca="1" si="4"/>
        <v>1.8008131506395811E-2</v>
      </c>
      <c r="Q23" s="2">
        <f t="shared" si="5"/>
        <v>37481.811000000002</v>
      </c>
    </row>
    <row r="24" spans="1:21">
      <c r="A24" s="31" t="s">
        <v>46</v>
      </c>
      <c r="B24" s="30" t="s">
        <v>39</v>
      </c>
      <c r="C24" s="31">
        <v>53147.508199999997</v>
      </c>
      <c r="D24" s="31">
        <v>1.6000000000000001E-3</v>
      </c>
      <c r="E24">
        <f t="shared" si="0"/>
        <v>1010.5224698575006</v>
      </c>
      <c r="F24">
        <f t="shared" si="1"/>
        <v>1010.5</v>
      </c>
      <c r="G24">
        <f t="shared" si="2"/>
        <v>1.4390999996976461E-2</v>
      </c>
      <c r="K24">
        <f t="shared" si="3"/>
        <v>1.4390999996976461E-2</v>
      </c>
      <c r="O24">
        <f t="shared" ca="1" si="4"/>
        <v>7.4011439599251921E-3</v>
      </c>
      <c r="Q24" s="2">
        <f t="shared" si="5"/>
        <v>38129.008199999997</v>
      </c>
    </row>
    <row r="25" spans="1:21">
      <c r="A25" s="31" t="s">
        <v>46</v>
      </c>
      <c r="B25" s="30" t="s">
        <v>39</v>
      </c>
      <c r="C25" s="31">
        <v>53156.465100000001</v>
      </c>
      <c r="D25" s="31">
        <v>1.6000000000000001E-3</v>
      </c>
      <c r="E25">
        <f t="shared" si="0"/>
        <v>1024.5076179858786</v>
      </c>
      <c r="F25">
        <f t="shared" si="1"/>
        <v>1024.5</v>
      </c>
      <c r="G25">
        <f t="shared" si="2"/>
        <v>4.8790000000735745E-3</v>
      </c>
      <c r="K25">
        <f t="shared" si="3"/>
        <v>4.8790000000735745E-3</v>
      </c>
      <c r="O25">
        <f t="shared" ca="1" si="4"/>
        <v>7.2541891596772084E-3</v>
      </c>
      <c r="Q25" s="2">
        <f t="shared" si="5"/>
        <v>38137.965100000001</v>
      </c>
    </row>
    <row r="26" spans="1:21">
      <c r="A26" s="31" t="s">
        <v>46</v>
      </c>
      <c r="B26" s="30" t="s">
        <v>39</v>
      </c>
      <c r="C26" s="31">
        <v>53439.546699999999</v>
      </c>
      <c r="D26" s="31">
        <v>1E-3</v>
      </c>
      <c r="E26">
        <f t="shared" si="0"/>
        <v>1466.5063126699915</v>
      </c>
      <c r="F26">
        <f t="shared" si="1"/>
        <v>1466.5</v>
      </c>
      <c r="G26">
        <f t="shared" si="2"/>
        <v>4.0430000008200295E-3</v>
      </c>
      <c r="K26">
        <f t="shared" si="3"/>
        <v>4.0430000008200295E-3</v>
      </c>
      <c r="O26">
        <f t="shared" ca="1" si="4"/>
        <v>2.6146161804194018E-3</v>
      </c>
      <c r="Q26" s="2">
        <f t="shared" si="5"/>
        <v>38421.046699999999</v>
      </c>
    </row>
    <row r="27" spans="1:21">
      <c r="A27" s="31" t="s">
        <v>46</v>
      </c>
      <c r="B27" s="30" t="s">
        <v>39</v>
      </c>
      <c r="C27" s="31">
        <v>53446.593800000002</v>
      </c>
      <c r="D27" s="31">
        <v>5.0000000000000001E-4</v>
      </c>
      <c r="E27">
        <f t="shared" si="0"/>
        <v>1477.5095322409913</v>
      </c>
      <c r="F27">
        <f t="shared" si="1"/>
        <v>1477.5</v>
      </c>
      <c r="G27">
        <f t="shared" si="2"/>
        <v>6.1050000003888272E-3</v>
      </c>
      <c r="K27">
        <f t="shared" si="3"/>
        <v>6.1050000003888272E-3</v>
      </c>
      <c r="O27">
        <f t="shared" ca="1" si="4"/>
        <v>2.4991516945102703E-3</v>
      </c>
      <c r="Q27" s="2">
        <f t="shared" si="5"/>
        <v>38428.093800000002</v>
      </c>
    </row>
    <row r="28" spans="1:21">
      <c r="A28" s="31" t="s">
        <v>46</v>
      </c>
      <c r="B28" s="30" t="s">
        <v>33</v>
      </c>
      <c r="C28" s="31">
        <v>53447.553699999997</v>
      </c>
      <c r="D28" s="31">
        <v>4.0000000000000002E-4</v>
      </c>
      <c r="E28">
        <f t="shared" si="0"/>
        <v>1479.0083034328486</v>
      </c>
      <c r="F28">
        <f t="shared" si="1"/>
        <v>1479</v>
      </c>
      <c r="G28">
        <f t="shared" si="2"/>
        <v>5.3179999958956614E-3</v>
      </c>
      <c r="K28">
        <f t="shared" si="3"/>
        <v>5.3179999958956614E-3</v>
      </c>
      <c r="O28">
        <f t="shared" ca="1" si="4"/>
        <v>2.4834065373408442E-3</v>
      </c>
      <c r="Q28" s="2">
        <f t="shared" si="5"/>
        <v>38429.053699999997</v>
      </c>
    </row>
    <row r="29" spans="1:21">
      <c r="A29" s="31" t="s">
        <v>46</v>
      </c>
      <c r="B29" s="30" t="s">
        <v>39</v>
      </c>
      <c r="C29" s="31">
        <v>53448.5118</v>
      </c>
      <c r="D29" s="31">
        <v>5.0000000000000001E-4</v>
      </c>
      <c r="E29">
        <f t="shared" si="0"/>
        <v>1480.5042641359757</v>
      </c>
      <c r="F29">
        <f t="shared" si="1"/>
        <v>1480.5</v>
      </c>
      <c r="G29">
        <f t="shared" si="2"/>
        <v>2.7310000004945323E-3</v>
      </c>
      <c r="K29">
        <f t="shared" si="3"/>
        <v>2.7310000004945323E-3</v>
      </c>
      <c r="O29">
        <f t="shared" ca="1" si="4"/>
        <v>2.4676613801714164E-3</v>
      </c>
      <c r="Q29" s="2">
        <f t="shared" si="5"/>
        <v>38430.0118</v>
      </c>
    </row>
    <row r="30" spans="1:21">
      <c r="A30" s="31" t="s">
        <v>46</v>
      </c>
      <c r="B30" s="30" t="s">
        <v>33</v>
      </c>
      <c r="C30" s="31">
        <v>53506.474399999999</v>
      </c>
      <c r="D30" s="31">
        <v>5.0000000000000001E-4</v>
      </c>
      <c r="E30">
        <f t="shared" si="0"/>
        <v>1571.0060612873876</v>
      </c>
      <c r="F30">
        <f t="shared" si="1"/>
        <v>1571</v>
      </c>
      <c r="G30">
        <f t="shared" si="2"/>
        <v>3.8819999972474761E-3</v>
      </c>
      <c r="K30">
        <f t="shared" si="3"/>
        <v>3.8819999972474761E-3</v>
      </c>
      <c r="O30">
        <f t="shared" ca="1" si="4"/>
        <v>1.5177035642826575E-3</v>
      </c>
      <c r="Q30" s="2">
        <f t="shared" si="5"/>
        <v>38487.974399999999</v>
      </c>
    </row>
    <row r="31" spans="1:21">
      <c r="A31" s="31" t="s">
        <v>46</v>
      </c>
      <c r="B31" s="30" t="s">
        <v>39</v>
      </c>
      <c r="C31" s="31">
        <v>53507.436699999998</v>
      </c>
      <c r="D31" s="31">
        <v>5.0000000000000001E-4</v>
      </c>
      <c r="E31">
        <f t="shared" si="0"/>
        <v>1572.5085797975776</v>
      </c>
      <c r="F31">
        <f t="shared" si="1"/>
        <v>1572.5</v>
      </c>
      <c r="G31">
        <f t="shared" si="2"/>
        <v>5.4949999976088293E-3</v>
      </c>
      <c r="K31">
        <f t="shared" si="3"/>
        <v>5.4949999976088293E-3</v>
      </c>
      <c r="O31">
        <f t="shared" ca="1" si="4"/>
        <v>1.5019584071132297E-3</v>
      </c>
      <c r="Q31" s="2">
        <f t="shared" si="5"/>
        <v>38488.936699999998</v>
      </c>
    </row>
    <row r="32" spans="1:21">
      <c r="A32" s="47" t="s">
        <v>103</v>
      </c>
      <c r="B32" s="47" t="s">
        <v>33</v>
      </c>
      <c r="C32" s="47">
        <v>53754.325100000002</v>
      </c>
      <c r="D32" s="47" t="s">
        <v>58</v>
      </c>
      <c r="E32">
        <f t="shared" si="0"/>
        <v>1957.9958404766594</v>
      </c>
      <c r="F32">
        <f t="shared" si="1"/>
        <v>1958</v>
      </c>
      <c r="G32">
        <f t="shared" si="2"/>
        <v>-2.6639999996405095E-3</v>
      </c>
      <c r="K32">
        <f t="shared" si="3"/>
        <v>-2.6639999996405095E-3</v>
      </c>
      <c r="O32">
        <f t="shared" ca="1" si="4"/>
        <v>-2.5445469854294932E-3</v>
      </c>
      <c r="Q32" s="2">
        <f t="shared" si="5"/>
        <v>38735.825100000002</v>
      </c>
    </row>
    <row r="33" spans="1:21">
      <c r="A33" s="32" t="s">
        <v>40</v>
      </c>
      <c r="B33" s="30" t="s">
        <v>39</v>
      </c>
      <c r="C33" s="31">
        <v>54595.553870000003</v>
      </c>
      <c r="D33" s="31">
        <v>4.0000000000000002E-4</v>
      </c>
      <c r="E33">
        <f t="shared" si="0"/>
        <v>3271.4758344809525</v>
      </c>
      <c r="F33">
        <f t="shared" si="1"/>
        <v>3271.5</v>
      </c>
      <c r="G33">
        <f t="shared" si="2"/>
        <v>-1.5477000000828411E-2</v>
      </c>
      <c r="K33">
        <f t="shared" si="3"/>
        <v>-1.5477000000828411E-2</v>
      </c>
      <c r="O33">
        <f t="shared" ca="1" si="4"/>
        <v>-1.6332056280124352E-2</v>
      </c>
      <c r="Q33" s="2">
        <f t="shared" si="5"/>
        <v>39577.053870000003</v>
      </c>
    </row>
    <row r="34" spans="1:21">
      <c r="A34" s="32" t="s">
        <v>40</v>
      </c>
      <c r="B34" s="30" t="s">
        <v>39</v>
      </c>
      <c r="C34" s="31">
        <v>54595.55487</v>
      </c>
      <c r="D34" s="31">
        <v>1.1000000000000001E-3</v>
      </c>
      <c r="E34">
        <f t="shared" si="0"/>
        <v>3271.4773958635828</v>
      </c>
      <c r="F34">
        <f t="shared" si="1"/>
        <v>3271.5</v>
      </c>
      <c r="G34">
        <f t="shared" si="2"/>
        <v>-1.4477000004262663E-2</v>
      </c>
      <c r="K34">
        <f t="shared" si="3"/>
        <v>-1.4477000004262663E-2</v>
      </c>
      <c r="O34">
        <f t="shared" ca="1" si="4"/>
        <v>-1.6332056280124352E-2</v>
      </c>
      <c r="Q34" s="2">
        <f t="shared" si="5"/>
        <v>39577.05487</v>
      </c>
    </row>
    <row r="35" spans="1:21">
      <c r="A35" s="32" t="s">
        <v>40</v>
      </c>
      <c r="B35" s="30" t="s">
        <v>39</v>
      </c>
      <c r="C35" s="31">
        <v>54595.555370000002</v>
      </c>
      <c r="D35" s="31">
        <v>1.4E-3</v>
      </c>
      <c r="E35">
        <f t="shared" si="0"/>
        <v>3271.4781765549037</v>
      </c>
      <c r="F35">
        <f t="shared" si="1"/>
        <v>3271.5</v>
      </c>
      <c r="G35">
        <f t="shared" si="2"/>
        <v>-1.3977000002341811E-2</v>
      </c>
      <c r="K35">
        <f t="shared" si="3"/>
        <v>-1.3977000002341811E-2</v>
      </c>
      <c r="O35">
        <f t="shared" ca="1" si="4"/>
        <v>-1.6332056280124352E-2</v>
      </c>
      <c r="Q35" s="2">
        <f t="shared" si="5"/>
        <v>39577.055370000002</v>
      </c>
    </row>
    <row r="36" spans="1:21">
      <c r="A36" s="49" t="s">
        <v>41</v>
      </c>
      <c r="B36" s="50" t="s">
        <v>39</v>
      </c>
      <c r="C36" s="51">
        <v>55691.350859999999</v>
      </c>
      <c r="D36" s="51">
        <v>2.9999999999999997E-4</v>
      </c>
      <c r="E36">
        <f t="shared" si="0"/>
        <v>4982.4342267564734</v>
      </c>
      <c r="F36">
        <f t="shared" si="1"/>
        <v>4982.5</v>
      </c>
      <c r="G36">
        <f t="shared" si="2"/>
        <v>-4.2124999999941792E-2</v>
      </c>
      <c r="K36">
        <f t="shared" si="3"/>
        <v>-4.2124999999941792E-2</v>
      </c>
      <c r="O36">
        <f t="shared" ca="1" si="4"/>
        <v>-3.4292032224717356E-2</v>
      </c>
      <c r="Q36" s="2">
        <f t="shared" si="5"/>
        <v>40672.850859999999</v>
      </c>
    </row>
    <row r="37" spans="1:21">
      <c r="A37" s="49" t="s">
        <v>41</v>
      </c>
      <c r="B37" s="50" t="s">
        <v>33</v>
      </c>
      <c r="C37" s="51">
        <v>55969.630799999999</v>
      </c>
      <c r="D37" s="51">
        <v>2.0000000000000001E-4</v>
      </c>
      <c r="E37">
        <f t="shared" si="0"/>
        <v>5416.9356928947682</v>
      </c>
      <c r="F37">
        <f t="shared" si="1"/>
        <v>5417</v>
      </c>
      <c r="G37">
        <f t="shared" si="2"/>
        <v>-4.1186000002198853E-2</v>
      </c>
      <c r="K37">
        <f t="shared" si="3"/>
        <v>-4.1186000002198853E-2</v>
      </c>
      <c r="O37">
        <f t="shared" ca="1" si="4"/>
        <v>-3.8852879418128025E-2</v>
      </c>
      <c r="Q37" s="2">
        <f t="shared" si="5"/>
        <v>40951.130799999999</v>
      </c>
    </row>
    <row r="38" spans="1:21">
      <c r="A38" s="49" t="s">
        <v>41</v>
      </c>
      <c r="B38" s="50" t="s">
        <v>33</v>
      </c>
      <c r="C38" s="51">
        <v>56048.396769999999</v>
      </c>
      <c r="D38" s="51">
        <v>8.0000000000000004E-4</v>
      </c>
      <c r="E38">
        <f t="shared" si="0"/>
        <v>5539.9195107251344</v>
      </c>
      <c r="F38">
        <f t="shared" si="1"/>
        <v>5540</v>
      </c>
      <c r="G38">
        <f t="shared" si="2"/>
        <v>-5.1550000003771856E-2</v>
      </c>
      <c r="K38">
        <f t="shared" si="3"/>
        <v>-5.1550000003771856E-2</v>
      </c>
      <c r="O38">
        <f t="shared" ca="1" si="4"/>
        <v>-4.0143982306021037E-2</v>
      </c>
      <c r="Q38" s="2">
        <f t="shared" si="5"/>
        <v>41029.896769999999</v>
      </c>
    </row>
    <row r="39" spans="1:21">
      <c r="A39" s="49" t="s">
        <v>41</v>
      </c>
      <c r="B39" s="50" t="s">
        <v>33</v>
      </c>
      <c r="C39" s="51">
        <v>56048.397969999998</v>
      </c>
      <c r="D39" s="51">
        <v>1E-3</v>
      </c>
      <c r="E39">
        <f t="shared" si="0"/>
        <v>5539.9213843842954</v>
      </c>
      <c r="F39">
        <f t="shared" si="1"/>
        <v>5540</v>
      </c>
      <c r="G39">
        <f t="shared" si="2"/>
        <v>-5.0350000004982576E-2</v>
      </c>
      <c r="K39">
        <f t="shared" si="3"/>
        <v>-5.0350000004982576E-2</v>
      </c>
      <c r="O39">
        <f t="shared" ca="1" si="4"/>
        <v>-4.0143982306021037E-2</v>
      </c>
      <c r="Q39" s="2">
        <f t="shared" si="5"/>
        <v>41029.897969999998</v>
      </c>
    </row>
    <row r="40" spans="1:21">
      <c r="A40" s="49" t="s">
        <v>41</v>
      </c>
      <c r="B40" s="50" t="s">
        <v>33</v>
      </c>
      <c r="C40" s="51">
        <v>56071.459029999998</v>
      </c>
      <c r="D40" s="51">
        <v>4.0000000000000002E-4</v>
      </c>
      <c r="E40">
        <f t="shared" si="0"/>
        <v>5575.9285230257046</v>
      </c>
      <c r="F40">
        <f t="shared" si="1"/>
        <v>5576</v>
      </c>
      <c r="G40">
        <f t="shared" si="2"/>
        <v>-4.5777999999700114E-2</v>
      </c>
      <c r="K40">
        <f t="shared" si="3"/>
        <v>-4.5777999999700114E-2</v>
      </c>
      <c r="O40">
        <f t="shared" ca="1" si="4"/>
        <v>-4.0521866078087283E-2</v>
      </c>
      <c r="Q40" s="2">
        <f t="shared" si="5"/>
        <v>41052.959029999998</v>
      </c>
    </row>
    <row r="41" spans="1:21">
      <c r="A41" s="49" t="s">
        <v>41</v>
      </c>
      <c r="B41" s="50" t="s">
        <v>33</v>
      </c>
      <c r="C41" s="51">
        <v>56105.405299999999</v>
      </c>
      <c r="D41" s="51">
        <v>2.9999999999999997E-4</v>
      </c>
      <c r="E41">
        <f t="shared" si="0"/>
        <v>5628.9316395454462</v>
      </c>
      <c r="F41">
        <f t="shared" si="1"/>
        <v>5629</v>
      </c>
      <c r="G41">
        <f t="shared" si="2"/>
        <v>-4.3782000000646804E-2</v>
      </c>
      <c r="K41">
        <f t="shared" si="3"/>
        <v>-4.3782000000646804E-2</v>
      </c>
      <c r="O41">
        <f t="shared" ca="1" si="4"/>
        <v>-4.1078194964740369E-2</v>
      </c>
      <c r="Q41" s="2">
        <f t="shared" si="5"/>
        <v>41086.905299999999</v>
      </c>
    </row>
    <row r="42" spans="1:21">
      <c r="A42" s="49" t="s">
        <v>41</v>
      </c>
      <c r="B42" s="50" t="s">
        <v>33</v>
      </c>
      <c r="C42" s="51">
        <v>56121.417670000003</v>
      </c>
      <c r="D42" s="51">
        <v>2.0000000000000001E-4</v>
      </c>
      <c r="E42">
        <f t="shared" si="0"/>
        <v>5653.9330760174771</v>
      </c>
      <c r="F42">
        <f t="shared" si="1"/>
        <v>5654</v>
      </c>
      <c r="G42">
        <f t="shared" si="2"/>
        <v>-4.2862000002060086E-2</v>
      </c>
      <c r="K42">
        <f t="shared" si="3"/>
        <v>-4.2862000002060086E-2</v>
      </c>
      <c r="O42">
        <f t="shared" ca="1" si="4"/>
        <v>-4.1340614250897481E-2</v>
      </c>
      <c r="Q42" s="2">
        <f t="shared" si="5"/>
        <v>41102.917670000003</v>
      </c>
    </row>
    <row r="43" spans="1:21">
      <c r="A43" s="49" t="s">
        <v>41</v>
      </c>
      <c r="B43" s="50" t="s">
        <v>33</v>
      </c>
      <c r="C43" s="51">
        <v>56155.36015</v>
      </c>
      <c r="D43" s="51">
        <v>2.9999999999999997E-4</v>
      </c>
      <c r="E43">
        <f t="shared" si="0"/>
        <v>5706.9302748970258</v>
      </c>
      <c r="F43">
        <f t="shared" si="1"/>
        <v>5707</v>
      </c>
      <c r="G43">
        <f t="shared" si="2"/>
        <v>-4.4655999998212792E-2</v>
      </c>
      <c r="K43">
        <f t="shared" si="3"/>
        <v>-4.4655999998212792E-2</v>
      </c>
      <c r="O43">
        <f t="shared" ca="1" si="4"/>
        <v>-4.1896943137550567E-2</v>
      </c>
      <c r="Q43" s="2">
        <f t="shared" si="5"/>
        <v>41136.86015</v>
      </c>
    </row>
    <row r="44" spans="1:21">
      <c r="A44" s="52" t="s">
        <v>44</v>
      </c>
      <c r="B44" s="53" t="s">
        <v>33</v>
      </c>
      <c r="C44" s="52">
        <v>56728.557500000003</v>
      </c>
      <c r="D44" s="52">
        <v>6.1000000000000004E-3</v>
      </c>
      <c r="E44">
        <f t="shared" si="0"/>
        <v>6601.9106639311267</v>
      </c>
      <c r="F44">
        <f t="shared" si="1"/>
        <v>6602</v>
      </c>
      <c r="G44">
        <f t="shared" si="2"/>
        <v>-5.7216000001062639E-2</v>
      </c>
      <c r="J44">
        <f>+G44</f>
        <v>-5.7216000001062639E-2</v>
      </c>
      <c r="O44">
        <f t="shared" ca="1" si="4"/>
        <v>-5.1291553581975319E-2</v>
      </c>
      <c r="Q44" s="2">
        <f t="shared" si="5"/>
        <v>41710.057500000003</v>
      </c>
    </row>
    <row r="45" spans="1:21">
      <c r="A45" s="51" t="s">
        <v>45</v>
      </c>
      <c r="B45" s="50" t="s">
        <v>33</v>
      </c>
      <c r="C45" s="54">
        <v>56737.631569999998</v>
      </c>
      <c r="D45" s="51">
        <v>1.6000000000000001E-3</v>
      </c>
      <c r="E45">
        <f t="shared" si="0"/>
        <v>6616.0787592628967</v>
      </c>
      <c r="F45">
        <f t="shared" si="1"/>
        <v>6616</v>
      </c>
      <c r="O45">
        <f t="shared" ca="1" si="4"/>
        <v>-5.1438508382223302E-2</v>
      </c>
      <c r="Q45" s="2">
        <f t="shared" si="5"/>
        <v>41719.131569999998</v>
      </c>
      <c r="U45">
        <f>+C45-(C$7+F45*C$8)</f>
        <v>5.044199999247212E-2</v>
      </c>
    </row>
    <row r="46" spans="1:21">
      <c r="A46" s="52" t="s">
        <v>44</v>
      </c>
      <c r="B46" s="53" t="s">
        <v>33</v>
      </c>
      <c r="C46" s="52">
        <v>56764.430899999999</v>
      </c>
      <c r="D46" s="52">
        <v>4.0000000000000002E-4</v>
      </c>
      <c r="E46">
        <f t="shared" si="0"/>
        <v>6657.9227677693125</v>
      </c>
      <c r="F46">
        <f t="shared" si="1"/>
        <v>6658</v>
      </c>
      <c r="G46">
        <f>+C46-(C$7+F46*C$8)</f>
        <v>-4.9464000003354158E-2</v>
      </c>
      <c r="J46">
        <f>+G46</f>
        <v>-4.9464000003354158E-2</v>
      </c>
      <c r="O46">
        <f t="shared" ca="1" si="4"/>
        <v>-5.1879372782967254E-2</v>
      </c>
      <c r="Q46" s="2">
        <f t="shared" si="5"/>
        <v>41745.930899999999</v>
      </c>
    </row>
    <row r="47" spans="1:21">
      <c r="A47" s="51" t="s">
        <v>45</v>
      </c>
      <c r="B47" s="50" t="s">
        <v>33</v>
      </c>
      <c r="C47" s="54">
        <v>56797.46398</v>
      </c>
      <c r="D47" s="51">
        <v>1.6000000000000001E-3</v>
      </c>
      <c r="E47">
        <f t="shared" si="0"/>
        <v>6709.500045280095</v>
      </c>
      <c r="F47">
        <f t="shared" si="1"/>
        <v>6709.5</v>
      </c>
      <c r="O47">
        <f t="shared" ca="1" si="4"/>
        <v>-5.2419956512450905E-2</v>
      </c>
      <c r="Q47" s="2">
        <f t="shared" si="5"/>
        <v>41778.96398</v>
      </c>
      <c r="U47">
        <f>+C47-(C$7+F47*C$8)</f>
        <v>2.9000002541579306E-5</v>
      </c>
    </row>
    <row r="48" spans="1:21">
      <c r="A48" s="52" t="s">
        <v>44</v>
      </c>
      <c r="B48" s="53" t="s">
        <v>33</v>
      </c>
      <c r="C48" s="52">
        <v>56812.462800000001</v>
      </c>
      <c r="D48" s="52">
        <v>1.2999999999999999E-3</v>
      </c>
      <c r="E48">
        <f t="shared" si="0"/>
        <v>6732.918942381858</v>
      </c>
      <c r="F48">
        <f t="shared" si="1"/>
        <v>6733</v>
      </c>
      <c r="G48">
        <f t="shared" ref="G48:G53" si="6">+C48-(C$7+F48*C$8)</f>
        <v>-5.1914000003307592E-2</v>
      </c>
      <c r="J48">
        <f>+G48</f>
        <v>-5.1914000003307592E-2</v>
      </c>
      <c r="O48">
        <f t="shared" ca="1" si="4"/>
        <v>-5.2666630641438603E-2</v>
      </c>
      <c r="Q48" s="2">
        <f t="shared" si="5"/>
        <v>41793.962800000001</v>
      </c>
    </row>
    <row r="49" spans="1:17">
      <c r="A49" s="51" t="s">
        <v>45</v>
      </c>
      <c r="B49" s="50" t="s">
        <v>33</v>
      </c>
      <c r="C49" s="54">
        <v>56862.418140000002</v>
      </c>
      <c r="D49" s="51">
        <v>5.0000000000000001E-4</v>
      </c>
      <c r="E49">
        <f t="shared" si="0"/>
        <v>6810.9183428109263</v>
      </c>
      <c r="F49">
        <f t="shared" si="1"/>
        <v>6811</v>
      </c>
      <c r="G49">
        <f t="shared" si="6"/>
        <v>-5.2298000002338085E-2</v>
      </c>
      <c r="K49">
        <f>+G49</f>
        <v>-5.2298000002338085E-2</v>
      </c>
      <c r="O49">
        <f t="shared" ca="1" si="4"/>
        <v>-5.3485378814248793E-2</v>
      </c>
      <c r="Q49" s="2">
        <f t="shared" si="5"/>
        <v>41843.918140000002</v>
      </c>
    </row>
    <row r="50" spans="1:17">
      <c r="A50" s="31" t="s">
        <v>163</v>
      </c>
      <c r="B50" s="30"/>
      <c r="C50" s="31">
        <v>57097.4591</v>
      </c>
      <c r="D50" s="31">
        <v>3.0999999999999999E-3</v>
      </c>
      <c r="E50">
        <f t="shared" si="0"/>
        <v>7177.9072163982628</v>
      </c>
      <c r="F50">
        <f t="shared" si="1"/>
        <v>7178</v>
      </c>
      <c r="G50">
        <f t="shared" si="6"/>
        <v>-5.9423999999125954E-2</v>
      </c>
      <c r="K50">
        <f>+G50</f>
        <v>-5.9423999999125954E-2</v>
      </c>
      <c r="O50">
        <f t="shared" ca="1" si="4"/>
        <v>-5.7337693935035253E-2</v>
      </c>
      <c r="Q50" s="2">
        <f t="shared" si="5"/>
        <v>42078.9591</v>
      </c>
    </row>
    <row r="51" spans="1:17">
      <c r="A51" s="55" t="s">
        <v>1</v>
      </c>
      <c r="B51" s="56" t="s">
        <v>33</v>
      </c>
      <c r="C51" s="57">
        <v>56719.601699999999</v>
      </c>
      <c r="D51" s="57">
        <v>2.0000000000000001E-4</v>
      </c>
      <c r="E51">
        <f>+(C51-C$7)/C$8</f>
        <v>6587.9272333236495</v>
      </c>
      <c r="F51">
        <f t="shared" si="1"/>
        <v>6588</v>
      </c>
      <c r="G51">
        <f t="shared" si="6"/>
        <v>-4.6604000002844259E-2</v>
      </c>
      <c r="K51">
        <f>+G51</f>
        <v>-4.6604000002844259E-2</v>
      </c>
      <c r="O51">
        <f ca="1">+C$11+C$12*$F51</f>
        <v>-5.1144598781727321E-2</v>
      </c>
      <c r="Q51" s="2">
        <f>+C51-15018.5</f>
        <v>41701.101699999999</v>
      </c>
    </row>
    <row r="52" spans="1:17">
      <c r="A52" s="55" t="s">
        <v>1</v>
      </c>
      <c r="B52" s="56" t="s">
        <v>33</v>
      </c>
      <c r="C52" s="57">
        <v>56730.483699999997</v>
      </c>
      <c r="D52" s="57">
        <v>2.0000000000000001E-4</v>
      </c>
      <c r="E52">
        <f>+(C52-C$7)/C$8</f>
        <v>6604.918199163717</v>
      </c>
      <c r="F52">
        <f t="shared" si="1"/>
        <v>6605</v>
      </c>
      <c r="G52">
        <f t="shared" si="6"/>
        <v>-5.2390000004379544E-2</v>
      </c>
      <c r="K52">
        <f>+G52</f>
        <v>-5.2390000004379544E-2</v>
      </c>
      <c r="O52">
        <f ca="1">+C$11+C$12*$F52</f>
        <v>-5.1323043896314161E-2</v>
      </c>
      <c r="Q52" s="2">
        <f>+C52-15018.5</f>
        <v>41711.983699999997</v>
      </c>
    </row>
    <row r="53" spans="1:17">
      <c r="A53" s="55" t="s">
        <v>1</v>
      </c>
      <c r="B53" s="56" t="s">
        <v>33</v>
      </c>
      <c r="C53" s="57">
        <v>57489.419199999997</v>
      </c>
      <c r="D53" s="57">
        <v>1.38E-2</v>
      </c>
      <c r="E53">
        <f>+(C53-C$7)/C$8</f>
        <v>7789.9069103672609</v>
      </c>
      <c r="F53">
        <f t="shared" si="1"/>
        <v>7790</v>
      </c>
      <c r="G53">
        <f t="shared" si="6"/>
        <v>-5.9620000007271301E-2</v>
      </c>
      <c r="I53">
        <f>+G53</f>
        <v>-5.9620000007271301E-2</v>
      </c>
      <c r="O53">
        <f ca="1">+C$11+C$12*$F53</f>
        <v>-6.3761718060161454E-2</v>
      </c>
      <c r="Q53" s="2">
        <f>+C53-15018.5</f>
        <v>42470.919199999997</v>
      </c>
    </row>
    <row r="54" spans="1:17">
      <c r="A54" s="58" t="s">
        <v>0</v>
      </c>
      <c r="B54" s="59" t="s">
        <v>33</v>
      </c>
      <c r="C54" s="60">
        <v>57843.5841</v>
      </c>
      <c r="D54" s="60">
        <v>1.5E-3</v>
      </c>
      <c r="E54">
        <f>+(C54-C$7)/C$8</f>
        <v>8342.8938353490757</v>
      </c>
      <c r="F54">
        <f t="shared" si="1"/>
        <v>8343</v>
      </c>
      <c r="G54">
        <f>+C54-(C$7+F54*C$8)</f>
        <v>-6.7994000004546251E-2</v>
      </c>
      <c r="K54">
        <f>+G54</f>
        <v>-6.7994000004546251E-2</v>
      </c>
      <c r="O54">
        <f ca="1">+C$11+C$12*$F54</f>
        <v>-6.9566432669956851E-2</v>
      </c>
      <c r="Q54" s="2">
        <f>+C54-15018.5</f>
        <v>42825.0841</v>
      </c>
    </row>
    <row r="55" spans="1:17">
      <c r="A55" s="61" t="s">
        <v>191</v>
      </c>
      <c r="B55" s="62" t="s">
        <v>33</v>
      </c>
      <c r="C55" s="63">
        <v>59328.474499999997</v>
      </c>
      <c r="D55" s="64">
        <v>1.9E-3</v>
      </c>
      <c r="E55">
        <f>+(C55-C$7)/C$8</f>
        <v>10661.375921606093</v>
      </c>
      <c r="F55">
        <f t="shared" ref="F55" si="7">ROUND(2*E55,0)/2</f>
        <v>10661.5</v>
      </c>
      <c r="G55">
        <f>+C55-(C$7+F55*C$8)</f>
        <v>-7.9467000003205612E-2</v>
      </c>
      <c r="K55">
        <f>+G55</f>
        <v>-7.9467000003205612E-2</v>
      </c>
      <c r="O55">
        <f ca="1">+C$11+C$12*$F55</f>
        <v>-9.390319726816776E-2</v>
      </c>
      <c r="Q55" s="2">
        <f>+C55-15018.5</f>
        <v>44309.974499999997</v>
      </c>
    </row>
    <row r="56" spans="1:17">
      <c r="C56" s="10"/>
      <c r="D56" s="10"/>
    </row>
    <row r="57" spans="1:17">
      <c r="C57" s="10"/>
      <c r="D57" s="10"/>
    </row>
    <row r="58" spans="1:17">
      <c r="C58" s="10"/>
      <c r="D58" s="10"/>
    </row>
    <row r="59" spans="1:17">
      <c r="C59" s="10"/>
      <c r="D59" s="10"/>
    </row>
    <row r="60" spans="1:17">
      <c r="C60" s="10"/>
      <c r="D60" s="10"/>
    </row>
    <row r="61" spans="1:17">
      <c r="C61" s="10"/>
      <c r="D61" s="10"/>
    </row>
    <row r="62" spans="1:17">
      <c r="C62" s="10"/>
      <c r="D62" s="10"/>
    </row>
    <row r="63" spans="1:17">
      <c r="C63" s="10"/>
      <c r="D63" s="10"/>
    </row>
    <row r="64" spans="1:17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  <row r="6919" spans="3:4">
      <c r="C6919" s="10"/>
      <c r="D6919" s="10"/>
    </row>
    <row r="6920" spans="3:4">
      <c r="C6920" s="10"/>
      <c r="D6920" s="10"/>
    </row>
  </sheetData>
  <phoneticPr fontId="8" type="noConversion"/>
  <hyperlinks>
    <hyperlink ref="H3008" r:id="rId1" display="http://vsolj.cetus-net.org/bulletin.html" xr:uid="{00000000-0004-0000-0000-000000000000}"/>
    <hyperlink ref="H64757" r:id="rId2" display="http://vsolj.cetus-net.org/bulletin.html" xr:uid="{00000000-0004-0000-0000-000001000000}"/>
    <hyperlink ref="H64750" r:id="rId3" display="https://www.aavso.org/ejaavso" xr:uid="{00000000-0004-0000-0000-000002000000}"/>
    <hyperlink ref="AP1608" r:id="rId4" display="http://cdsbib.u-strasbg.fr/cgi-bin/cdsbib?1990RMxAA..21..381G" xr:uid="{00000000-0004-0000-0000-000003000000}"/>
    <hyperlink ref="AP1605" r:id="rId5" display="http://cdsbib.u-strasbg.fr/cgi-bin/cdsbib?1990RMxAA..21..381G" xr:uid="{00000000-0004-0000-0000-000004000000}"/>
    <hyperlink ref="AP1607" r:id="rId6" display="http://cdsbib.u-strasbg.fr/cgi-bin/cdsbib?1990RMxAA..21..381G" xr:uid="{00000000-0004-0000-0000-000005000000}"/>
    <hyperlink ref="AP1583" r:id="rId7" display="http://cdsbib.u-strasbg.fr/cgi-bin/cdsbib?1990RMxAA..21..381G" xr:uid="{00000000-0004-0000-0000-000006000000}"/>
    <hyperlink ref="I64757" r:id="rId8" display="http://vsolj.cetus-net.org/bulletin.html" xr:uid="{00000000-0004-0000-0000-000007000000}"/>
    <hyperlink ref="AQ1744" r:id="rId9" display="http://cdsbib.u-strasbg.fr/cgi-bin/cdsbib?1990RMxAA..21..381G" xr:uid="{00000000-0004-0000-0000-000008000000}"/>
    <hyperlink ref="AQ3388" r:id="rId10" display="http://cdsbib.u-strasbg.fr/cgi-bin/cdsbib?1990RMxAA..21..381G" xr:uid="{00000000-0004-0000-0000-000009000000}"/>
    <hyperlink ref="AQ1745" r:id="rId11" display="http://cdsbib.u-strasbg.fr/cgi-bin/cdsbib?1990RMxAA..21..381G" xr:uid="{00000000-0004-0000-0000-00000A000000}"/>
    <hyperlink ref="H64754" r:id="rId12" display="https://www.aavso.org/ejaavso" xr:uid="{00000000-0004-0000-0000-00000B000000}"/>
    <hyperlink ref="H2595" r:id="rId13" display="http://vsolj.cetus-net.org/bulletin.html" xr:uid="{00000000-0004-0000-0000-00000C000000}"/>
    <hyperlink ref="AP5833" r:id="rId14" display="http://cdsbib.u-strasbg.fr/cgi-bin/cdsbib?1990RMxAA..21..381G" xr:uid="{00000000-0004-0000-0000-00000D000000}"/>
    <hyperlink ref="AP5836" r:id="rId15" display="http://cdsbib.u-strasbg.fr/cgi-bin/cdsbib?1990RMxAA..21..381G" xr:uid="{00000000-0004-0000-0000-00000E000000}"/>
    <hyperlink ref="AP5834" r:id="rId16" display="http://cdsbib.u-strasbg.fr/cgi-bin/cdsbib?1990RMxAA..21..381G" xr:uid="{00000000-0004-0000-0000-00000F000000}"/>
    <hyperlink ref="AP5812" r:id="rId17" display="http://cdsbib.u-strasbg.fr/cgi-bin/cdsbib?1990RMxAA..21..381G" xr:uid="{00000000-0004-0000-0000-000010000000}"/>
    <hyperlink ref="I2595" r:id="rId18" display="http://vsolj.cetus-net.org/bulletin.html" xr:uid="{00000000-0004-0000-0000-000011000000}"/>
    <hyperlink ref="AQ5946" r:id="rId19" display="http://cdsbib.u-strasbg.fr/cgi-bin/cdsbib?1990RMxAA..21..381G" xr:uid="{00000000-0004-0000-0000-000012000000}"/>
    <hyperlink ref="AQ498" r:id="rId20" display="http://cdsbib.u-strasbg.fr/cgi-bin/cdsbib?1990RMxAA..21..381G" xr:uid="{00000000-0004-0000-0000-000013000000}"/>
    <hyperlink ref="AQ5947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22"/>
  <sheetViews>
    <sheetView topLeftCell="K1" workbookViewId="0">
      <selection activeCell="K1" sqref="A1:IV65536"/>
    </sheetView>
  </sheetViews>
  <sheetFormatPr defaultRowHeight="12.75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>
      <c r="A1" s="34" t="s">
        <v>48</v>
      </c>
      <c r="I1" s="35" t="s">
        <v>49</v>
      </c>
      <c r="J1" s="36" t="s">
        <v>50</v>
      </c>
    </row>
    <row r="2" spans="1:16">
      <c r="I2" s="37" t="s">
        <v>51</v>
      </c>
      <c r="J2" s="38" t="s">
        <v>52</v>
      </c>
    </row>
    <row r="3" spans="1:16">
      <c r="A3" s="39" t="s">
        <v>53</v>
      </c>
      <c r="I3" s="37" t="s">
        <v>54</v>
      </c>
      <c r="J3" s="38" t="s">
        <v>55</v>
      </c>
    </row>
    <row r="4" spans="1:16">
      <c r="I4" s="37" t="s">
        <v>56</v>
      </c>
      <c r="J4" s="38" t="s">
        <v>55</v>
      </c>
    </row>
    <row r="5" spans="1:16" ht="13.5" thickBot="1">
      <c r="I5" s="40" t="s">
        <v>57</v>
      </c>
      <c r="J5" s="41" t="s">
        <v>58</v>
      </c>
    </row>
    <row r="10" spans="1:16" ht="13.5" thickBot="1"/>
    <row r="11" spans="1:16" ht="12.75" customHeight="1" thickBot="1">
      <c r="A11" s="10" t="s">
        <v>65</v>
      </c>
      <c r="B11" s="3" t="s">
        <v>39</v>
      </c>
      <c r="C11" s="10">
        <v>52363.566299999999</v>
      </c>
      <c r="D11" s="12" t="s">
        <v>58</v>
      </c>
      <c r="E11" s="42">
        <v>-213.51080008369468</v>
      </c>
      <c r="F11" s="3" t="s">
        <v>57</v>
      </c>
      <c r="G11" s="12" t="s">
        <v>165</v>
      </c>
      <c r="H11" s="10">
        <v>-213.5</v>
      </c>
      <c r="I11" s="43" t="s">
        <v>59</v>
      </c>
      <c r="J11" s="44" t="s">
        <v>60</v>
      </c>
      <c r="K11" s="43">
        <v>-213.5</v>
      </c>
      <c r="L11" s="43" t="s">
        <v>61</v>
      </c>
      <c r="M11" s="44" t="s">
        <v>62</v>
      </c>
      <c r="N11" s="44" t="s">
        <v>63</v>
      </c>
      <c r="O11" s="45" t="s">
        <v>64</v>
      </c>
      <c r="P11" s="46" t="s">
        <v>65</v>
      </c>
    </row>
    <row r="12" spans="1:16" ht="12.75" customHeight="1" thickBot="1">
      <c r="A12" s="10" t="s">
        <v>65</v>
      </c>
      <c r="B12" s="3" t="s">
        <v>33</v>
      </c>
      <c r="C12" s="10">
        <v>52364.527300000002</v>
      </c>
      <c r="D12" s="12" t="s">
        <v>58</v>
      </c>
      <c r="E12" s="42">
        <v>-212.01031137092511</v>
      </c>
      <c r="F12" s="3" t="s">
        <v>57</v>
      </c>
      <c r="G12" s="12" t="s">
        <v>166</v>
      </c>
      <c r="H12" s="10">
        <v>-212</v>
      </c>
      <c r="I12" s="43" t="s">
        <v>66</v>
      </c>
      <c r="J12" s="44" t="s">
        <v>67</v>
      </c>
      <c r="K12" s="43">
        <v>-212</v>
      </c>
      <c r="L12" s="43" t="s">
        <v>68</v>
      </c>
      <c r="M12" s="44" t="s">
        <v>62</v>
      </c>
      <c r="N12" s="44" t="s">
        <v>63</v>
      </c>
      <c r="O12" s="45" t="s">
        <v>64</v>
      </c>
      <c r="P12" s="46" t="s">
        <v>65</v>
      </c>
    </row>
    <row r="13" spans="1:16" ht="12.75" customHeight="1" thickBot="1">
      <c r="A13" s="10" t="s">
        <v>75</v>
      </c>
      <c r="B13" s="3" t="s">
        <v>39</v>
      </c>
      <c r="C13" s="10">
        <v>53147.508199999997</v>
      </c>
      <c r="D13" s="12" t="s">
        <v>58</v>
      </c>
      <c r="E13" s="42">
        <v>1010.5224698575006</v>
      </c>
      <c r="F13" s="3" t="s">
        <v>57</v>
      </c>
      <c r="G13" s="12" t="s">
        <v>167</v>
      </c>
      <c r="H13" s="10">
        <v>1010.5</v>
      </c>
      <c r="I13" s="43" t="s">
        <v>69</v>
      </c>
      <c r="J13" s="44" t="s">
        <v>70</v>
      </c>
      <c r="K13" s="43">
        <v>1010.5</v>
      </c>
      <c r="L13" s="43" t="s">
        <v>71</v>
      </c>
      <c r="M13" s="44" t="s">
        <v>72</v>
      </c>
      <c r="N13" s="44" t="s">
        <v>73</v>
      </c>
      <c r="O13" s="45" t="s">
        <v>74</v>
      </c>
      <c r="P13" s="46" t="s">
        <v>75</v>
      </c>
    </row>
    <row r="14" spans="1:16" ht="12.75" customHeight="1" thickBot="1">
      <c r="A14" s="10" t="s">
        <v>75</v>
      </c>
      <c r="B14" s="3" t="s">
        <v>39</v>
      </c>
      <c r="C14" s="10">
        <v>53156.465100000001</v>
      </c>
      <c r="D14" s="12" t="s">
        <v>58</v>
      </c>
      <c r="E14" s="42">
        <v>1024.5076179858786</v>
      </c>
      <c r="F14" s="3" t="s">
        <v>57</v>
      </c>
      <c r="G14" s="12" t="s">
        <v>168</v>
      </c>
      <c r="H14" s="10">
        <v>1024.5</v>
      </c>
      <c r="I14" s="43" t="s">
        <v>76</v>
      </c>
      <c r="J14" s="44" t="s">
        <v>77</v>
      </c>
      <c r="K14" s="43">
        <v>1024.5</v>
      </c>
      <c r="L14" s="43" t="s">
        <v>78</v>
      </c>
      <c r="M14" s="44" t="s">
        <v>72</v>
      </c>
      <c r="N14" s="44" t="s">
        <v>73</v>
      </c>
      <c r="O14" s="45" t="s">
        <v>74</v>
      </c>
      <c r="P14" s="46" t="s">
        <v>75</v>
      </c>
    </row>
    <row r="15" spans="1:16" ht="12.75" customHeight="1" thickBot="1">
      <c r="A15" s="10" t="s">
        <v>75</v>
      </c>
      <c r="B15" s="3" t="s">
        <v>39</v>
      </c>
      <c r="C15" s="10">
        <v>53439.546699999999</v>
      </c>
      <c r="D15" s="12" t="s">
        <v>58</v>
      </c>
      <c r="E15" s="42">
        <v>1466.5063126699915</v>
      </c>
      <c r="F15" s="3" t="s">
        <v>57</v>
      </c>
      <c r="G15" s="12" t="s">
        <v>169</v>
      </c>
      <c r="H15" s="10">
        <v>1466.5</v>
      </c>
      <c r="I15" s="43" t="s">
        <v>79</v>
      </c>
      <c r="J15" s="44" t="s">
        <v>80</v>
      </c>
      <c r="K15" s="43">
        <v>1466.5</v>
      </c>
      <c r="L15" s="43" t="s">
        <v>81</v>
      </c>
      <c r="M15" s="44" t="s">
        <v>72</v>
      </c>
      <c r="N15" s="44" t="s">
        <v>82</v>
      </c>
      <c r="O15" s="45" t="s">
        <v>74</v>
      </c>
      <c r="P15" s="46" t="s">
        <v>75</v>
      </c>
    </row>
    <row r="16" spans="1:16" ht="12.75" customHeight="1" thickBot="1">
      <c r="A16" s="10" t="s">
        <v>75</v>
      </c>
      <c r="B16" s="3" t="s">
        <v>39</v>
      </c>
      <c r="C16" s="10">
        <v>53446.593800000002</v>
      </c>
      <c r="D16" s="12" t="s">
        <v>58</v>
      </c>
      <c r="E16" s="42">
        <v>1477.5095322409913</v>
      </c>
      <c r="F16" s="3" t="s">
        <v>57</v>
      </c>
      <c r="G16" s="12" t="s">
        <v>170</v>
      </c>
      <c r="H16" s="10">
        <v>1477.5</v>
      </c>
      <c r="I16" s="43" t="s">
        <v>83</v>
      </c>
      <c r="J16" s="44" t="s">
        <v>84</v>
      </c>
      <c r="K16" s="43">
        <v>1477.5</v>
      </c>
      <c r="L16" s="43" t="s">
        <v>85</v>
      </c>
      <c r="M16" s="44" t="s">
        <v>72</v>
      </c>
      <c r="N16" s="44" t="s">
        <v>82</v>
      </c>
      <c r="O16" s="45" t="s">
        <v>74</v>
      </c>
      <c r="P16" s="46" t="s">
        <v>75</v>
      </c>
    </row>
    <row r="17" spans="1:16" ht="12.75" customHeight="1" thickBot="1">
      <c r="A17" s="10" t="s">
        <v>75</v>
      </c>
      <c r="B17" s="3" t="s">
        <v>33</v>
      </c>
      <c r="C17" s="10">
        <v>53447.553699999997</v>
      </c>
      <c r="D17" s="12" t="s">
        <v>58</v>
      </c>
      <c r="E17" s="42">
        <v>1479.0083034328486</v>
      </c>
      <c r="F17" s="3" t="s">
        <v>57</v>
      </c>
      <c r="G17" s="12" t="s">
        <v>171</v>
      </c>
      <c r="H17" s="10">
        <v>1479</v>
      </c>
      <c r="I17" s="43" t="s">
        <v>86</v>
      </c>
      <c r="J17" s="44" t="s">
        <v>87</v>
      </c>
      <c r="K17" s="43">
        <v>1479</v>
      </c>
      <c r="L17" s="43" t="s">
        <v>88</v>
      </c>
      <c r="M17" s="44" t="s">
        <v>72</v>
      </c>
      <c r="N17" s="44" t="s">
        <v>82</v>
      </c>
      <c r="O17" s="45" t="s">
        <v>74</v>
      </c>
      <c r="P17" s="46" t="s">
        <v>75</v>
      </c>
    </row>
    <row r="18" spans="1:16" ht="12.75" customHeight="1" thickBot="1">
      <c r="A18" s="10" t="s">
        <v>75</v>
      </c>
      <c r="B18" s="3" t="s">
        <v>39</v>
      </c>
      <c r="C18" s="10">
        <v>53448.5118</v>
      </c>
      <c r="D18" s="12" t="s">
        <v>58</v>
      </c>
      <c r="E18" s="42">
        <v>1480.5042641359757</v>
      </c>
      <c r="F18" s="3" t="s">
        <v>57</v>
      </c>
      <c r="G18" s="12" t="s">
        <v>172</v>
      </c>
      <c r="H18" s="10">
        <v>1480.5</v>
      </c>
      <c r="I18" s="43" t="s">
        <v>89</v>
      </c>
      <c r="J18" s="44" t="s">
        <v>90</v>
      </c>
      <c r="K18" s="43">
        <v>1480.5</v>
      </c>
      <c r="L18" s="43" t="s">
        <v>91</v>
      </c>
      <c r="M18" s="44" t="s">
        <v>72</v>
      </c>
      <c r="N18" s="44" t="s">
        <v>82</v>
      </c>
      <c r="O18" s="45" t="s">
        <v>74</v>
      </c>
      <c r="P18" s="46" t="s">
        <v>75</v>
      </c>
    </row>
    <row r="19" spans="1:16" ht="12.75" customHeight="1" thickBot="1">
      <c r="A19" s="10" t="s">
        <v>75</v>
      </c>
      <c r="B19" s="3" t="s">
        <v>33</v>
      </c>
      <c r="C19" s="10">
        <v>53506.474399999999</v>
      </c>
      <c r="D19" s="12" t="s">
        <v>58</v>
      </c>
      <c r="E19" s="42">
        <v>1571.0060612873876</v>
      </c>
      <c r="F19" s="3" t="s">
        <v>57</v>
      </c>
      <c r="G19" s="12" t="s">
        <v>173</v>
      </c>
      <c r="H19" s="10">
        <v>1571</v>
      </c>
      <c r="I19" s="43" t="s">
        <v>92</v>
      </c>
      <c r="J19" s="44" t="s">
        <v>93</v>
      </c>
      <c r="K19" s="43">
        <v>1571</v>
      </c>
      <c r="L19" s="43" t="s">
        <v>94</v>
      </c>
      <c r="M19" s="44" t="s">
        <v>72</v>
      </c>
      <c r="N19" s="44" t="s">
        <v>95</v>
      </c>
      <c r="O19" s="45" t="s">
        <v>74</v>
      </c>
      <c r="P19" s="46" t="s">
        <v>75</v>
      </c>
    </row>
    <row r="20" spans="1:16" ht="12.75" customHeight="1" thickBot="1">
      <c r="A20" s="10" t="s">
        <v>75</v>
      </c>
      <c r="B20" s="3" t="s">
        <v>39</v>
      </c>
      <c r="C20" s="10">
        <v>53507.436699999998</v>
      </c>
      <c r="D20" s="12" t="s">
        <v>58</v>
      </c>
      <c r="E20" s="42">
        <v>1572.5085797975776</v>
      </c>
      <c r="F20" s="3" t="s">
        <v>57</v>
      </c>
      <c r="G20" s="12" t="s">
        <v>174</v>
      </c>
      <c r="H20" s="10">
        <v>1572.5</v>
      </c>
      <c r="I20" s="43" t="s">
        <v>96</v>
      </c>
      <c r="J20" s="44" t="s">
        <v>97</v>
      </c>
      <c r="K20" s="43">
        <v>1572.5</v>
      </c>
      <c r="L20" s="43" t="s">
        <v>98</v>
      </c>
      <c r="M20" s="44" t="s">
        <v>72</v>
      </c>
      <c r="N20" s="44" t="s">
        <v>95</v>
      </c>
      <c r="O20" s="45" t="s">
        <v>74</v>
      </c>
      <c r="P20" s="46" t="s">
        <v>75</v>
      </c>
    </row>
    <row r="21" spans="1:16" ht="12.75" customHeight="1" thickBot="1">
      <c r="A21" s="10" t="s">
        <v>120</v>
      </c>
      <c r="B21" s="3" t="s">
        <v>39</v>
      </c>
      <c r="C21" s="10">
        <v>55691.350859999999</v>
      </c>
      <c r="D21" s="12" t="s">
        <v>58</v>
      </c>
      <c r="E21" s="42">
        <v>4982.4342267564734</v>
      </c>
      <c r="F21" s="3" t="s">
        <v>57</v>
      </c>
      <c r="G21" s="12" t="s">
        <v>175</v>
      </c>
      <c r="H21" s="10">
        <v>4982.5</v>
      </c>
      <c r="I21" s="43" t="s">
        <v>116</v>
      </c>
      <c r="J21" s="44" t="s">
        <v>117</v>
      </c>
      <c r="K21" s="43">
        <v>4982.5</v>
      </c>
      <c r="L21" s="43" t="s">
        <v>118</v>
      </c>
      <c r="M21" s="44" t="s">
        <v>72</v>
      </c>
      <c r="N21" s="44" t="s">
        <v>107</v>
      </c>
      <c r="O21" s="45" t="s">
        <v>119</v>
      </c>
      <c r="P21" s="46" t="s">
        <v>120</v>
      </c>
    </row>
    <row r="22" spans="1:16" ht="12.75" customHeight="1" thickBot="1">
      <c r="A22" s="10" t="s">
        <v>120</v>
      </c>
      <c r="B22" s="3" t="s">
        <v>33</v>
      </c>
      <c r="C22" s="10">
        <v>55969.630799999999</v>
      </c>
      <c r="D22" s="12" t="s">
        <v>58</v>
      </c>
      <c r="E22" s="42">
        <v>5416.9356928947682</v>
      </c>
      <c r="F22" s="3" t="s">
        <v>57</v>
      </c>
      <c r="G22" s="12" t="s">
        <v>176</v>
      </c>
      <c r="H22" s="10">
        <v>5417</v>
      </c>
      <c r="I22" s="43" t="s">
        <v>121</v>
      </c>
      <c r="J22" s="44" t="s">
        <v>122</v>
      </c>
      <c r="K22" s="43">
        <v>5417</v>
      </c>
      <c r="L22" s="43" t="s">
        <v>123</v>
      </c>
      <c r="M22" s="44" t="s">
        <v>72</v>
      </c>
      <c r="N22" s="44" t="s">
        <v>107</v>
      </c>
      <c r="O22" s="45" t="s">
        <v>119</v>
      </c>
      <c r="P22" s="46" t="s">
        <v>120</v>
      </c>
    </row>
    <row r="23" spans="1:16" ht="12.75" customHeight="1" thickBot="1">
      <c r="A23" s="10" t="s">
        <v>120</v>
      </c>
      <c r="B23" s="3" t="s">
        <v>33</v>
      </c>
      <c r="C23" s="10">
        <v>56048.396769999999</v>
      </c>
      <c r="D23" s="12" t="s">
        <v>58</v>
      </c>
      <c r="E23" s="42">
        <v>5539.9195107251344</v>
      </c>
      <c r="F23" s="3" t="s">
        <v>57</v>
      </c>
      <c r="G23" s="12" t="s">
        <v>177</v>
      </c>
      <c r="H23" s="10">
        <v>5540</v>
      </c>
      <c r="I23" s="43" t="s">
        <v>124</v>
      </c>
      <c r="J23" s="44" t="s">
        <v>125</v>
      </c>
      <c r="K23" s="43">
        <v>5540</v>
      </c>
      <c r="L23" s="43" t="s">
        <v>126</v>
      </c>
      <c r="M23" s="44" t="s">
        <v>72</v>
      </c>
      <c r="N23" s="44" t="s">
        <v>57</v>
      </c>
      <c r="O23" s="45" t="s">
        <v>127</v>
      </c>
      <c r="P23" s="46" t="s">
        <v>120</v>
      </c>
    </row>
    <row r="24" spans="1:16" ht="12.75" customHeight="1" thickBot="1">
      <c r="A24" s="10" t="s">
        <v>120</v>
      </c>
      <c r="B24" s="3" t="s">
        <v>33</v>
      </c>
      <c r="C24" s="10">
        <v>56048.397969999998</v>
      </c>
      <c r="D24" s="12" t="s">
        <v>58</v>
      </c>
      <c r="E24" s="42">
        <v>5539.9213843842954</v>
      </c>
      <c r="F24" s="3" t="s">
        <v>57</v>
      </c>
      <c r="G24" s="12" t="s">
        <v>178</v>
      </c>
      <c r="H24" s="10">
        <v>5540</v>
      </c>
      <c r="I24" s="43" t="s">
        <v>128</v>
      </c>
      <c r="J24" s="44" t="s">
        <v>129</v>
      </c>
      <c r="K24" s="43">
        <v>5540</v>
      </c>
      <c r="L24" s="43" t="s">
        <v>130</v>
      </c>
      <c r="M24" s="44" t="s">
        <v>72</v>
      </c>
      <c r="N24" s="44" t="s">
        <v>107</v>
      </c>
      <c r="O24" s="45" t="s">
        <v>127</v>
      </c>
      <c r="P24" s="46" t="s">
        <v>120</v>
      </c>
    </row>
    <row r="25" spans="1:16" ht="12.75" customHeight="1" thickBot="1">
      <c r="A25" s="10" t="s">
        <v>120</v>
      </c>
      <c r="B25" s="3" t="s">
        <v>33</v>
      </c>
      <c r="C25" s="10">
        <v>56071.459029999998</v>
      </c>
      <c r="D25" s="12" t="s">
        <v>58</v>
      </c>
      <c r="E25" s="42">
        <v>5575.9285230257046</v>
      </c>
      <c r="F25" s="3" t="s">
        <v>57</v>
      </c>
      <c r="G25" s="12" t="s">
        <v>179</v>
      </c>
      <c r="H25" s="10">
        <v>5576</v>
      </c>
      <c r="I25" s="43" t="s">
        <v>131</v>
      </c>
      <c r="J25" s="44" t="s">
        <v>132</v>
      </c>
      <c r="K25" s="43">
        <v>5576</v>
      </c>
      <c r="L25" s="43" t="s">
        <v>133</v>
      </c>
      <c r="M25" s="44" t="s">
        <v>72</v>
      </c>
      <c r="N25" s="44" t="s">
        <v>107</v>
      </c>
      <c r="O25" s="45" t="s">
        <v>119</v>
      </c>
      <c r="P25" s="46" t="s">
        <v>120</v>
      </c>
    </row>
    <row r="26" spans="1:16" ht="12.75" customHeight="1" thickBot="1">
      <c r="A26" s="10" t="s">
        <v>120</v>
      </c>
      <c r="B26" s="3" t="s">
        <v>33</v>
      </c>
      <c r="C26" s="10">
        <v>56105.405299999999</v>
      </c>
      <c r="D26" s="12" t="s">
        <v>58</v>
      </c>
      <c r="E26" s="42">
        <v>5628.9316395454462</v>
      </c>
      <c r="F26" s="3" t="s">
        <v>57</v>
      </c>
      <c r="G26" s="12" t="s">
        <v>180</v>
      </c>
      <c r="H26" s="10">
        <v>5629</v>
      </c>
      <c r="I26" s="43" t="s">
        <v>134</v>
      </c>
      <c r="J26" s="44" t="s">
        <v>135</v>
      </c>
      <c r="K26" s="43">
        <v>5629</v>
      </c>
      <c r="L26" s="43" t="s">
        <v>136</v>
      </c>
      <c r="M26" s="44" t="s">
        <v>72</v>
      </c>
      <c r="N26" s="44" t="s">
        <v>49</v>
      </c>
      <c r="O26" s="45" t="s">
        <v>127</v>
      </c>
      <c r="P26" s="46" t="s">
        <v>120</v>
      </c>
    </row>
    <row r="27" spans="1:16" ht="12.75" customHeight="1" thickBot="1">
      <c r="A27" s="10" t="s">
        <v>120</v>
      </c>
      <c r="B27" s="3" t="s">
        <v>33</v>
      </c>
      <c r="C27" s="10">
        <v>56121.417670000003</v>
      </c>
      <c r="D27" s="12" t="s">
        <v>58</v>
      </c>
      <c r="E27" s="42">
        <v>5653.9330760174771</v>
      </c>
      <c r="F27" s="3" t="s">
        <v>57</v>
      </c>
      <c r="G27" s="12" t="s">
        <v>181</v>
      </c>
      <c r="H27" s="10">
        <v>5654</v>
      </c>
      <c r="I27" s="43" t="s">
        <v>137</v>
      </c>
      <c r="J27" s="44" t="s">
        <v>138</v>
      </c>
      <c r="K27" s="43">
        <v>5654</v>
      </c>
      <c r="L27" s="43" t="s">
        <v>139</v>
      </c>
      <c r="M27" s="44" t="s">
        <v>72</v>
      </c>
      <c r="N27" s="44" t="s">
        <v>49</v>
      </c>
      <c r="O27" s="45" t="s">
        <v>127</v>
      </c>
      <c r="P27" s="46" t="s">
        <v>120</v>
      </c>
    </row>
    <row r="28" spans="1:16" ht="12.75" customHeight="1" thickBot="1">
      <c r="A28" s="10" t="s">
        <v>120</v>
      </c>
      <c r="B28" s="3" t="s">
        <v>33</v>
      </c>
      <c r="C28" s="10">
        <v>56155.36015</v>
      </c>
      <c r="D28" s="12" t="s">
        <v>58</v>
      </c>
      <c r="E28" s="42">
        <v>5706.9302748970258</v>
      </c>
      <c r="F28" s="3" t="s">
        <v>57</v>
      </c>
      <c r="G28" s="12" t="s">
        <v>182</v>
      </c>
      <c r="H28" s="10">
        <v>5707</v>
      </c>
      <c r="I28" s="43" t="s">
        <v>140</v>
      </c>
      <c r="J28" s="44" t="s">
        <v>141</v>
      </c>
      <c r="K28" s="43">
        <v>5707</v>
      </c>
      <c r="L28" s="43" t="s">
        <v>142</v>
      </c>
      <c r="M28" s="44" t="s">
        <v>72</v>
      </c>
      <c r="N28" s="44" t="s">
        <v>107</v>
      </c>
      <c r="O28" s="45" t="s">
        <v>119</v>
      </c>
      <c r="P28" s="46" t="s">
        <v>120</v>
      </c>
    </row>
    <row r="29" spans="1:16" ht="12.75" customHeight="1" thickBot="1">
      <c r="A29" s="10" t="s">
        <v>147</v>
      </c>
      <c r="B29" s="3" t="s">
        <v>33</v>
      </c>
      <c r="C29" s="10">
        <v>56728.557500000003</v>
      </c>
      <c r="D29" s="12" t="s">
        <v>58</v>
      </c>
      <c r="E29" s="42">
        <v>6601.9106639311267</v>
      </c>
      <c r="F29" s="3" t="s">
        <v>57</v>
      </c>
      <c r="G29" s="12" t="s">
        <v>183</v>
      </c>
      <c r="H29" s="10">
        <v>6602</v>
      </c>
      <c r="I29" s="43" t="s">
        <v>143</v>
      </c>
      <c r="J29" s="44" t="s">
        <v>144</v>
      </c>
      <c r="K29" s="43">
        <v>6602</v>
      </c>
      <c r="L29" s="43" t="s">
        <v>145</v>
      </c>
      <c r="M29" s="44" t="s">
        <v>72</v>
      </c>
      <c r="N29" s="44" t="s">
        <v>57</v>
      </c>
      <c r="O29" s="45" t="s">
        <v>146</v>
      </c>
      <c r="P29" s="46" t="s">
        <v>147</v>
      </c>
    </row>
    <row r="30" spans="1:16" ht="12.75" customHeight="1" thickBot="1">
      <c r="A30" s="10" t="s">
        <v>147</v>
      </c>
      <c r="B30" s="3" t="s">
        <v>33</v>
      </c>
      <c r="C30" s="10">
        <v>56764.430899999999</v>
      </c>
      <c r="D30" s="12" t="s">
        <v>58</v>
      </c>
      <c r="E30" s="42">
        <v>6657.9227677693125</v>
      </c>
      <c r="F30" s="3" t="s">
        <v>57</v>
      </c>
      <c r="G30" s="12" t="s">
        <v>184</v>
      </c>
      <c r="H30" s="10">
        <v>6658</v>
      </c>
      <c r="I30" s="43" t="s">
        <v>148</v>
      </c>
      <c r="J30" s="44" t="s">
        <v>149</v>
      </c>
      <c r="K30" s="43">
        <v>6658</v>
      </c>
      <c r="L30" s="43" t="s">
        <v>150</v>
      </c>
      <c r="M30" s="44" t="s">
        <v>72</v>
      </c>
      <c r="N30" s="44" t="s">
        <v>151</v>
      </c>
      <c r="O30" s="45" t="s">
        <v>152</v>
      </c>
      <c r="P30" s="46" t="s">
        <v>147</v>
      </c>
    </row>
    <row r="31" spans="1:16" ht="12.75" customHeight="1" thickBot="1">
      <c r="A31" s="10" t="s">
        <v>147</v>
      </c>
      <c r="B31" s="3" t="s">
        <v>33</v>
      </c>
      <c r="C31" s="10">
        <v>56812.462800000001</v>
      </c>
      <c r="D31" s="12" t="s">
        <v>58</v>
      </c>
      <c r="E31" s="42">
        <v>6732.918942381858</v>
      </c>
      <c r="F31" s="3" t="s">
        <v>57</v>
      </c>
      <c r="G31" s="12" t="s">
        <v>185</v>
      </c>
      <c r="H31" s="10">
        <v>6733</v>
      </c>
      <c r="I31" s="43" t="s">
        <v>153</v>
      </c>
      <c r="J31" s="44" t="s">
        <v>154</v>
      </c>
      <c r="K31" s="43">
        <v>6733</v>
      </c>
      <c r="L31" s="43" t="s">
        <v>155</v>
      </c>
      <c r="M31" s="44" t="s">
        <v>72</v>
      </c>
      <c r="N31" s="44">
        <v>0</v>
      </c>
      <c r="O31" s="45" t="s">
        <v>146</v>
      </c>
      <c r="P31" s="46" t="s">
        <v>147</v>
      </c>
    </row>
    <row r="32" spans="1:16" ht="12.75" customHeight="1" thickBot="1">
      <c r="A32" s="10" t="s">
        <v>103</v>
      </c>
      <c r="B32" s="3" t="s">
        <v>33</v>
      </c>
      <c r="C32" s="10">
        <v>53754.325100000002</v>
      </c>
      <c r="D32" s="12" t="s">
        <v>58</v>
      </c>
      <c r="E32" s="42">
        <v>1957.9958404766594</v>
      </c>
      <c r="F32" s="3" t="s">
        <v>57</v>
      </c>
      <c r="G32" s="12" t="s">
        <v>186</v>
      </c>
      <c r="H32" s="10">
        <v>1958</v>
      </c>
      <c r="I32" s="43" t="s">
        <v>99</v>
      </c>
      <c r="J32" s="44" t="s">
        <v>100</v>
      </c>
      <c r="K32" s="43">
        <v>1958</v>
      </c>
      <c r="L32" s="43" t="s">
        <v>101</v>
      </c>
      <c r="M32" s="44" t="s">
        <v>62</v>
      </c>
      <c r="N32" s="44" t="s">
        <v>63</v>
      </c>
      <c r="O32" s="45" t="s">
        <v>102</v>
      </c>
      <c r="P32" s="46" t="s">
        <v>103</v>
      </c>
    </row>
    <row r="33" spans="1:16" ht="12.75" customHeight="1" thickBot="1">
      <c r="A33" s="10" t="s">
        <v>109</v>
      </c>
      <c r="B33" s="3" t="s">
        <v>39</v>
      </c>
      <c r="C33" s="10">
        <v>54595.553800000002</v>
      </c>
      <c r="D33" s="12" t="s">
        <v>58</v>
      </c>
      <c r="E33" s="42" t="e">
        <v>#N/A</v>
      </c>
      <c r="F33" s="3" t="s">
        <v>57</v>
      </c>
      <c r="G33" s="12" t="s">
        <v>187</v>
      </c>
      <c r="H33" s="10">
        <v>3271.5</v>
      </c>
      <c r="I33" s="43" t="s">
        <v>104</v>
      </c>
      <c r="J33" s="44" t="s">
        <v>105</v>
      </c>
      <c r="K33" s="43">
        <v>3271.5</v>
      </c>
      <c r="L33" s="43" t="s">
        <v>106</v>
      </c>
      <c r="M33" s="44" t="s">
        <v>72</v>
      </c>
      <c r="N33" s="44" t="s">
        <v>107</v>
      </c>
      <c r="O33" s="45" t="s">
        <v>108</v>
      </c>
      <c r="P33" s="46" t="s">
        <v>109</v>
      </c>
    </row>
    <row r="34" spans="1:16" ht="12.75" customHeight="1" thickBot="1">
      <c r="A34" s="10" t="s">
        <v>109</v>
      </c>
      <c r="B34" s="3" t="s">
        <v>39</v>
      </c>
      <c r="C34" s="10">
        <v>54595.554799999998</v>
      </c>
      <c r="D34" s="12" t="s">
        <v>58</v>
      </c>
      <c r="E34" s="42" t="e">
        <v>#N/A</v>
      </c>
      <c r="F34" s="3" t="s">
        <v>57</v>
      </c>
      <c r="G34" s="12" t="s">
        <v>188</v>
      </c>
      <c r="H34" s="10">
        <v>3271.5</v>
      </c>
      <c r="I34" s="43" t="s">
        <v>110</v>
      </c>
      <c r="J34" s="44" t="s">
        <v>111</v>
      </c>
      <c r="K34" s="43">
        <v>3271.5</v>
      </c>
      <c r="L34" s="43" t="s">
        <v>112</v>
      </c>
      <c r="M34" s="44" t="s">
        <v>72</v>
      </c>
      <c r="N34" s="44" t="s">
        <v>57</v>
      </c>
      <c r="O34" s="45" t="s">
        <v>108</v>
      </c>
      <c r="P34" s="46" t="s">
        <v>109</v>
      </c>
    </row>
    <row r="35" spans="1:16" ht="12.75" customHeight="1" thickBot="1">
      <c r="A35" s="10" t="s">
        <v>109</v>
      </c>
      <c r="B35" s="3" t="s">
        <v>39</v>
      </c>
      <c r="C35" s="10">
        <v>54595.5553</v>
      </c>
      <c r="D35" s="12" t="s">
        <v>58</v>
      </c>
      <c r="E35" s="42" t="e">
        <v>#N/A</v>
      </c>
      <c r="F35" s="3" t="s">
        <v>57</v>
      </c>
      <c r="G35" s="12" t="s">
        <v>189</v>
      </c>
      <c r="H35" s="10">
        <v>3271.5</v>
      </c>
      <c r="I35" s="43" t="s">
        <v>113</v>
      </c>
      <c r="J35" s="44" t="s">
        <v>114</v>
      </c>
      <c r="K35" s="43">
        <v>3271.5</v>
      </c>
      <c r="L35" s="43" t="s">
        <v>115</v>
      </c>
      <c r="M35" s="44" t="s">
        <v>72</v>
      </c>
      <c r="N35" s="44" t="s">
        <v>33</v>
      </c>
      <c r="O35" s="45" t="s">
        <v>108</v>
      </c>
      <c r="P35" s="46" t="s">
        <v>109</v>
      </c>
    </row>
    <row r="36" spans="1:16" ht="12.75" customHeight="1" thickBot="1">
      <c r="A36" s="10" t="s">
        <v>159</v>
      </c>
      <c r="B36" s="3" t="s">
        <v>33</v>
      </c>
      <c r="C36" s="10">
        <v>57097.4591</v>
      </c>
      <c r="D36" s="12" t="s">
        <v>58</v>
      </c>
      <c r="E36" s="42">
        <v>7177.9072163982628</v>
      </c>
      <c r="F36" s="3" t="s">
        <v>57</v>
      </c>
      <c r="G36" s="12" t="s">
        <v>190</v>
      </c>
      <c r="H36" s="10">
        <v>7178</v>
      </c>
      <c r="I36" s="43" t="s">
        <v>156</v>
      </c>
      <c r="J36" s="44" t="s">
        <v>157</v>
      </c>
      <c r="K36" s="43">
        <v>7178</v>
      </c>
      <c r="L36" s="43" t="s">
        <v>158</v>
      </c>
      <c r="M36" s="44" t="s">
        <v>72</v>
      </c>
      <c r="N36" s="48" t="s">
        <v>164</v>
      </c>
      <c r="O36" s="45" t="s">
        <v>146</v>
      </c>
      <c r="P36" s="46" t="s">
        <v>159</v>
      </c>
    </row>
    <row r="37" spans="1:16">
      <c r="B37" s="3"/>
      <c r="E37" s="42"/>
      <c r="F37" s="3"/>
    </row>
    <row r="38" spans="1:16">
      <c r="B38" s="3"/>
      <c r="E38" s="42"/>
      <c r="F38" s="3"/>
    </row>
    <row r="39" spans="1:16">
      <c r="B39" s="3"/>
      <c r="E39" s="42"/>
      <c r="F39" s="3"/>
    </row>
    <row r="40" spans="1:16">
      <c r="B40" s="3"/>
      <c r="E40" s="42"/>
      <c r="F40" s="3"/>
    </row>
    <row r="41" spans="1:16">
      <c r="B41" s="3"/>
      <c r="E41" s="42"/>
      <c r="F41" s="3"/>
    </row>
    <row r="42" spans="1:16">
      <c r="B42" s="3"/>
      <c r="E42" s="42"/>
      <c r="F42" s="3"/>
    </row>
    <row r="43" spans="1:16">
      <c r="B43" s="3"/>
      <c r="E43" s="42"/>
      <c r="F43" s="3"/>
    </row>
    <row r="44" spans="1:16">
      <c r="B44" s="3"/>
      <c r="E44" s="42"/>
      <c r="F44" s="3"/>
    </row>
    <row r="45" spans="1:16">
      <c r="B45" s="3"/>
      <c r="E45" s="42"/>
      <c r="F45" s="3"/>
    </row>
    <row r="46" spans="1:16">
      <c r="B46" s="3"/>
      <c r="E46" s="42"/>
      <c r="F46" s="3"/>
    </row>
    <row r="47" spans="1:16">
      <c r="B47" s="3"/>
      <c r="E47" s="42"/>
      <c r="F47" s="3"/>
    </row>
    <row r="48" spans="1:16">
      <c r="B48" s="3"/>
      <c r="E48" s="42"/>
      <c r="F48" s="3"/>
    </row>
    <row r="49" spans="2:6">
      <c r="B49" s="3"/>
      <c r="E49" s="42"/>
      <c r="F49" s="3"/>
    </row>
    <row r="50" spans="2:6">
      <c r="B50" s="3"/>
      <c r="E50" s="42"/>
      <c r="F50" s="3"/>
    </row>
    <row r="51" spans="2:6">
      <c r="B51" s="3"/>
      <c r="E51" s="42"/>
      <c r="F51" s="3"/>
    </row>
    <row r="52" spans="2:6">
      <c r="B52" s="3"/>
      <c r="E52" s="42"/>
      <c r="F52" s="3"/>
    </row>
    <row r="53" spans="2:6">
      <c r="B53" s="3"/>
      <c r="E53" s="42"/>
      <c r="F53" s="3"/>
    </row>
    <row r="54" spans="2:6">
      <c r="B54" s="3"/>
      <c r="E54" s="42"/>
      <c r="F54" s="3"/>
    </row>
    <row r="55" spans="2:6">
      <c r="B55" s="3"/>
      <c r="E55" s="42"/>
      <c r="F55" s="3"/>
    </row>
    <row r="56" spans="2:6">
      <c r="B56" s="3"/>
      <c r="E56" s="42"/>
      <c r="F56" s="3"/>
    </row>
    <row r="57" spans="2:6">
      <c r="B57" s="3"/>
      <c r="E57" s="42"/>
      <c r="F57" s="3"/>
    </row>
    <row r="58" spans="2:6">
      <c r="B58" s="3"/>
      <c r="E58" s="42"/>
      <c r="F58" s="3"/>
    </row>
    <row r="59" spans="2:6">
      <c r="B59" s="3"/>
      <c r="E59" s="42"/>
      <c r="F59" s="3"/>
    </row>
    <row r="60" spans="2:6">
      <c r="B60" s="3"/>
      <c r="E60" s="42"/>
      <c r="F60" s="3"/>
    </row>
    <row r="61" spans="2:6">
      <c r="B61" s="3"/>
      <c r="E61" s="42"/>
      <c r="F61" s="3"/>
    </row>
    <row r="62" spans="2:6">
      <c r="B62" s="3"/>
      <c r="E62" s="42"/>
      <c r="F62" s="3"/>
    </row>
    <row r="63" spans="2:6">
      <c r="B63" s="3"/>
      <c r="E63" s="42"/>
      <c r="F63" s="3"/>
    </row>
    <row r="64" spans="2:6">
      <c r="B64" s="3"/>
      <c r="E64" s="42"/>
      <c r="F64" s="3"/>
    </row>
    <row r="65" spans="2:6">
      <c r="B65" s="3"/>
      <c r="E65" s="42"/>
      <c r="F65" s="3"/>
    </row>
    <row r="66" spans="2:6">
      <c r="B66" s="3"/>
      <c r="E66" s="42"/>
      <c r="F66" s="3"/>
    </row>
    <row r="67" spans="2:6">
      <c r="B67" s="3"/>
      <c r="E67" s="42"/>
      <c r="F67" s="3"/>
    </row>
    <row r="68" spans="2:6">
      <c r="B68" s="3"/>
      <c r="E68" s="42"/>
      <c r="F68" s="3"/>
    </row>
    <row r="69" spans="2:6">
      <c r="B69" s="3"/>
      <c r="E69" s="42"/>
      <c r="F69" s="3"/>
    </row>
    <row r="70" spans="2:6">
      <c r="B70" s="3"/>
      <c r="E70" s="42"/>
      <c r="F70" s="3"/>
    </row>
    <row r="71" spans="2:6">
      <c r="B71" s="3"/>
      <c r="E71" s="42"/>
      <c r="F71" s="3"/>
    </row>
    <row r="72" spans="2:6">
      <c r="B72" s="3"/>
      <c r="E72" s="42"/>
      <c r="F72" s="3"/>
    </row>
    <row r="73" spans="2:6">
      <c r="B73" s="3"/>
      <c r="E73" s="42"/>
      <c r="F73" s="3"/>
    </row>
    <row r="74" spans="2:6">
      <c r="B74" s="3"/>
      <c r="E74" s="42"/>
      <c r="F74" s="3"/>
    </row>
    <row r="75" spans="2:6">
      <c r="B75" s="3"/>
      <c r="E75" s="42"/>
      <c r="F75" s="3"/>
    </row>
    <row r="76" spans="2:6">
      <c r="B76" s="3"/>
      <c r="E76" s="42"/>
      <c r="F76" s="3"/>
    </row>
    <row r="77" spans="2:6">
      <c r="B77" s="3"/>
      <c r="E77" s="42"/>
      <c r="F77" s="3"/>
    </row>
    <row r="78" spans="2:6">
      <c r="B78" s="3"/>
      <c r="E78" s="42"/>
      <c r="F78" s="3"/>
    </row>
    <row r="79" spans="2:6">
      <c r="B79" s="3"/>
      <c r="E79" s="42"/>
      <c r="F79" s="3"/>
    </row>
    <row r="80" spans="2:6">
      <c r="B80" s="3"/>
      <c r="E80" s="42"/>
      <c r="F80" s="3"/>
    </row>
    <row r="81" spans="2:6">
      <c r="B81" s="3"/>
      <c r="E81" s="42"/>
      <c r="F81" s="3"/>
    </row>
    <row r="82" spans="2:6">
      <c r="B82" s="3"/>
      <c r="E82" s="42"/>
      <c r="F82" s="3"/>
    </row>
    <row r="83" spans="2:6">
      <c r="B83" s="3"/>
      <c r="E83" s="42"/>
      <c r="F83" s="3"/>
    </row>
    <row r="84" spans="2:6">
      <c r="B84" s="3"/>
      <c r="E84" s="42"/>
      <c r="F84" s="3"/>
    </row>
    <row r="85" spans="2:6">
      <c r="B85" s="3"/>
      <c r="E85" s="42"/>
      <c r="F85" s="3"/>
    </row>
    <row r="86" spans="2:6">
      <c r="B86" s="3"/>
      <c r="E86" s="42"/>
      <c r="F86" s="3"/>
    </row>
    <row r="87" spans="2:6">
      <c r="B87" s="3"/>
      <c r="E87" s="42"/>
      <c r="F87" s="3"/>
    </row>
    <row r="88" spans="2:6">
      <c r="B88" s="3"/>
      <c r="E88" s="42"/>
      <c r="F88" s="3"/>
    </row>
    <row r="89" spans="2:6">
      <c r="B89" s="3"/>
      <c r="E89" s="42"/>
      <c r="F89" s="3"/>
    </row>
    <row r="90" spans="2:6">
      <c r="B90" s="3"/>
      <c r="E90" s="42"/>
      <c r="F90" s="3"/>
    </row>
    <row r="91" spans="2:6">
      <c r="B91" s="3"/>
      <c r="E91" s="42"/>
      <c r="F91" s="3"/>
    </row>
    <row r="92" spans="2:6">
      <c r="B92" s="3"/>
      <c r="E92" s="42"/>
      <c r="F92" s="3"/>
    </row>
    <row r="93" spans="2:6">
      <c r="B93" s="3"/>
      <c r="E93" s="42"/>
      <c r="F93" s="3"/>
    </row>
    <row r="94" spans="2:6">
      <c r="B94" s="3"/>
      <c r="E94" s="42"/>
      <c r="F94" s="3"/>
    </row>
    <row r="95" spans="2:6">
      <c r="B95" s="3"/>
      <c r="E95" s="42"/>
      <c r="F95" s="3"/>
    </row>
    <row r="96" spans="2:6">
      <c r="B96" s="3"/>
      <c r="E96" s="42"/>
      <c r="F96" s="3"/>
    </row>
    <row r="97" spans="2:6">
      <c r="B97" s="3"/>
      <c r="E97" s="42"/>
      <c r="F97" s="3"/>
    </row>
    <row r="98" spans="2:6">
      <c r="B98" s="3"/>
      <c r="E98" s="42"/>
      <c r="F98" s="3"/>
    </row>
    <row r="99" spans="2:6">
      <c r="B99" s="3"/>
      <c r="E99" s="42"/>
      <c r="F99" s="3"/>
    </row>
    <row r="100" spans="2:6">
      <c r="B100" s="3"/>
      <c r="E100" s="42"/>
      <c r="F100" s="3"/>
    </row>
    <row r="101" spans="2:6">
      <c r="B101" s="3"/>
      <c r="E101" s="42"/>
      <c r="F101" s="3"/>
    </row>
    <row r="102" spans="2:6">
      <c r="B102" s="3"/>
      <c r="E102" s="42"/>
      <c r="F102" s="3"/>
    </row>
    <row r="103" spans="2:6">
      <c r="B103" s="3"/>
      <c r="E103" s="42"/>
      <c r="F103" s="3"/>
    </row>
    <row r="104" spans="2:6">
      <c r="B104" s="3"/>
      <c r="E104" s="42"/>
      <c r="F104" s="3"/>
    </row>
    <row r="105" spans="2:6">
      <c r="B105" s="3"/>
      <c r="E105" s="42"/>
      <c r="F105" s="3"/>
    </row>
    <row r="106" spans="2:6">
      <c r="B106" s="3"/>
      <c r="E106" s="42"/>
      <c r="F106" s="3"/>
    </row>
    <row r="107" spans="2:6">
      <c r="B107" s="3"/>
      <c r="E107" s="42"/>
      <c r="F107" s="3"/>
    </row>
    <row r="108" spans="2:6">
      <c r="B108" s="3"/>
      <c r="E108" s="42"/>
      <c r="F108" s="3"/>
    </row>
    <row r="109" spans="2:6">
      <c r="B109" s="3"/>
      <c r="E109" s="42"/>
      <c r="F109" s="3"/>
    </row>
    <row r="110" spans="2:6">
      <c r="B110" s="3"/>
      <c r="E110" s="42"/>
      <c r="F110" s="3"/>
    </row>
    <row r="111" spans="2:6">
      <c r="B111" s="3"/>
      <c r="E111" s="42"/>
      <c r="F111" s="3"/>
    </row>
    <row r="112" spans="2:6">
      <c r="B112" s="3"/>
      <c r="E112" s="42"/>
      <c r="F112" s="3"/>
    </row>
    <row r="113" spans="2:6">
      <c r="B113" s="3"/>
      <c r="E113" s="42"/>
      <c r="F113" s="3"/>
    </row>
    <row r="114" spans="2:6">
      <c r="B114" s="3"/>
      <c r="E114" s="42"/>
      <c r="F114" s="3"/>
    </row>
    <row r="115" spans="2:6">
      <c r="B115" s="3"/>
      <c r="E115" s="42"/>
      <c r="F115" s="3"/>
    </row>
    <row r="116" spans="2:6">
      <c r="B116" s="3"/>
      <c r="E116" s="42"/>
      <c r="F116" s="3"/>
    </row>
    <row r="117" spans="2:6">
      <c r="B117" s="3"/>
      <c r="E117" s="42"/>
      <c r="F117" s="3"/>
    </row>
    <row r="118" spans="2:6">
      <c r="B118" s="3"/>
      <c r="E118" s="42"/>
      <c r="F118" s="3"/>
    </row>
    <row r="119" spans="2:6">
      <c r="B119" s="3"/>
      <c r="E119" s="42"/>
      <c r="F119" s="3"/>
    </row>
    <row r="120" spans="2:6">
      <c r="B120" s="3"/>
      <c r="E120" s="42"/>
      <c r="F120" s="3"/>
    </row>
    <row r="121" spans="2:6">
      <c r="B121" s="3"/>
      <c r="E121" s="42"/>
      <c r="F121" s="3"/>
    </row>
    <row r="122" spans="2:6">
      <c r="B122" s="3"/>
      <c r="E122" s="42"/>
      <c r="F122" s="3"/>
    </row>
    <row r="123" spans="2:6">
      <c r="B123" s="3"/>
      <c r="E123" s="42"/>
      <c r="F123" s="3"/>
    </row>
    <row r="124" spans="2:6">
      <c r="B124" s="3"/>
      <c r="E124" s="42"/>
      <c r="F124" s="3"/>
    </row>
    <row r="125" spans="2:6">
      <c r="B125" s="3"/>
      <c r="E125" s="42"/>
      <c r="F125" s="3"/>
    </row>
    <row r="126" spans="2:6">
      <c r="B126" s="3"/>
      <c r="E126" s="42"/>
      <c r="F126" s="3"/>
    </row>
    <row r="127" spans="2:6">
      <c r="B127" s="3"/>
      <c r="E127" s="42"/>
      <c r="F127" s="3"/>
    </row>
    <row r="128" spans="2:6">
      <c r="B128" s="3"/>
      <c r="E128" s="42"/>
      <c r="F128" s="3"/>
    </row>
    <row r="129" spans="2:6">
      <c r="B129" s="3"/>
      <c r="E129" s="42"/>
      <c r="F129" s="3"/>
    </row>
    <row r="130" spans="2:6">
      <c r="B130" s="3"/>
      <c r="E130" s="42"/>
      <c r="F130" s="3"/>
    </row>
    <row r="131" spans="2:6">
      <c r="B131" s="3"/>
      <c r="E131" s="42"/>
      <c r="F131" s="3"/>
    </row>
    <row r="132" spans="2:6">
      <c r="B132" s="3"/>
      <c r="E132" s="42"/>
      <c r="F132" s="3"/>
    </row>
    <row r="133" spans="2:6">
      <c r="B133" s="3"/>
      <c r="E133" s="42"/>
      <c r="F133" s="3"/>
    </row>
    <row r="134" spans="2:6">
      <c r="B134" s="3"/>
      <c r="E134" s="42"/>
      <c r="F134" s="3"/>
    </row>
    <row r="135" spans="2:6">
      <c r="B135" s="3"/>
      <c r="F135" s="3"/>
    </row>
    <row r="136" spans="2:6">
      <c r="B136" s="3"/>
      <c r="F136" s="3"/>
    </row>
    <row r="137" spans="2:6">
      <c r="B137" s="3"/>
      <c r="F137" s="3"/>
    </row>
    <row r="138" spans="2:6">
      <c r="B138" s="3"/>
      <c r="F138" s="3"/>
    </row>
    <row r="139" spans="2:6">
      <c r="B139" s="3"/>
      <c r="F139" s="3"/>
    </row>
    <row r="140" spans="2:6">
      <c r="B140" s="3"/>
      <c r="F140" s="3"/>
    </row>
    <row r="141" spans="2:6">
      <c r="B141" s="3"/>
      <c r="F141" s="3"/>
    </row>
    <row r="142" spans="2:6">
      <c r="B142" s="3"/>
      <c r="F142" s="3"/>
    </row>
    <row r="143" spans="2:6">
      <c r="B143" s="3"/>
      <c r="F143" s="3"/>
    </row>
    <row r="144" spans="2:6">
      <c r="B144" s="3"/>
      <c r="F144" s="3"/>
    </row>
    <row r="145" spans="2:6">
      <c r="B145" s="3"/>
      <c r="F145" s="3"/>
    </row>
    <row r="146" spans="2:6">
      <c r="B146" s="3"/>
      <c r="F146" s="3"/>
    </row>
    <row r="147" spans="2:6">
      <c r="B147" s="3"/>
      <c r="F147" s="3"/>
    </row>
    <row r="148" spans="2:6">
      <c r="B148" s="3"/>
      <c r="F148" s="3"/>
    </row>
    <row r="149" spans="2:6">
      <c r="B149" s="3"/>
      <c r="F149" s="3"/>
    </row>
    <row r="150" spans="2:6">
      <c r="B150" s="3"/>
      <c r="F150" s="3"/>
    </row>
    <row r="151" spans="2:6">
      <c r="B151" s="3"/>
      <c r="F151" s="3"/>
    </row>
    <row r="152" spans="2:6">
      <c r="B152" s="3"/>
      <c r="F152" s="3"/>
    </row>
    <row r="153" spans="2:6">
      <c r="B153" s="3"/>
      <c r="F153" s="3"/>
    </row>
    <row r="154" spans="2:6">
      <c r="B154" s="3"/>
      <c r="F154" s="3"/>
    </row>
    <row r="155" spans="2:6">
      <c r="B155" s="3"/>
      <c r="F155" s="3"/>
    </row>
    <row r="156" spans="2:6">
      <c r="B156" s="3"/>
      <c r="F156" s="3"/>
    </row>
    <row r="157" spans="2:6">
      <c r="B157" s="3"/>
      <c r="F157" s="3"/>
    </row>
    <row r="158" spans="2:6">
      <c r="B158" s="3"/>
      <c r="F158" s="3"/>
    </row>
    <row r="159" spans="2:6">
      <c r="B159" s="3"/>
      <c r="F159" s="3"/>
    </row>
    <row r="160" spans="2:6">
      <c r="B160" s="3"/>
      <c r="F160" s="3"/>
    </row>
    <row r="161" spans="2:6">
      <c r="B161" s="3"/>
      <c r="F161" s="3"/>
    </row>
    <row r="162" spans="2:6">
      <c r="B162" s="3"/>
      <c r="F162" s="3"/>
    </row>
    <row r="163" spans="2:6">
      <c r="B163" s="3"/>
      <c r="F163" s="3"/>
    </row>
    <row r="164" spans="2:6">
      <c r="B164" s="3"/>
      <c r="F164" s="3"/>
    </row>
    <row r="165" spans="2:6">
      <c r="B165" s="3"/>
      <c r="F165" s="3"/>
    </row>
    <row r="166" spans="2:6">
      <c r="B166" s="3"/>
      <c r="F166" s="3"/>
    </row>
    <row r="167" spans="2:6">
      <c r="B167" s="3"/>
      <c r="F167" s="3"/>
    </row>
    <row r="168" spans="2:6">
      <c r="B168" s="3"/>
      <c r="F168" s="3"/>
    </row>
    <row r="169" spans="2:6">
      <c r="B169" s="3"/>
      <c r="F169" s="3"/>
    </row>
    <row r="170" spans="2:6">
      <c r="B170" s="3"/>
      <c r="F170" s="3"/>
    </row>
    <row r="171" spans="2:6">
      <c r="B171" s="3"/>
      <c r="F171" s="3"/>
    </row>
    <row r="172" spans="2:6">
      <c r="B172" s="3"/>
      <c r="F172" s="3"/>
    </row>
    <row r="173" spans="2:6">
      <c r="B173" s="3"/>
      <c r="F173" s="3"/>
    </row>
    <row r="174" spans="2:6">
      <c r="B174" s="3"/>
      <c r="F174" s="3"/>
    </row>
    <row r="175" spans="2:6">
      <c r="B175" s="3"/>
      <c r="F175" s="3"/>
    </row>
    <row r="176" spans="2:6">
      <c r="B176" s="3"/>
      <c r="F176" s="3"/>
    </row>
    <row r="177" spans="2:6">
      <c r="B177" s="3"/>
      <c r="F177" s="3"/>
    </row>
    <row r="178" spans="2:6">
      <c r="B178" s="3"/>
      <c r="F178" s="3"/>
    </row>
    <row r="179" spans="2:6">
      <c r="B179" s="3"/>
      <c r="F179" s="3"/>
    </row>
    <row r="180" spans="2:6">
      <c r="B180" s="3"/>
      <c r="F180" s="3"/>
    </row>
    <row r="181" spans="2:6">
      <c r="B181" s="3"/>
      <c r="F181" s="3"/>
    </row>
    <row r="182" spans="2:6">
      <c r="B182" s="3"/>
      <c r="F182" s="3"/>
    </row>
    <row r="183" spans="2:6">
      <c r="B183" s="3"/>
      <c r="F183" s="3"/>
    </row>
    <row r="184" spans="2:6">
      <c r="B184" s="3"/>
      <c r="F184" s="3"/>
    </row>
    <row r="185" spans="2:6">
      <c r="B185" s="3"/>
      <c r="F185" s="3"/>
    </row>
    <row r="186" spans="2:6">
      <c r="B186" s="3"/>
      <c r="F186" s="3"/>
    </row>
    <row r="187" spans="2:6">
      <c r="B187" s="3"/>
      <c r="F187" s="3"/>
    </row>
    <row r="188" spans="2:6">
      <c r="B188" s="3"/>
      <c r="F188" s="3"/>
    </row>
    <row r="189" spans="2:6">
      <c r="B189" s="3"/>
      <c r="F189" s="3"/>
    </row>
    <row r="190" spans="2:6">
      <c r="B190" s="3"/>
      <c r="F190" s="3"/>
    </row>
    <row r="191" spans="2:6">
      <c r="B191" s="3"/>
      <c r="F191" s="3"/>
    </row>
    <row r="192" spans="2:6">
      <c r="B192" s="3"/>
      <c r="F192" s="3"/>
    </row>
    <row r="193" spans="2:6">
      <c r="B193" s="3"/>
      <c r="F193" s="3"/>
    </row>
    <row r="194" spans="2:6">
      <c r="B194" s="3"/>
      <c r="F194" s="3"/>
    </row>
    <row r="195" spans="2:6">
      <c r="B195" s="3"/>
      <c r="F195" s="3"/>
    </row>
    <row r="196" spans="2:6">
      <c r="B196" s="3"/>
      <c r="F196" s="3"/>
    </row>
    <row r="197" spans="2:6">
      <c r="B197" s="3"/>
      <c r="F197" s="3"/>
    </row>
    <row r="198" spans="2:6">
      <c r="B198" s="3"/>
      <c r="F198" s="3"/>
    </row>
    <row r="199" spans="2:6">
      <c r="B199" s="3"/>
      <c r="F199" s="3"/>
    </row>
    <row r="200" spans="2:6">
      <c r="B200" s="3"/>
      <c r="F200" s="3"/>
    </row>
    <row r="201" spans="2:6">
      <c r="B201" s="3"/>
      <c r="F201" s="3"/>
    </row>
    <row r="202" spans="2:6">
      <c r="B202" s="3"/>
      <c r="F202" s="3"/>
    </row>
    <row r="203" spans="2:6">
      <c r="B203" s="3"/>
      <c r="F203" s="3"/>
    </row>
    <row r="204" spans="2:6">
      <c r="B204" s="3"/>
      <c r="F204" s="3"/>
    </row>
    <row r="205" spans="2:6">
      <c r="B205" s="3"/>
      <c r="F205" s="3"/>
    </row>
    <row r="206" spans="2:6">
      <c r="B206" s="3"/>
      <c r="F206" s="3"/>
    </row>
    <row r="207" spans="2:6">
      <c r="B207" s="3"/>
      <c r="F207" s="3"/>
    </row>
    <row r="208" spans="2:6">
      <c r="B208" s="3"/>
      <c r="F208" s="3"/>
    </row>
    <row r="209" spans="2:6">
      <c r="B209" s="3"/>
      <c r="F209" s="3"/>
    </row>
    <row r="210" spans="2:6">
      <c r="B210" s="3"/>
      <c r="F210" s="3"/>
    </row>
    <row r="211" spans="2:6">
      <c r="B211" s="3"/>
      <c r="F211" s="3"/>
    </row>
    <row r="212" spans="2:6">
      <c r="B212" s="3"/>
      <c r="F212" s="3"/>
    </row>
    <row r="213" spans="2:6">
      <c r="B213" s="3"/>
      <c r="F213" s="3"/>
    </row>
    <row r="214" spans="2:6">
      <c r="B214" s="3"/>
      <c r="F214" s="3"/>
    </row>
    <row r="215" spans="2:6">
      <c r="B215" s="3"/>
      <c r="F215" s="3"/>
    </row>
    <row r="216" spans="2:6">
      <c r="B216" s="3"/>
      <c r="F216" s="3"/>
    </row>
    <row r="217" spans="2:6">
      <c r="B217" s="3"/>
      <c r="F217" s="3"/>
    </row>
    <row r="218" spans="2:6">
      <c r="B218" s="3"/>
      <c r="F218" s="3"/>
    </row>
    <row r="219" spans="2:6">
      <c r="B219" s="3"/>
      <c r="F219" s="3"/>
    </row>
    <row r="220" spans="2:6">
      <c r="B220" s="3"/>
      <c r="F220" s="3"/>
    </row>
    <row r="221" spans="2:6">
      <c r="B221" s="3"/>
      <c r="F221" s="3"/>
    </row>
    <row r="222" spans="2:6">
      <c r="B222" s="3"/>
      <c r="F222" s="3"/>
    </row>
    <row r="223" spans="2:6">
      <c r="B223" s="3"/>
      <c r="F223" s="3"/>
    </row>
    <row r="224" spans="2:6">
      <c r="B224" s="3"/>
      <c r="F224" s="3"/>
    </row>
    <row r="225" spans="2:6">
      <c r="B225" s="3"/>
      <c r="F225" s="3"/>
    </row>
    <row r="226" spans="2:6">
      <c r="B226" s="3"/>
      <c r="F226" s="3"/>
    </row>
    <row r="227" spans="2:6">
      <c r="B227" s="3"/>
      <c r="F227" s="3"/>
    </row>
    <row r="228" spans="2:6">
      <c r="B228" s="3"/>
      <c r="F228" s="3"/>
    </row>
    <row r="229" spans="2:6">
      <c r="B229" s="3"/>
      <c r="F229" s="3"/>
    </row>
    <row r="230" spans="2:6">
      <c r="B230" s="3"/>
      <c r="F230" s="3"/>
    </row>
    <row r="231" spans="2:6">
      <c r="B231" s="3"/>
      <c r="F231" s="3"/>
    </row>
    <row r="232" spans="2:6">
      <c r="B232" s="3"/>
      <c r="F232" s="3"/>
    </row>
    <row r="233" spans="2:6">
      <c r="B233" s="3"/>
      <c r="F233" s="3"/>
    </row>
    <row r="234" spans="2:6">
      <c r="B234" s="3"/>
      <c r="F234" s="3"/>
    </row>
    <row r="235" spans="2:6">
      <c r="B235" s="3"/>
      <c r="F235" s="3"/>
    </row>
    <row r="236" spans="2:6">
      <c r="B236" s="3"/>
      <c r="F236" s="3"/>
    </row>
    <row r="237" spans="2:6">
      <c r="B237" s="3"/>
      <c r="F237" s="3"/>
    </row>
    <row r="238" spans="2:6">
      <c r="B238" s="3"/>
      <c r="F238" s="3"/>
    </row>
    <row r="239" spans="2:6">
      <c r="B239" s="3"/>
      <c r="F239" s="3"/>
    </row>
    <row r="240" spans="2:6">
      <c r="B240" s="3"/>
      <c r="F240" s="3"/>
    </row>
    <row r="241" spans="2:6">
      <c r="B241" s="3"/>
      <c r="F241" s="3"/>
    </row>
    <row r="242" spans="2:6">
      <c r="B242" s="3"/>
      <c r="F242" s="3"/>
    </row>
    <row r="243" spans="2:6">
      <c r="B243" s="3"/>
      <c r="F243" s="3"/>
    </row>
    <row r="244" spans="2:6">
      <c r="B244" s="3"/>
      <c r="F244" s="3"/>
    </row>
    <row r="245" spans="2:6">
      <c r="B245" s="3"/>
      <c r="F245" s="3"/>
    </row>
    <row r="246" spans="2:6">
      <c r="B246" s="3"/>
      <c r="F246" s="3"/>
    </row>
    <row r="247" spans="2:6">
      <c r="B247" s="3"/>
      <c r="F247" s="3"/>
    </row>
    <row r="248" spans="2:6">
      <c r="B248" s="3"/>
      <c r="F248" s="3"/>
    </row>
    <row r="249" spans="2:6">
      <c r="B249" s="3"/>
      <c r="F249" s="3"/>
    </row>
    <row r="250" spans="2:6">
      <c r="B250" s="3"/>
      <c r="F250" s="3"/>
    </row>
    <row r="251" spans="2:6">
      <c r="B251" s="3"/>
      <c r="F251" s="3"/>
    </row>
    <row r="252" spans="2:6">
      <c r="B252" s="3"/>
      <c r="F252" s="3"/>
    </row>
    <row r="253" spans="2:6">
      <c r="B253" s="3"/>
      <c r="F253" s="3"/>
    </row>
    <row r="254" spans="2:6">
      <c r="B254" s="3"/>
      <c r="F254" s="3"/>
    </row>
    <row r="255" spans="2:6">
      <c r="B255" s="3"/>
      <c r="F255" s="3"/>
    </row>
    <row r="256" spans="2:6">
      <c r="B256" s="3"/>
      <c r="F256" s="3"/>
    </row>
    <row r="257" spans="2:6">
      <c r="B257" s="3"/>
      <c r="F257" s="3"/>
    </row>
    <row r="258" spans="2:6">
      <c r="B258" s="3"/>
      <c r="F258" s="3"/>
    </row>
    <row r="259" spans="2:6">
      <c r="B259" s="3"/>
      <c r="F259" s="3"/>
    </row>
    <row r="260" spans="2:6">
      <c r="B260" s="3"/>
      <c r="F260" s="3"/>
    </row>
    <row r="261" spans="2:6">
      <c r="B261" s="3"/>
      <c r="F261" s="3"/>
    </row>
    <row r="262" spans="2:6">
      <c r="B262" s="3"/>
      <c r="F262" s="3"/>
    </row>
    <row r="263" spans="2:6">
      <c r="B263" s="3"/>
      <c r="F263" s="3"/>
    </row>
    <row r="264" spans="2:6">
      <c r="B264" s="3"/>
      <c r="F264" s="3"/>
    </row>
    <row r="265" spans="2:6">
      <c r="B265" s="3"/>
      <c r="F265" s="3"/>
    </row>
    <row r="266" spans="2:6">
      <c r="B266" s="3"/>
      <c r="F266" s="3"/>
    </row>
    <row r="267" spans="2:6">
      <c r="B267" s="3"/>
      <c r="F267" s="3"/>
    </row>
    <row r="268" spans="2:6">
      <c r="B268" s="3"/>
      <c r="F268" s="3"/>
    </row>
    <row r="269" spans="2:6">
      <c r="B269" s="3"/>
      <c r="F269" s="3"/>
    </row>
    <row r="270" spans="2:6">
      <c r="B270" s="3"/>
      <c r="F270" s="3"/>
    </row>
    <row r="271" spans="2:6">
      <c r="B271" s="3"/>
      <c r="F271" s="3"/>
    </row>
    <row r="272" spans="2: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  <row r="769" spans="2:6">
      <c r="B769" s="3"/>
      <c r="F769" s="3"/>
    </row>
    <row r="770" spans="2:6">
      <c r="B770" s="3"/>
      <c r="F770" s="3"/>
    </row>
    <row r="771" spans="2:6">
      <c r="B771" s="3"/>
      <c r="F771" s="3"/>
    </row>
    <row r="772" spans="2:6">
      <c r="B772" s="3"/>
      <c r="F772" s="3"/>
    </row>
    <row r="773" spans="2:6">
      <c r="B773" s="3"/>
      <c r="F773" s="3"/>
    </row>
    <row r="774" spans="2:6">
      <c r="B774" s="3"/>
      <c r="F774" s="3"/>
    </row>
    <row r="775" spans="2:6">
      <c r="B775" s="3"/>
      <c r="F775" s="3"/>
    </row>
    <row r="776" spans="2:6">
      <c r="B776" s="3"/>
      <c r="F776" s="3"/>
    </row>
    <row r="777" spans="2:6">
      <c r="B777" s="3"/>
      <c r="F777" s="3"/>
    </row>
    <row r="778" spans="2:6">
      <c r="B778" s="3"/>
      <c r="F778" s="3"/>
    </row>
    <row r="779" spans="2:6">
      <c r="B779" s="3"/>
      <c r="F779" s="3"/>
    </row>
    <row r="780" spans="2:6">
      <c r="B780" s="3"/>
      <c r="F780" s="3"/>
    </row>
    <row r="781" spans="2:6">
      <c r="B781" s="3"/>
      <c r="F781" s="3"/>
    </row>
    <row r="782" spans="2:6">
      <c r="B782" s="3"/>
      <c r="F782" s="3"/>
    </row>
    <row r="783" spans="2:6">
      <c r="B783" s="3"/>
      <c r="F783" s="3"/>
    </row>
    <row r="784" spans="2:6">
      <c r="B784" s="3"/>
      <c r="F784" s="3"/>
    </row>
    <row r="785" spans="2:6">
      <c r="B785" s="3"/>
      <c r="F785" s="3"/>
    </row>
    <row r="786" spans="2:6">
      <c r="B786" s="3"/>
      <c r="F786" s="3"/>
    </row>
    <row r="787" spans="2:6">
      <c r="B787" s="3"/>
      <c r="F787" s="3"/>
    </row>
    <row r="788" spans="2:6">
      <c r="B788" s="3"/>
      <c r="F788" s="3"/>
    </row>
    <row r="789" spans="2:6">
      <c r="B789" s="3"/>
      <c r="F789" s="3"/>
    </row>
    <row r="790" spans="2:6">
      <c r="B790" s="3"/>
      <c r="F790" s="3"/>
    </row>
    <row r="791" spans="2:6">
      <c r="B791" s="3"/>
      <c r="F791" s="3"/>
    </row>
    <row r="792" spans="2:6">
      <c r="B792" s="3"/>
      <c r="F792" s="3"/>
    </row>
    <row r="793" spans="2:6">
      <c r="B793" s="3"/>
      <c r="F793" s="3"/>
    </row>
    <row r="794" spans="2:6">
      <c r="B794" s="3"/>
      <c r="F794" s="3"/>
    </row>
    <row r="795" spans="2:6">
      <c r="B795" s="3"/>
      <c r="F795" s="3"/>
    </row>
    <row r="796" spans="2:6">
      <c r="B796" s="3"/>
      <c r="F796" s="3"/>
    </row>
    <row r="797" spans="2:6">
      <c r="B797" s="3"/>
      <c r="F797" s="3"/>
    </row>
    <row r="798" spans="2:6">
      <c r="B798" s="3"/>
      <c r="F798" s="3"/>
    </row>
    <row r="799" spans="2:6">
      <c r="B799" s="3"/>
      <c r="F799" s="3"/>
    </row>
    <row r="800" spans="2:6">
      <c r="B800" s="3"/>
      <c r="F800" s="3"/>
    </row>
    <row r="801" spans="2:6">
      <c r="B801" s="3"/>
      <c r="F801" s="3"/>
    </row>
    <row r="802" spans="2:6">
      <c r="B802" s="3"/>
      <c r="F802" s="3"/>
    </row>
    <row r="803" spans="2:6">
      <c r="B803" s="3"/>
      <c r="F803" s="3"/>
    </row>
    <row r="804" spans="2:6">
      <c r="B804" s="3"/>
      <c r="F804" s="3"/>
    </row>
    <row r="805" spans="2:6">
      <c r="B805" s="3"/>
      <c r="F805" s="3"/>
    </row>
    <row r="806" spans="2:6">
      <c r="B806" s="3"/>
      <c r="F806" s="3"/>
    </row>
    <row r="807" spans="2:6">
      <c r="B807" s="3"/>
      <c r="F807" s="3"/>
    </row>
    <row r="808" spans="2:6">
      <c r="B808" s="3"/>
      <c r="F808" s="3"/>
    </row>
    <row r="809" spans="2:6">
      <c r="B809" s="3"/>
      <c r="F809" s="3"/>
    </row>
    <row r="810" spans="2:6">
      <c r="B810" s="3"/>
      <c r="F810" s="3"/>
    </row>
    <row r="811" spans="2:6">
      <c r="B811" s="3"/>
      <c r="F811" s="3"/>
    </row>
    <row r="812" spans="2:6">
      <c r="B812" s="3"/>
      <c r="F812" s="3"/>
    </row>
    <row r="813" spans="2:6">
      <c r="B813" s="3"/>
      <c r="F813" s="3"/>
    </row>
    <row r="814" spans="2:6">
      <c r="B814" s="3"/>
      <c r="F814" s="3"/>
    </row>
    <row r="815" spans="2:6">
      <c r="B815" s="3"/>
      <c r="F815" s="3"/>
    </row>
    <row r="816" spans="2:6">
      <c r="B816" s="3"/>
      <c r="F816" s="3"/>
    </row>
    <row r="817" spans="2:6">
      <c r="B817" s="3"/>
      <c r="F817" s="3"/>
    </row>
    <row r="818" spans="2:6">
      <c r="B818" s="3"/>
      <c r="F818" s="3"/>
    </row>
    <row r="819" spans="2:6">
      <c r="B819" s="3"/>
      <c r="F819" s="3"/>
    </row>
    <row r="820" spans="2:6">
      <c r="B820" s="3"/>
      <c r="F820" s="3"/>
    </row>
    <row r="821" spans="2:6">
      <c r="B821" s="3"/>
      <c r="F821" s="3"/>
    </row>
    <row r="822" spans="2:6">
      <c r="B822" s="3"/>
      <c r="F822" s="3"/>
    </row>
    <row r="823" spans="2:6">
      <c r="B823" s="3"/>
      <c r="F823" s="3"/>
    </row>
    <row r="824" spans="2:6">
      <c r="B824" s="3"/>
      <c r="F824" s="3"/>
    </row>
    <row r="825" spans="2:6">
      <c r="B825" s="3"/>
      <c r="F825" s="3"/>
    </row>
    <row r="826" spans="2:6">
      <c r="B826" s="3"/>
      <c r="F826" s="3"/>
    </row>
    <row r="827" spans="2:6">
      <c r="B827" s="3"/>
      <c r="F827" s="3"/>
    </row>
    <row r="828" spans="2:6">
      <c r="B828" s="3"/>
      <c r="F828" s="3"/>
    </row>
    <row r="829" spans="2:6">
      <c r="B829" s="3"/>
      <c r="F829" s="3"/>
    </row>
    <row r="830" spans="2:6">
      <c r="B830" s="3"/>
      <c r="F830" s="3"/>
    </row>
    <row r="831" spans="2:6">
      <c r="B831" s="3"/>
      <c r="F831" s="3"/>
    </row>
    <row r="832" spans="2:6">
      <c r="B832" s="3"/>
      <c r="F832" s="3"/>
    </row>
    <row r="833" spans="2:6">
      <c r="B833" s="3"/>
      <c r="F833" s="3"/>
    </row>
    <row r="834" spans="2:6">
      <c r="B834" s="3"/>
      <c r="F834" s="3"/>
    </row>
    <row r="835" spans="2:6">
      <c r="B835" s="3"/>
      <c r="F835" s="3"/>
    </row>
    <row r="836" spans="2:6">
      <c r="B836" s="3"/>
      <c r="F836" s="3"/>
    </row>
    <row r="837" spans="2:6">
      <c r="B837" s="3"/>
      <c r="F837" s="3"/>
    </row>
    <row r="838" spans="2:6">
      <c r="B838" s="3"/>
      <c r="F838" s="3"/>
    </row>
    <row r="839" spans="2:6">
      <c r="B839" s="3"/>
      <c r="F839" s="3"/>
    </row>
    <row r="840" spans="2:6">
      <c r="B840" s="3"/>
      <c r="F840" s="3"/>
    </row>
    <row r="841" spans="2:6">
      <c r="B841" s="3"/>
      <c r="F841" s="3"/>
    </row>
    <row r="842" spans="2:6">
      <c r="B842" s="3"/>
      <c r="F842" s="3"/>
    </row>
    <row r="843" spans="2:6">
      <c r="B843" s="3"/>
      <c r="F843" s="3"/>
    </row>
    <row r="844" spans="2:6">
      <c r="B844" s="3"/>
      <c r="F844" s="3"/>
    </row>
    <row r="845" spans="2:6">
      <c r="B845" s="3"/>
      <c r="F845" s="3"/>
    </row>
    <row r="846" spans="2:6">
      <c r="B846" s="3"/>
      <c r="F846" s="3"/>
    </row>
    <row r="847" spans="2:6">
      <c r="B847" s="3"/>
      <c r="F847" s="3"/>
    </row>
    <row r="848" spans="2:6">
      <c r="B848" s="3"/>
      <c r="F848" s="3"/>
    </row>
    <row r="849" spans="2:6">
      <c r="B849" s="3"/>
      <c r="F849" s="3"/>
    </row>
    <row r="850" spans="2:6">
      <c r="B850" s="3"/>
      <c r="F850" s="3"/>
    </row>
    <row r="851" spans="2:6">
      <c r="B851" s="3"/>
      <c r="F851" s="3"/>
    </row>
    <row r="852" spans="2:6">
      <c r="B852" s="3"/>
      <c r="F852" s="3"/>
    </row>
    <row r="853" spans="2:6">
      <c r="B853" s="3"/>
      <c r="F853" s="3"/>
    </row>
    <row r="854" spans="2:6">
      <c r="B854" s="3"/>
      <c r="F854" s="3"/>
    </row>
    <row r="855" spans="2:6">
      <c r="B855" s="3"/>
      <c r="F855" s="3"/>
    </row>
    <row r="856" spans="2:6">
      <c r="B856" s="3"/>
      <c r="F856" s="3"/>
    </row>
    <row r="857" spans="2:6">
      <c r="B857" s="3"/>
      <c r="F857" s="3"/>
    </row>
    <row r="858" spans="2:6">
      <c r="B858" s="3"/>
      <c r="F858" s="3"/>
    </row>
    <row r="859" spans="2:6">
      <c r="B859" s="3"/>
      <c r="F859" s="3"/>
    </row>
    <row r="860" spans="2:6">
      <c r="B860" s="3"/>
      <c r="F860" s="3"/>
    </row>
    <row r="861" spans="2:6">
      <c r="B861" s="3"/>
      <c r="F861" s="3"/>
    </row>
    <row r="862" spans="2:6">
      <c r="B862" s="3"/>
      <c r="F862" s="3"/>
    </row>
    <row r="863" spans="2:6">
      <c r="B863" s="3"/>
      <c r="F863" s="3"/>
    </row>
    <row r="864" spans="2:6">
      <c r="B864" s="3"/>
      <c r="F864" s="3"/>
    </row>
    <row r="865" spans="2:6">
      <c r="B865" s="3"/>
      <c r="F865" s="3"/>
    </row>
    <row r="866" spans="2:6">
      <c r="B866" s="3"/>
      <c r="F866" s="3"/>
    </row>
    <row r="867" spans="2:6">
      <c r="B867" s="3"/>
      <c r="F867" s="3"/>
    </row>
    <row r="868" spans="2:6">
      <c r="B868" s="3"/>
      <c r="F868" s="3"/>
    </row>
    <row r="869" spans="2:6">
      <c r="B869" s="3"/>
      <c r="F869" s="3"/>
    </row>
    <row r="870" spans="2:6">
      <c r="B870" s="3"/>
      <c r="F870" s="3"/>
    </row>
    <row r="871" spans="2:6">
      <c r="B871" s="3"/>
      <c r="F871" s="3"/>
    </row>
    <row r="872" spans="2:6">
      <c r="B872" s="3"/>
      <c r="F872" s="3"/>
    </row>
    <row r="873" spans="2:6">
      <c r="B873" s="3"/>
      <c r="F873" s="3"/>
    </row>
    <row r="874" spans="2:6">
      <c r="B874" s="3"/>
      <c r="F874" s="3"/>
    </row>
    <row r="875" spans="2:6">
      <c r="B875" s="3"/>
      <c r="F875" s="3"/>
    </row>
    <row r="876" spans="2:6">
      <c r="B876" s="3"/>
      <c r="F876" s="3"/>
    </row>
    <row r="877" spans="2:6">
      <c r="B877" s="3"/>
      <c r="F877" s="3"/>
    </row>
    <row r="878" spans="2:6">
      <c r="B878" s="3"/>
      <c r="F878" s="3"/>
    </row>
    <row r="879" spans="2:6">
      <c r="B879" s="3"/>
      <c r="F879" s="3"/>
    </row>
    <row r="880" spans="2:6">
      <c r="B880" s="3"/>
      <c r="F880" s="3"/>
    </row>
    <row r="881" spans="2:6">
      <c r="B881" s="3"/>
      <c r="F881" s="3"/>
    </row>
    <row r="882" spans="2:6">
      <c r="B882" s="3"/>
      <c r="F882" s="3"/>
    </row>
    <row r="883" spans="2:6">
      <c r="B883" s="3"/>
      <c r="F883" s="3"/>
    </row>
    <row r="884" spans="2:6">
      <c r="B884" s="3"/>
      <c r="F884" s="3"/>
    </row>
    <row r="885" spans="2:6">
      <c r="B885" s="3"/>
      <c r="F885" s="3"/>
    </row>
    <row r="886" spans="2:6">
      <c r="B886" s="3"/>
      <c r="F886" s="3"/>
    </row>
    <row r="887" spans="2:6">
      <c r="B887" s="3"/>
      <c r="F887" s="3"/>
    </row>
    <row r="888" spans="2:6">
      <c r="B888" s="3"/>
      <c r="F888" s="3"/>
    </row>
    <row r="889" spans="2:6">
      <c r="B889" s="3"/>
      <c r="F889" s="3"/>
    </row>
    <row r="890" spans="2:6">
      <c r="B890" s="3"/>
      <c r="F890" s="3"/>
    </row>
    <row r="891" spans="2:6">
      <c r="B891" s="3"/>
      <c r="F891" s="3"/>
    </row>
    <row r="892" spans="2:6">
      <c r="B892" s="3"/>
      <c r="F892" s="3"/>
    </row>
    <row r="893" spans="2:6">
      <c r="B893" s="3"/>
      <c r="F893" s="3"/>
    </row>
    <row r="894" spans="2:6">
      <c r="B894" s="3"/>
      <c r="F894" s="3"/>
    </row>
    <row r="895" spans="2:6">
      <c r="B895" s="3"/>
      <c r="F895" s="3"/>
    </row>
    <row r="896" spans="2:6">
      <c r="B896" s="3"/>
      <c r="F896" s="3"/>
    </row>
    <row r="897" spans="2:6">
      <c r="B897" s="3"/>
      <c r="F897" s="3"/>
    </row>
    <row r="898" spans="2:6">
      <c r="B898" s="3"/>
      <c r="F898" s="3"/>
    </row>
    <row r="899" spans="2:6">
      <c r="B899" s="3"/>
      <c r="F899" s="3"/>
    </row>
    <row r="900" spans="2:6">
      <c r="B900" s="3"/>
      <c r="F900" s="3"/>
    </row>
    <row r="901" spans="2:6">
      <c r="B901" s="3"/>
      <c r="F901" s="3"/>
    </row>
    <row r="902" spans="2:6">
      <c r="B902" s="3"/>
      <c r="F902" s="3"/>
    </row>
    <row r="903" spans="2:6">
      <c r="B903" s="3"/>
      <c r="F903" s="3"/>
    </row>
    <row r="904" spans="2:6">
      <c r="B904" s="3"/>
      <c r="F904" s="3"/>
    </row>
    <row r="905" spans="2:6">
      <c r="B905" s="3"/>
      <c r="F905" s="3"/>
    </row>
    <row r="906" spans="2:6">
      <c r="B906" s="3"/>
      <c r="F906" s="3"/>
    </row>
    <row r="907" spans="2:6">
      <c r="B907" s="3"/>
      <c r="F907" s="3"/>
    </row>
    <row r="908" spans="2:6">
      <c r="B908" s="3"/>
      <c r="F908" s="3"/>
    </row>
    <row r="909" spans="2:6">
      <c r="B909" s="3"/>
      <c r="F909" s="3"/>
    </row>
    <row r="910" spans="2:6">
      <c r="B910" s="3"/>
      <c r="F910" s="3"/>
    </row>
    <row r="911" spans="2:6">
      <c r="B911" s="3"/>
      <c r="F911" s="3"/>
    </row>
    <row r="912" spans="2:6">
      <c r="B912" s="3"/>
      <c r="F912" s="3"/>
    </row>
    <row r="913" spans="2:6">
      <c r="B913" s="3"/>
      <c r="F913" s="3"/>
    </row>
    <row r="914" spans="2:6">
      <c r="B914" s="3"/>
      <c r="F914" s="3"/>
    </row>
    <row r="915" spans="2:6">
      <c r="B915" s="3"/>
      <c r="F915" s="3"/>
    </row>
    <row r="916" spans="2:6">
      <c r="B916" s="3"/>
      <c r="F916" s="3"/>
    </row>
    <row r="917" spans="2:6">
      <c r="B917" s="3"/>
      <c r="F917" s="3"/>
    </row>
    <row r="918" spans="2:6">
      <c r="B918" s="3"/>
      <c r="F918" s="3"/>
    </row>
    <row r="919" spans="2:6">
      <c r="B919" s="3"/>
      <c r="F919" s="3"/>
    </row>
    <row r="920" spans="2:6">
      <c r="B920" s="3"/>
      <c r="F920" s="3"/>
    </row>
    <row r="921" spans="2:6">
      <c r="B921" s="3"/>
      <c r="F921" s="3"/>
    </row>
    <row r="922" spans="2:6">
      <c r="B922" s="3"/>
      <c r="F922" s="3"/>
    </row>
  </sheetData>
  <phoneticPr fontId="8" type="noConversion"/>
  <hyperlinks>
    <hyperlink ref="A3" r:id="rId1" xr:uid="{00000000-0004-0000-0100-000000000000}"/>
    <hyperlink ref="P11" r:id="rId2" display="http://www.konkoly.hu/cgi-bin/IBVS?5645" xr:uid="{00000000-0004-0000-0100-000001000000}"/>
    <hyperlink ref="P12" r:id="rId3" display="http://www.konkoly.hu/cgi-bin/IBVS?5645" xr:uid="{00000000-0004-0000-0100-000002000000}"/>
    <hyperlink ref="P13" r:id="rId4" display="http://www.konkoly.hu/cgi-bin/IBVS?6153" xr:uid="{00000000-0004-0000-0100-000003000000}"/>
    <hyperlink ref="P14" r:id="rId5" display="http://www.konkoly.hu/cgi-bin/IBVS?6153" xr:uid="{00000000-0004-0000-0100-000004000000}"/>
    <hyperlink ref="P15" r:id="rId6" display="http://www.konkoly.hu/cgi-bin/IBVS?6153" xr:uid="{00000000-0004-0000-0100-000005000000}"/>
    <hyperlink ref="P16" r:id="rId7" display="http://www.konkoly.hu/cgi-bin/IBVS?6153" xr:uid="{00000000-0004-0000-0100-000006000000}"/>
    <hyperlink ref="P17" r:id="rId8" display="http://www.konkoly.hu/cgi-bin/IBVS?6153" xr:uid="{00000000-0004-0000-0100-000007000000}"/>
    <hyperlink ref="P18" r:id="rId9" display="http://www.konkoly.hu/cgi-bin/IBVS?6153" xr:uid="{00000000-0004-0000-0100-000008000000}"/>
    <hyperlink ref="P19" r:id="rId10" display="http://www.konkoly.hu/cgi-bin/IBVS?6153" xr:uid="{00000000-0004-0000-0100-000009000000}"/>
    <hyperlink ref="P20" r:id="rId11" display="http://www.konkoly.hu/cgi-bin/IBVS?6153" xr:uid="{00000000-0004-0000-0100-00000A000000}"/>
    <hyperlink ref="P32" r:id="rId12" display="http://vsolj.cetus-net.org/no45.pdf" xr:uid="{00000000-0004-0000-0100-00000B000000}"/>
    <hyperlink ref="P33" r:id="rId13" display="http://var.astro.cz/oejv/issues/oejv0094.pdf" xr:uid="{00000000-0004-0000-0100-00000C000000}"/>
    <hyperlink ref="P34" r:id="rId14" display="http://var.astro.cz/oejv/issues/oejv0094.pdf" xr:uid="{00000000-0004-0000-0100-00000D000000}"/>
    <hyperlink ref="P35" r:id="rId15" display="http://var.astro.cz/oejv/issues/oejv0094.pdf" xr:uid="{00000000-0004-0000-0100-00000E000000}"/>
    <hyperlink ref="P21" r:id="rId16" display="http://var.astro.cz/oejv/issues/oejv0160.pdf" xr:uid="{00000000-0004-0000-0100-00000F000000}"/>
    <hyperlink ref="P22" r:id="rId17" display="http://var.astro.cz/oejv/issues/oejv0160.pdf" xr:uid="{00000000-0004-0000-0100-000010000000}"/>
    <hyperlink ref="P23" r:id="rId18" display="http://var.astro.cz/oejv/issues/oejv0160.pdf" xr:uid="{00000000-0004-0000-0100-000011000000}"/>
    <hyperlink ref="P24" r:id="rId19" display="http://var.astro.cz/oejv/issues/oejv0160.pdf" xr:uid="{00000000-0004-0000-0100-000012000000}"/>
    <hyperlink ref="P25" r:id="rId20" display="http://var.astro.cz/oejv/issues/oejv0160.pdf" xr:uid="{00000000-0004-0000-0100-000013000000}"/>
    <hyperlink ref="P26" r:id="rId21" display="http://var.astro.cz/oejv/issues/oejv0160.pdf" xr:uid="{00000000-0004-0000-0100-000014000000}"/>
    <hyperlink ref="P27" r:id="rId22" display="http://var.astro.cz/oejv/issues/oejv0160.pdf" xr:uid="{00000000-0004-0000-0100-000015000000}"/>
    <hyperlink ref="P28" r:id="rId23" display="http://var.astro.cz/oejv/issues/oejv0160.pdf" xr:uid="{00000000-0004-0000-0100-000016000000}"/>
    <hyperlink ref="P29" r:id="rId24" display="http://www.bav-astro.de/sfs/BAVM_link.php?BAVMnr=238" xr:uid="{00000000-0004-0000-0100-000017000000}"/>
    <hyperlink ref="P30" r:id="rId25" display="http://www.bav-astro.de/sfs/BAVM_link.php?BAVMnr=238" xr:uid="{00000000-0004-0000-0100-000018000000}"/>
    <hyperlink ref="P31" r:id="rId26" display="http://www.bav-astro.de/sfs/BAVM_link.php?BAVMnr=238" xr:uid="{00000000-0004-0000-0100-000019000000}"/>
    <hyperlink ref="P36" r:id="rId27" display="http://www.bav-astro.de/sfs/BAVM_link.php?BAVMnr=241" xr:uid="{00000000-0004-0000-0100-00001A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2024-01-15T04:22:08Z</dcterms:modified>
</cp:coreProperties>
</file>