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B684E9E-86B0-4D14-8E56-55010A7E59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3" i="1" l="1"/>
  <c r="F43" i="1"/>
  <c r="G43" i="1"/>
  <c r="K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G48" i="1"/>
  <c r="G49" i="1"/>
  <c r="G50" i="1"/>
  <c r="G51" i="1"/>
  <c r="G52" i="1"/>
  <c r="G53" i="1"/>
  <c r="G54" i="1"/>
  <c r="Q43" i="1"/>
  <c r="K44" i="1"/>
  <c r="Q44" i="1"/>
  <c r="K45" i="1"/>
  <c r="Q45" i="1"/>
  <c r="K46" i="1"/>
  <c r="Q46" i="1"/>
  <c r="K47" i="1"/>
  <c r="Q47" i="1"/>
  <c r="K48" i="1"/>
  <c r="Q48" i="1"/>
  <c r="K49" i="1"/>
  <c r="Q49" i="1"/>
  <c r="K50" i="1"/>
  <c r="Q50" i="1"/>
  <c r="K51" i="1"/>
  <c r="Q51" i="1"/>
  <c r="K52" i="1"/>
  <c r="Q52" i="1"/>
  <c r="K53" i="1"/>
  <c r="Q53" i="1"/>
  <c r="K54" i="1"/>
  <c r="Q54" i="1"/>
  <c r="E33" i="1"/>
  <c r="F33" i="1"/>
  <c r="G33" i="1"/>
  <c r="K33" i="1"/>
  <c r="Q33" i="1"/>
  <c r="E34" i="1"/>
  <c r="F34" i="1"/>
  <c r="G34" i="1"/>
  <c r="K34" i="1"/>
  <c r="Q34" i="1"/>
  <c r="E35" i="1"/>
  <c r="F35" i="1"/>
  <c r="G35" i="1"/>
  <c r="K35" i="1"/>
  <c r="Q35" i="1"/>
  <c r="E36" i="1"/>
  <c r="F36" i="1"/>
  <c r="G36" i="1"/>
  <c r="K36" i="1"/>
  <c r="Q36" i="1"/>
  <c r="E37" i="1"/>
  <c r="F37" i="1"/>
  <c r="G37" i="1"/>
  <c r="K37" i="1"/>
  <c r="Q37" i="1"/>
  <c r="E38" i="1"/>
  <c r="F38" i="1"/>
  <c r="G38" i="1"/>
  <c r="K38" i="1"/>
  <c r="Q38" i="1"/>
  <c r="E39" i="1"/>
  <c r="F39" i="1"/>
  <c r="G39" i="1"/>
  <c r="K39" i="1"/>
  <c r="Q39" i="1"/>
  <c r="E40" i="1"/>
  <c r="F40" i="1"/>
  <c r="G40" i="1"/>
  <c r="K40" i="1"/>
  <c r="Q40" i="1"/>
  <c r="E41" i="1"/>
  <c r="F41" i="1"/>
  <c r="G41" i="1"/>
  <c r="K41" i="1"/>
  <c r="Q41" i="1"/>
  <c r="E42" i="1"/>
  <c r="F42" i="1"/>
  <c r="G42" i="1"/>
  <c r="K42" i="1"/>
  <c r="Q42" i="1"/>
  <c r="E26" i="1"/>
  <c r="F26" i="1"/>
  <c r="Q26" i="1"/>
  <c r="E27" i="1"/>
  <c r="F27" i="1"/>
  <c r="Q27" i="1"/>
  <c r="E28" i="1"/>
  <c r="F28" i="1"/>
  <c r="Q28" i="1"/>
  <c r="E29" i="1"/>
  <c r="F29" i="1"/>
  <c r="Q29" i="1"/>
  <c r="E30" i="1"/>
  <c r="F30" i="1"/>
  <c r="Q30" i="1"/>
  <c r="E31" i="1"/>
  <c r="F31" i="1"/>
  <c r="Q31" i="1"/>
  <c r="E32" i="1"/>
  <c r="F32" i="1"/>
  <c r="Q32" i="1"/>
  <c r="Q24" i="1"/>
  <c r="Q23" i="1"/>
  <c r="Q25" i="1"/>
  <c r="Q22" i="1"/>
  <c r="E24" i="1"/>
  <c r="F24" i="1"/>
  <c r="G24" i="1"/>
  <c r="K24" i="1"/>
  <c r="F16" i="1"/>
  <c r="C17" i="1"/>
  <c r="Q21" i="1"/>
  <c r="E22" i="1"/>
  <c r="F22" i="1"/>
  <c r="G22" i="1"/>
  <c r="K22" i="1"/>
  <c r="E21" i="1"/>
  <c r="F21" i="1"/>
  <c r="G21" i="1"/>
  <c r="K21" i="1"/>
  <c r="E25" i="1"/>
  <c r="F25" i="1"/>
  <c r="G25" i="1"/>
  <c r="K25" i="1"/>
  <c r="E23" i="1"/>
  <c r="F23" i="1"/>
  <c r="G23" i="1"/>
  <c r="K23" i="1"/>
  <c r="U27" i="1"/>
  <c r="G27" i="1"/>
  <c r="K27" i="1"/>
  <c r="U26" i="1"/>
  <c r="G26" i="1"/>
  <c r="U30" i="1"/>
  <c r="G30" i="1"/>
  <c r="K30" i="1"/>
  <c r="U29" i="1"/>
  <c r="G29" i="1"/>
  <c r="K29" i="1"/>
  <c r="G31" i="1"/>
  <c r="K31" i="1"/>
  <c r="U31" i="1"/>
  <c r="U32" i="1"/>
  <c r="G32" i="1"/>
  <c r="K32" i="1"/>
  <c r="U28" i="1"/>
  <c r="G28" i="1"/>
  <c r="K28" i="1"/>
  <c r="U25" i="1"/>
  <c r="K26" i="1"/>
  <c r="C11" i="1"/>
  <c r="C12" i="1"/>
  <c r="C16" i="1" l="1"/>
  <c r="D18" i="1" s="1"/>
  <c r="O46" i="1"/>
  <c r="O54" i="1"/>
  <c r="O24" i="1"/>
  <c r="C15" i="1"/>
  <c r="O36" i="1"/>
  <c r="O22" i="1"/>
  <c r="O28" i="1"/>
  <c r="O38" i="1"/>
  <c r="O45" i="1"/>
  <c r="O41" i="1"/>
  <c r="O21" i="1"/>
  <c r="O29" i="1"/>
  <c r="O49" i="1"/>
  <c r="O44" i="1"/>
  <c r="O52" i="1"/>
  <c r="O32" i="1"/>
  <c r="O30" i="1"/>
  <c r="O37" i="1"/>
  <c r="O34" i="1"/>
  <c r="O53" i="1"/>
  <c r="O42" i="1"/>
  <c r="O40" i="1"/>
  <c r="O48" i="1"/>
  <c r="O25" i="1"/>
  <c r="O39" i="1"/>
  <c r="O47" i="1"/>
  <c r="O50" i="1"/>
  <c r="O35" i="1"/>
  <c r="O27" i="1"/>
  <c r="O31" i="1"/>
  <c r="O33" i="1"/>
  <c r="O26" i="1"/>
  <c r="O43" i="1"/>
  <c r="O23" i="1"/>
  <c r="O51" i="1"/>
  <c r="F17" i="1"/>
  <c r="C18" i="1" l="1"/>
  <c r="F18" i="1"/>
  <c r="F19" i="1" s="1"/>
</calcChain>
</file>

<file path=xl/sharedStrings.xml><?xml version="1.0" encoding="utf-8"?>
<sst xmlns="http://schemas.openxmlformats.org/spreadsheetml/2006/main" count="133" uniqueCount="61">
  <si>
    <t>VSB-059</t>
  </si>
  <si>
    <t>BAD?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</si>
  <si>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</si>
  <si>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</si>
  <si>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</si>
  <si>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</si>
  <si>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</si>
  <si>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</si>
  <si>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</si>
  <si>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</si>
  <si>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</si>
  <si>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</si>
  <si>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</si>
  <si>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</si>
  <si>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</si>
  <si>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</si>
  <si>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</si>
  <si>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</si>
  <si>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</si>
  <si>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</si>
  <si>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</si>
  <si>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</si>
  <si>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</si>
  <si>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</si>
  <si>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</si>
  <si>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</si>
  <si>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</si>
  <si>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</si>
  <si>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</si>
  <si>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</si>
  <si>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</si>
  <si>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</si>
  <si>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</si>
  <si>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</si>
  <si>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</si>
  <si>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</si>
  <si>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</si>
  <si>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</si>
  <si>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</si>
  <si>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</si>
  <si>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</si>
  <si>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</si>
  <si>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</si>
  <si>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>FQ CMa</t>
  </si>
  <si>
    <t>G6535-0376</t>
  </si>
  <si>
    <t>EB</t>
  </si>
  <si>
    <t>pr_0</t>
  </si>
  <si>
    <t>G0:...</t>
  </si>
  <si>
    <t>FQ CMa / GSC 6535-0376</t>
  </si>
  <si>
    <t>Kreiner</t>
  </si>
  <si>
    <t>GCVS</t>
  </si>
  <si>
    <t>OEJV 0179</t>
  </si>
  <si>
    <t>Ic</t>
  </si>
  <si>
    <t>JAVSO 49, 251</t>
  </si>
  <si>
    <t>II</t>
  </si>
  <si>
    <t>JAVSO, 48, 250</t>
  </si>
  <si>
    <t>JAVSO, 49, 251</t>
  </si>
  <si>
    <t>F21</t>
  </si>
  <si>
    <t>G21</t>
  </si>
  <si>
    <t>TESS/BAJ/RAA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</si>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</sst>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7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7" fillId="0" borderId="0"/>
    <xf numFmtId="0" fontId="17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24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6" fillId="25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7" fillId="24" borderId="5" xfId="0" applyFont="1" applyFill="1" applyBorder="1" applyAlignment="1">
      <alignment vertical="center"/>
    </xf>
    <xf numFmtId="0" fontId="33" fillId="0" borderId="0" xfId="41" applyFont="1" applyAlignment="1">
      <alignment horizontal="center"/>
    </xf>
    <xf numFmtId="0" fontId="33" fillId="0" borderId="0" xfId="41" applyFont="1" applyAlignment="1">
      <alignment horizontal="left"/>
    </xf>
    <xf numFmtId="0" fontId="5" fillId="0" borderId="0" xfId="41" applyFont="1"/>
    <xf numFmtId="0" fontId="5" fillId="0" borderId="0" xfId="41" applyFont="1" applyAlignment="1">
      <alignment horizontal="center"/>
    </xf>
    <xf numFmtId="0" fontId="5" fillId="0" borderId="0" xfId="41" applyFont="1" applyAlignment="1">
      <alignment horizontal="left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5" fontId="34" fillId="0" borderId="0" xfId="0" applyNumberFormat="1" applyFont="1" applyAlignment="1">
      <alignment vertical="center" wrapText="1"/>
    </xf>
    <xf numFmtId="0" fontId="35" fillId="0" borderId="0" xfId="0" applyFont="1" applyAlignment="1"/>
    <xf numFmtId="0" fontId="35" fillId="0" borderId="0" xfId="0" applyFont="1" applyAlignment="1">
      <alignment horizontal="center"/>
    </xf>
    <xf numFmtId="165" fontId="35" fillId="0" borderId="0" xfId="0" applyNumberFormat="1" applyFont="1" applyAlignment="1"/>
    <xf numFmtId="0" fontId="8" fillId="0" borderId="0" xfId="0" applyFont="1" applyAlignment="1"/>
    <xf numFmtId="0" fontId="0" fillId="0" borderId="11" xfId="0" applyBorder="1">
      <alignment vertical="top"/>
    </xf>
    <xf numFmtId="0" fontId="0" fillId="0" borderId="0" xfId="0" applyBorder="1" applyAlignment="1"/>
    <xf numFmtId="0" fontId="6" fillId="0" borderId="0" xfId="0" applyFont="1" applyBorder="1" applyAlignment="1"/>
    <xf numFmtId="0" fontId="0" fillId="0" borderId="0" xfId="0" applyAlignment="1">
      <alignment horizontal="righ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FQ CMa - O-C Diagr.</a:t>
            </a:r>
          </a:p>
        </c:rich>
      </c:tx>
      <c:layout>
        <c:manualLayout>
          <c:xMode val="edge"/>
          <c:yMode val="edge"/>
          <c:x val="0.3834586466165413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240601503759398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2589</c:v>
                </c:pt>
                <c:pt idx="2">
                  <c:v>6175</c:v>
                </c:pt>
                <c:pt idx="3">
                  <c:v>6210</c:v>
                </c:pt>
                <c:pt idx="4">
                  <c:v>6775</c:v>
                </c:pt>
                <c:pt idx="5">
                  <c:v>8790</c:v>
                </c:pt>
                <c:pt idx="6">
                  <c:v>8790</c:v>
                </c:pt>
                <c:pt idx="7">
                  <c:v>8790</c:v>
                </c:pt>
                <c:pt idx="8">
                  <c:v>8802.5</c:v>
                </c:pt>
                <c:pt idx="9">
                  <c:v>8804</c:v>
                </c:pt>
                <c:pt idx="10">
                  <c:v>8804</c:v>
                </c:pt>
                <c:pt idx="11">
                  <c:v>8804</c:v>
                </c:pt>
                <c:pt idx="12">
                  <c:v>8321</c:v>
                </c:pt>
                <c:pt idx="13">
                  <c:v>8344.5</c:v>
                </c:pt>
                <c:pt idx="14">
                  <c:v>8757</c:v>
                </c:pt>
                <c:pt idx="15">
                  <c:v>8790</c:v>
                </c:pt>
                <c:pt idx="16">
                  <c:v>8790</c:v>
                </c:pt>
                <c:pt idx="17">
                  <c:v>8790</c:v>
                </c:pt>
                <c:pt idx="18">
                  <c:v>8802.5</c:v>
                </c:pt>
                <c:pt idx="19">
                  <c:v>8804</c:v>
                </c:pt>
                <c:pt idx="20">
                  <c:v>8804</c:v>
                </c:pt>
                <c:pt idx="21">
                  <c:v>8804</c:v>
                </c:pt>
                <c:pt idx="22">
                  <c:v>9247.5</c:v>
                </c:pt>
                <c:pt idx="23">
                  <c:v>9248</c:v>
                </c:pt>
                <c:pt idx="24">
                  <c:v>9262</c:v>
                </c:pt>
                <c:pt idx="25">
                  <c:v>9262.5</c:v>
                </c:pt>
                <c:pt idx="26">
                  <c:v>9281</c:v>
                </c:pt>
                <c:pt idx="27">
                  <c:v>9281.5</c:v>
                </c:pt>
                <c:pt idx="28">
                  <c:v>9284</c:v>
                </c:pt>
                <c:pt idx="29">
                  <c:v>9284.5</c:v>
                </c:pt>
                <c:pt idx="30">
                  <c:v>9299</c:v>
                </c:pt>
                <c:pt idx="31">
                  <c:v>9299.5</c:v>
                </c:pt>
                <c:pt idx="32">
                  <c:v>9318</c:v>
                </c:pt>
                <c:pt idx="33">
                  <c:v>9318.5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82-4073-BA21-EE580FAB67D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2589</c:v>
                </c:pt>
                <c:pt idx="2">
                  <c:v>6175</c:v>
                </c:pt>
                <c:pt idx="3">
                  <c:v>6210</c:v>
                </c:pt>
                <c:pt idx="4">
                  <c:v>6775</c:v>
                </c:pt>
                <c:pt idx="5">
                  <c:v>8790</c:v>
                </c:pt>
                <c:pt idx="6">
                  <c:v>8790</c:v>
                </c:pt>
                <c:pt idx="7">
                  <c:v>8790</c:v>
                </c:pt>
                <c:pt idx="8">
                  <c:v>8802.5</c:v>
                </c:pt>
                <c:pt idx="9">
                  <c:v>8804</c:v>
                </c:pt>
                <c:pt idx="10">
                  <c:v>8804</c:v>
                </c:pt>
                <c:pt idx="11">
                  <c:v>8804</c:v>
                </c:pt>
                <c:pt idx="12">
                  <c:v>8321</c:v>
                </c:pt>
                <c:pt idx="13">
                  <c:v>8344.5</c:v>
                </c:pt>
                <c:pt idx="14">
                  <c:v>8757</c:v>
                </c:pt>
                <c:pt idx="15">
                  <c:v>8790</c:v>
                </c:pt>
                <c:pt idx="16">
                  <c:v>8790</c:v>
                </c:pt>
                <c:pt idx="17">
                  <c:v>8790</c:v>
                </c:pt>
                <c:pt idx="18">
                  <c:v>8802.5</c:v>
                </c:pt>
                <c:pt idx="19">
                  <c:v>8804</c:v>
                </c:pt>
                <c:pt idx="20">
                  <c:v>8804</c:v>
                </c:pt>
                <c:pt idx="21">
                  <c:v>8804</c:v>
                </c:pt>
                <c:pt idx="22">
                  <c:v>9247.5</c:v>
                </c:pt>
                <c:pt idx="23">
                  <c:v>9248</c:v>
                </c:pt>
                <c:pt idx="24">
                  <c:v>9262</c:v>
                </c:pt>
                <c:pt idx="25">
                  <c:v>9262.5</c:v>
                </c:pt>
                <c:pt idx="26">
                  <c:v>9281</c:v>
                </c:pt>
                <c:pt idx="27">
                  <c:v>9281.5</c:v>
                </c:pt>
                <c:pt idx="28">
                  <c:v>9284</c:v>
                </c:pt>
                <c:pt idx="29">
                  <c:v>9284.5</c:v>
                </c:pt>
                <c:pt idx="30">
                  <c:v>9299</c:v>
                </c:pt>
                <c:pt idx="31">
                  <c:v>9299.5</c:v>
                </c:pt>
                <c:pt idx="32">
                  <c:v>9318</c:v>
                </c:pt>
                <c:pt idx="33">
                  <c:v>9318.5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82-4073-BA21-EE580FAB67D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2589</c:v>
                </c:pt>
                <c:pt idx="2">
                  <c:v>6175</c:v>
                </c:pt>
                <c:pt idx="3">
                  <c:v>6210</c:v>
                </c:pt>
                <c:pt idx="4">
                  <c:v>6775</c:v>
                </c:pt>
                <c:pt idx="5">
                  <c:v>8790</c:v>
                </c:pt>
                <c:pt idx="6">
                  <c:v>8790</c:v>
                </c:pt>
                <c:pt idx="7">
                  <c:v>8790</c:v>
                </c:pt>
                <c:pt idx="8">
                  <c:v>8802.5</c:v>
                </c:pt>
                <c:pt idx="9">
                  <c:v>8804</c:v>
                </c:pt>
                <c:pt idx="10">
                  <c:v>8804</c:v>
                </c:pt>
                <c:pt idx="11">
                  <c:v>8804</c:v>
                </c:pt>
                <c:pt idx="12">
                  <c:v>8321</c:v>
                </c:pt>
                <c:pt idx="13">
                  <c:v>8344.5</c:v>
                </c:pt>
                <c:pt idx="14">
                  <c:v>8757</c:v>
                </c:pt>
                <c:pt idx="15">
                  <c:v>8790</c:v>
                </c:pt>
                <c:pt idx="16">
                  <c:v>8790</c:v>
                </c:pt>
                <c:pt idx="17">
                  <c:v>8790</c:v>
                </c:pt>
                <c:pt idx="18">
                  <c:v>8802.5</c:v>
                </c:pt>
                <c:pt idx="19">
                  <c:v>8804</c:v>
                </c:pt>
                <c:pt idx="20">
                  <c:v>8804</c:v>
                </c:pt>
                <c:pt idx="21">
                  <c:v>8804</c:v>
                </c:pt>
                <c:pt idx="22">
                  <c:v>9247.5</c:v>
                </c:pt>
                <c:pt idx="23">
                  <c:v>9248</c:v>
                </c:pt>
                <c:pt idx="24">
                  <c:v>9262</c:v>
                </c:pt>
                <c:pt idx="25">
                  <c:v>9262.5</c:v>
                </c:pt>
                <c:pt idx="26">
                  <c:v>9281</c:v>
                </c:pt>
                <c:pt idx="27">
                  <c:v>9281.5</c:v>
                </c:pt>
                <c:pt idx="28">
                  <c:v>9284</c:v>
                </c:pt>
                <c:pt idx="29">
                  <c:v>9284.5</c:v>
                </c:pt>
                <c:pt idx="30">
                  <c:v>9299</c:v>
                </c:pt>
                <c:pt idx="31">
                  <c:v>9299.5</c:v>
                </c:pt>
                <c:pt idx="32">
                  <c:v>9318</c:v>
                </c:pt>
                <c:pt idx="33">
                  <c:v>9318.5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82-4073-BA21-EE580FAB67D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2589</c:v>
                </c:pt>
                <c:pt idx="2">
                  <c:v>6175</c:v>
                </c:pt>
                <c:pt idx="3">
                  <c:v>6210</c:v>
                </c:pt>
                <c:pt idx="4">
                  <c:v>6775</c:v>
                </c:pt>
                <c:pt idx="5">
                  <c:v>8790</c:v>
                </c:pt>
                <c:pt idx="6">
                  <c:v>8790</c:v>
                </c:pt>
                <c:pt idx="7">
                  <c:v>8790</c:v>
                </c:pt>
                <c:pt idx="8">
                  <c:v>8802.5</c:v>
                </c:pt>
                <c:pt idx="9">
                  <c:v>8804</c:v>
                </c:pt>
                <c:pt idx="10">
                  <c:v>8804</c:v>
                </c:pt>
                <c:pt idx="11">
                  <c:v>8804</c:v>
                </c:pt>
                <c:pt idx="12">
                  <c:v>8321</c:v>
                </c:pt>
                <c:pt idx="13">
                  <c:v>8344.5</c:v>
                </c:pt>
                <c:pt idx="14">
                  <c:v>8757</c:v>
                </c:pt>
                <c:pt idx="15">
                  <c:v>8790</c:v>
                </c:pt>
                <c:pt idx="16">
                  <c:v>8790</c:v>
                </c:pt>
                <c:pt idx="17">
                  <c:v>8790</c:v>
                </c:pt>
                <c:pt idx="18">
                  <c:v>8802.5</c:v>
                </c:pt>
                <c:pt idx="19">
                  <c:v>8804</c:v>
                </c:pt>
                <c:pt idx="20">
                  <c:v>8804</c:v>
                </c:pt>
                <c:pt idx="21">
                  <c:v>8804</c:v>
                </c:pt>
                <c:pt idx="22">
                  <c:v>9247.5</c:v>
                </c:pt>
                <c:pt idx="23">
                  <c:v>9248</c:v>
                </c:pt>
                <c:pt idx="24">
                  <c:v>9262</c:v>
                </c:pt>
                <c:pt idx="25">
                  <c:v>9262.5</c:v>
                </c:pt>
                <c:pt idx="26">
                  <c:v>9281</c:v>
                </c:pt>
                <c:pt idx="27">
                  <c:v>9281.5</c:v>
                </c:pt>
                <c:pt idx="28">
                  <c:v>9284</c:v>
                </c:pt>
                <c:pt idx="29">
                  <c:v>9284.5</c:v>
                </c:pt>
                <c:pt idx="30">
                  <c:v>9299</c:v>
                </c:pt>
                <c:pt idx="31">
                  <c:v>9299.5</c:v>
                </c:pt>
                <c:pt idx="32">
                  <c:v>9318</c:v>
                </c:pt>
                <c:pt idx="33">
                  <c:v>9318.5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0</c:v>
                </c:pt>
                <c:pt idx="1">
                  <c:v>-3.8790800026617944E-3</c:v>
                </c:pt>
                <c:pt idx="2">
                  <c:v>5.7890000025508925E-3</c:v>
                </c:pt>
                <c:pt idx="3">
                  <c:v>5.7787998957792297E-3</c:v>
                </c:pt>
                <c:pt idx="4">
                  <c:v>8.7587000001803972E-2</c:v>
                </c:pt>
                <c:pt idx="5">
                  <c:v>1.6141199994308408E-2</c:v>
                </c:pt>
                <c:pt idx="6">
                  <c:v>1.6301199997542426E-2</c:v>
                </c:pt>
                <c:pt idx="7">
                  <c:v>1.6301199997542426E-2</c:v>
                </c:pt>
                <c:pt idx="8">
                  <c:v>1.6814699993119575E-2</c:v>
                </c:pt>
                <c:pt idx="9">
                  <c:v>1.6471119997731876E-2</c:v>
                </c:pt>
                <c:pt idx="10">
                  <c:v>1.6481119993841276E-2</c:v>
                </c:pt>
                <c:pt idx="11">
                  <c:v>1.6501119993336033E-2</c:v>
                </c:pt>
                <c:pt idx="12">
                  <c:v>1.2613880026037805E-2</c:v>
                </c:pt>
                <c:pt idx="13">
                  <c:v>1.0834459812031128E-2</c:v>
                </c:pt>
                <c:pt idx="14">
                  <c:v>1.6189959787880071E-2</c:v>
                </c:pt>
                <c:pt idx="15">
                  <c:v>1.6141199877893087E-2</c:v>
                </c:pt>
                <c:pt idx="16">
                  <c:v>1.6301200164889451E-2</c:v>
                </c:pt>
                <c:pt idx="17">
                  <c:v>1.6301200164889451E-2</c:v>
                </c:pt>
                <c:pt idx="18">
                  <c:v>1.6814699876704253E-2</c:v>
                </c:pt>
                <c:pt idx="19">
                  <c:v>1.6471120201458689E-2</c:v>
                </c:pt>
                <c:pt idx="20">
                  <c:v>1.6481119811942335E-2</c:v>
                </c:pt>
                <c:pt idx="21">
                  <c:v>1.6501119964232203E-2</c:v>
                </c:pt>
                <c:pt idx="22">
                  <c:v>1.8189910086221062E-2</c:v>
                </c:pt>
                <c:pt idx="23">
                  <c:v>1.8102058929798659E-2</c:v>
                </c:pt>
                <c:pt idx="24">
                  <c:v>1.8112283687514719E-2</c:v>
                </c:pt>
                <c:pt idx="25">
                  <c:v>1.8274424663104583E-2</c:v>
                </c:pt>
                <c:pt idx="26">
                  <c:v>1.8323530646739528E-2</c:v>
                </c:pt>
                <c:pt idx="27">
                  <c:v>1.8225668711238541E-2</c:v>
                </c:pt>
                <c:pt idx="28">
                  <c:v>1.794639321451541E-2</c:v>
                </c:pt>
                <c:pt idx="29">
                  <c:v>1.8188543181167915E-2</c:v>
                </c:pt>
                <c:pt idx="30">
                  <c:v>1.816088224586565E-2</c:v>
                </c:pt>
                <c:pt idx="31">
                  <c:v>1.8613030551932752E-2</c:v>
                </c:pt>
                <c:pt idx="32">
                  <c:v>1.8402099631202873E-2</c:v>
                </c:pt>
                <c:pt idx="33">
                  <c:v>1.8554236339696217E-2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A82-4073-BA21-EE580FAB67D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2589</c:v>
                </c:pt>
                <c:pt idx="2">
                  <c:v>6175</c:v>
                </c:pt>
                <c:pt idx="3">
                  <c:v>6210</c:v>
                </c:pt>
                <c:pt idx="4">
                  <c:v>6775</c:v>
                </c:pt>
                <c:pt idx="5">
                  <c:v>8790</c:v>
                </c:pt>
                <c:pt idx="6">
                  <c:v>8790</c:v>
                </c:pt>
                <c:pt idx="7">
                  <c:v>8790</c:v>
                </c:pt>
                <c:pt idx="8">
                  <c:v>8802.5</c:v>
                </c:pt>
                <c:pt idx="9">
                  <c:v>8804</c:v>
                </c:pt>
                <c:pt idx="10">
                  <c:v>8804</c:v>
                </c:pt>
                <c:pt idx="11">
                  <c:v>8804</c:v>
                </c:pt>
                <c:pt idx="12">
                  <c:v>8321</c:v>
                </c:pt>
                <c:pt idx="13">
                  <c:v>8344.5</c:v>
                </c:pt>
                <c:pt idx="14">
                  <c:v>8757</c:v>
                </c:pt>
                <c:pt idx="15">
                  <c:v>8790</c:v>
                </c:pt>
                <c:pt idx="16">
                  <c:v>8790</c:v>
                </c:pt>
                <c:pt idx="17">
                  <c:v>8790</c:v>
                </c:pt>
                <c:pt idx="18">
                  <c:v>8802.5</c:v>
                </c:pt>
                <c:pt idx="19">
                  <c:v>8804</c:v>
                </c:pt>
                <c:pt idx="20">
                  <c:v>8804</c:v>
                </c:pt>
                <c:pt idx="21">
                  <c:v>8804</c:v>
                </c:pt>
                <c:pt idx="22">
                  <c:v>9247.5</c:v>
                </c:pt>
                <c:pt idx="23">
                  <c:v>9248</c:v>
                </c:pt>
                <c:pt idx="24">
                  <c:v>9262</c:v>
                </c:pt>
                <c:pt idx="25">
                  <c:v>9262.5</c:v>
                </c:pt>
                <c:pt idx="26">
                  <c:v>9281</c:v>
                </c:pt>
                <c:pt idx="27">
                  <c:v>9281.5</c:v>
                </c:pt>
                <c:pt idx="28">
                  <c:v>9284</c:v>
                </c:pt>
                <c:pt idx="29">
                  <c:v>9284.5</c:v>
                </c:pt>
                <c:pt idx="30">
                  <c:v>9299</c:v>
                </c:pt>
                <c:pt idx="31">
                  <c:v>9299.5</c:v>
                </c:pt>
                <c:pt idx="32">
                  <c:v>9318</c:v>
                </c:pt>
                <c:pt idx="33">
                  <c:v>9318.5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A82-4073-BA21-EE580FAB67D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2589</c:v>
                </c:pt>
                <c:pt idx="2">
                  <c:v>6175</c:v>
                </c:pt>
                <c:pt idx="3">
                  <c:v>6210</c:v>
                </c:pt>
                <c:pt idx="4">
                  <c:v>6775</c:v>
                </c:pt>
                <c:pt idx="5">
                  <c:v>8790</c:v>
                </c:pt>
                <c:pt idx="6">
                  <c:v>8790</c:v>
                </c:pt>
                <c:pt idx="7">
                  <c:v>8790</c:v>
                </c:pt>
                <c:pt idx="8">
                  <c:v>8802.5</c:v>
                </c:pt>
                <c:pt idx="9">
                  <c:v>8804</c:v>
                </c:pt>
                <c:pt idx="10">
                  <c:v>8804</c:v>
                </c:pt>
                <c:pt idx="11">
                  <c:v>8804</c:v>
                </c:pt>
                <c:pt idx="12">
                  <c:v>8321</c:v>
                </c:pt>
                <c:pt idx="13">
                  <c:v>8344.5</c:v>
                </c:pt>
                <c:pt idx="14">
                  <c:v>8757</c:v>
                </c:pt>
                <c:pt idx="15">
                  <c:v>8790</c:v>
                </c:pt>
                <c:pt idx="16">
                  <c:v>8790</c:v>
                </c:pt>
                <c:pt idx="17">
                  <c:v>8790</c:v>
                </c:pt>
                <c:pt idx="18">
                  <c:v>8802.5</c:v>
                </c:pt>
                <c:pt idx="19">
                  <c:v>8804</c:v>
                </c:pt>
                <c:pt idx="20">
                  <c:v>8804</c:v>
                </c:pt>
                <c:pt idx="21">
                  <c:v>8804</c:v>
                </c:pt>
                <c:pt idx="22">
                  <c:v>9247.5</c:v>
                </c:pt>
                <c:pt idx="23">
                  <c:v>9248</c:v>
                </c:pt>
                <c:pt idx="24">
                  <c:v>9262</c:v>
                </c:pt>
                <c:pt idx="25">
                  <c:v>9262.5</c:v>
                </c:pt>
                <c:pt idx="26">
                  <c:v>9281</c:v>
                </c:pt>
                <c:pt idx="27">
                  <c:v>9281.5</c:v>
                </c:pt>
                <c:pt idx="28">
                  <c:v>9284</c:v>
                </c:pt>
                <c:pt idx="29">
                  <c:v>9284.5</c:v>
                </c:pt>
                <c:pt idx="30">
                  <c:v>9299</c:v>
                </c:pt>
                <c:pt idx="31">
                  <c:v>9299.5</c:v>
                </c:pt>
                <c:pt idx="32">
                  <c:v>9318</c:v>
                </c:pt>
                <c:pt idx="33">
                  <c:v>9318.5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A82-4073-BA21-EE580FAB67D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8.9999999999999998E-4</c:v>
                  </c:pt>
                  <c:pt idx="5">
                    <c:v>8.5999999999999998E-4</c:v>
                  </c:pt>
                  <c:pt idx="6">
                    <c:v>8.4000000000000003E-4</c:v>
                  </c:pt>
                  <c:pt idx="7">
                    <c:v>8.3000000000000001E-4</c:v>
                  </c:pt>
                  <c:pt idx="8">
                    <c:v>2.2200000000000002E-3</c:v>
                  </c:pt>
                  <c:pt idx="9">
                    <c:v>8.1999999999999998E-4</c:v>
                  </c:pt>
                  <c:pt idx="10">
                    <c:v>6.8000000000000005E-4</c:v>
                  </c:pt>
                  <c:pt idx="11">
                    <c:v>6.9999999999999999E-4</c:v>
                  </c:pt>
                  <c:pt idx="12">
                    <c:v>5.5000000000000003E-4</c:v>
                  </c:pt>
                  <c:pt idx="13">
                    <c:v>2.33E-3</c:v>
                  </c:pt>
                  <c:pt idx="14">
                    <c:v>5.9999999999999995E-4</c:v>
                  </c:pt>
                  <c:pt idx="15">
                    <c:v>8.5999999999999998E-4</c:v>
                  </c:pt>
                  <c:pt idx="16">
                    <c:v>8.4000000000000003E-4</c:v>
                  </c:pt>
                  <c:pt idx="17">
                    <c:v>8.3000000000000001E-4</c:v>
                  </c:pt>
                  <c:pt idx="18">
                    <c:v>2.2200000000000002E-3</c:v>
                  </c:pt>
                  <c:pt idx="19">
                    <c:v>8.1999999999999998E-4</c:v>
                  </c:pt>
                  <c:pt idx="20">
                    <c:v>6.8000000000000005E-4</c:v>
                  </c:pt>
                  <c:pt idx="21">
                    <c:v>6.9999999999999999E-4</c:v>
                  </c:pt>
                  <c:pt idx="22">
                    <c:v>1.6080000000000001E-3</c:v>
                  </c:pt>
                  <c:pt idx="23">
                    <c:v>3.954E-3</c:v>
                  </c:pt>
                  <c:pt idx="24">
                    <c:v>5.2129999999999998E-3</c:v>
                  </c:pt>
                  <c:pt idx="25">
                    <c:v>1.3799999999999999E-3</c:v>
                  </c:pt>
                  <c:pt idx="26">
                    <c:v>5.9249999999999997E-3</c:v>
                  </c:pt>
                  <c:pt idx="27">
                    <c:v>1.041E-3</c:v>
                  </c:pt>
                  <c:pt idx="28">
                    <c:v>4.6550000000000003E-3</c:v>
                  </c:pt>
                  <c:pt idx="29">
                    <c:v>9.8299999999999993E-4</c:v>
                  </c:pt>
                  <c:pt idx="30">
                    <c:v>3.3379999999999998E-3</c:v>
                  </c:pt>
                  <c:pt idx="31">
                    <c:v>1.7179999999999999E-3</c:v>
                  </c:pt>
                  <c:pt idx="32">
                    <c:v>4.4640000000000001E-3</c:v>
                  </c:pt>
                  <c:pt idx="33">
                    <c:v>1.289E-3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2589</c:v>
                </c:pt>
                <c:pt idx="2">
                  <c:v>6175</c:v>
                </c:pt>
                <c:pt idx="3">
                  <c:v>6210</c:v>
                </c:pt>
                <c:pt idx="4">
                  <c:v>6775</c:v>
                </c:pt>
                <c:pt idx="5">
                  <c:v>8790</c:v>
                </c:pt>
                <c:pt idx="6">
                  <c:v>8790</c:v>
                </c:pt>
                <c:pt idx="7">
                  <c:v>8790</c:v>
                </c:pt>
                <c:pt idx="8">
                  <c:v>8802.5</c:v>
                </c:pt>
                <c:pt idx="9">
                  <c:v>8804</c:v>
                </c:pt>
                <c:pt idx="10">
                  <c:v>8804</c:v>
                </c:pt>
                <c:pt idx="11">
                  <c:v>8804</c:v>
                </c:pt>
                <c:pt idx="12">
                  <c:v>8321</c:v>
                </c:pt>
                <c:pt idx="13">
                  <c:v>8344.5</c:v>
                </c:pt>
                <c:pt idx="14">
                  <c:v>8757</c:v>
                </c:pt>
                <c:pt idx="15">
                  <c:v>8790</c:v>
                </c:pt>
                <c:pt idx="16">
                  <c:v>8790</c:v>
                </c:pt>
                <c:pt idx="17">
                  <c:v>8790</c:v>
                </c:pt>
                <c:pt idx="18">
                  <c:v>8802.5</c:v>
                </c:pt>
                <c:pt idx="19">
                  <c:v>8804</c:v>
                </c:pt>
                <c:pt idx="20">
                  <c:v>8804</c:v>
                </c:pt>
                <c:pt idx="21">
                  <c:v>8804</c:v>
                </c:pt>
                <c:pt idx="22">
                  <c:v>9247.5</c:v>
                </c:pt>
                <c:pt idx="23">
                  <c:v>9248</c:v>
                </c:pt>
                <c:pt idx="24">
                  <c:v>9262</c:v>
                </c:pt>
                <c:pt idx="25">
                  <c:v>9262.5</c:v>
                </c:pt>
                <c:pt idx="26">
                  <c:v>9281</c:v>
                </c:pt>
                <c:pt idx="27">
                  <c:v>9281.5</c:v>
                </c:pt>
                <c:pt idx="28">
                  <c:v>9284</c:v>
                </c:pt>
                <c:pt idx="29">
                  <c:v>9284.5</c:v>
                </c:pt>
                <c:pt idx="30">
                  <c:v>9299</c:v>
                </c:pt>
                <c:pt idx="31">
                  <c:v>9299.5</c:v>
                </c:pt>
                <c:pt idx="32">
                  <c:v>9318</c:v>
                </c:pt>
                <c:pt idx="33">
                  <c:v>9318.5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A82-4073-BA21-EE580FAB67D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2589</c:v>
                </c:pt>
                <c:pt idx="2">
                  <c:v>6175</c:v>
                </c:pt>
                <c:pt idx="3">
                  <c:v>6210</c:v>
                </c:pt>
                <c:pt idx="4">
                  <c:v>6775</c:v>
                </c:pt>
                <c:pt idx="5">
                  <c:v>8790</c:v>
                </c:pt>
                <c:pt idx="6">
                  <c:v>8790</c:v>
                </c:pt>
                <c:pt idx="7">
                  <c:v>8790</c:v>
                </c:pt>
                <c:pt idx="8">
                  <c:v>8802.5</c:v>
                </c:pt>
                <c:pt idx="9">
                  <c:v>8804</c:v>
                </c:pt>
                <c:pt idx="10">
                  <c:v>8804</c:v>
                </c:pt>
                <c:pt idx="11">
                  <c:v>8804</c:v>
                </c:pt>
                <c:pt idx="12">
                  <c:v>8321</c:v>
                </c:pt>
                <c:pt idx="13">
                  <c:v>8344.5</c:v>
                </c:pt>
                <c:pt idx="14">
                  <c:v>8757</c:v>
                </c:pt>
                <c:pt idx="15">
                  <c:v>8790</c:v>
                </c:pt>
                <c:pt idx="16">
                  <c:v>8790</c:v>
                </c:pt>
                <c:pt idx="17">
                  <c:v>8790</c:v>
                </c:pt>
                <c:pt idx="18">
                  <c:v>8802.5</c:v>
                </c:pt>
                <c:pt idx="19">
                  <c:v>8804</c:v>
                </c:pt>
                <c:pt idx="20">
                  <c:v>8804</c:v>
                </c:pt>
                <c:pt idx="21">
                  <c:v>8804</c:v>
                </c:pt>
                <c:pt idx="22">
                  <c:v>9247.5</c:v>
                </c:pt>
                <c:pt idx="23">
                  <c:v>9248</c:v>
                </c:pt>
                <c:pt idx="24">
                  <c:v>9262</c:v>
                </c:pt>
                <c:pt idx="25">
                  <c:v>9262.5</c:v>
                </c:pt>
                <c:pt idx="26">
                  <c:v>9281</c:v>
                </c:pt>
                <c:pt idx="27">
                  <c:v>9281.5</c:v>
                </c:pt>
                <c:pt idx="28">
                  <c:v>9284</c:v>
                </c:pt>
                <c:pt idx="29">
                  <c:v>9284.5</c:v>
                </c:pt>
                <c:pt idx="30">
                  <c:v>9299</c:v>
                </c:pt>
                <c:pt idx="31">
                  <c:v>9299.5</c:v>
                </c:pt>
                <c:pt idx="32">
                  <c:v>9318</c:v>
                </c:pt>
                <c:pt idx="33">
                  <c:v>9318.5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3.5660304051129896E-3</c:v>
                </c:pt>
                <c:pt idx="1">
                  <c:v>7.8189186385325491E-3</c:v>
                </c:pt>
                <c:pt idx="2">
                  <c:v>1.370955487068494E-2</c:v>
                </c:pt>
                <c:pt idx="3">
                  <c:v>1.3767048531623404E-2</c:v>
                </c:pt>
                <c:pt idx="4">
                  <c:v>1.4695160486772902E-2</c:v>
                </c:pt>
                <c:pt idx="5">
                  <c:v>1.8005152680801644E-2</c:v>
                </c:pt>
                <c:pt idx="6">
                  <c:v>1.8005152680801644E-2</c:v>
                </c:pt>
                <c:pt idx="7">
                  <c:v>1.8005152680801644E-2</c:v>
                </c:pt>
                <c:pt idx="8">
                  <c:v>1.8025686131136809E-2</c:v>
                </c:pt>
                <c:pt idx="9">
                  <c:v>1.802815014517703E-2</c:v>
                </c:pt>
                <c:pt idx="10">
                  <c:v>1.802815014517703E-2</c:v>
                </c:pt>
                <c:pt idx="11">
                  <c:v>1.802815014517703E-2</c:v>
                </c:pt>
                <c:pt idx="12">
                  <c:v>1.7234737624226219E-2</c:v>
                </c:pt>
                <c:pt idx="13">
                  <c:v>1.7273340510856331E-2</c:v>
                </c:pt>
                <c:pt idx="14">
                  <c:v>1.7950944371916806E-2</c:v>
                </c:pt>
                <c:pt idx="15">
                  <c:v>1.8005152680801644E-2</c:v>
                </c:pt>
                <c:pt idx="16">
                  <c:v>1.8005152680801644E-2</c:v>
                </c:pt>
                <c:pt idx="17">
                  <c:v>1.8005152680801644E-2</c:v>
                </c:pt>
                <c:pt idx="18">
                  <c:v>1.8025686131136809E-2</c:v>
                </c:pt>
                <c:pt idx="19">
                  <c:v>1.802815014517703E-2</c:v>
                </c:pt>
                <c:pt idx="20">
                  <c:v>1.802815014517703E-2</c:v>
                </c:pt>
                <c:pt idx="21">
                  <c:v>1.802815014517703E-2</c:v>
                </c:pt>
                <c:pt idx="22">
                  <c:v>1.8756676963068715E-2</c:v>
                </c:pt>
                <c:pt idx="23">
                  <c:v>1.8757498301082122E-2</c:v>
                </c:pt>
                <c:pt idx="24">
                  <c:v>1.8780495765457508E-2</c:v>
                </c:pt>
                <c:pt idx="25">
                  <c:v>1.8781317103470915E-2</c:v>
                </c:pt>
                <c:pt idx="26">
                  <c:v>1.881170660996696E-2</c:v>
                </c:pt>
                <c:pt idx="27">
                  <c:v>1.8812527947980367E-2</c:v>
                </c:pt>
                <c:pt idx="28">
                  <c:v>1.8816634638047398E-2</c:v>
                </c:pt>
                <c:pt idx="29">
                  <c:v>1.8817455976060805E-2</c:v>
                </c:pt>
                <c:pt idx="30">
                  <c:v>1.8841274778449602E-2</c:v>
                </c:pt>
                <c:pt idx="31">
                  <c:v>1.8842096116463009E-2</c:v>
                </c:pt>
                <c:pt idx="32">
                  <c:v>1.8872485622959054E-2</c:v>
                </c:pt>
                <c:pt idx="33">
                  <c:v>1.8873306960972461E-2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A82-4073-BA21-EE580FAB67D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2589</c:v>
                </c:pt>
                <c:pt idx="2">
                  <c:v>6175</c:v>
                </c:pt>
                <c:pt idx="3">
                  <c:v>6210</c:v>
                </c:pt>
                <c:pt idx="4">
                  <c:v>6775</c:v>
                </c:pt>
                <c:pt idx="5">
                  <c:v>8790</c:v>
                </c:pt>
                <c:pt idx="6">
                  <c:v>8790</c:v>
                </c:pt>
                <c:pt idx="7">
                  <c:v>8790</c:v>
                </c:pt>
                <c:pt idx="8">
                  <c:v>8802.5</c:v>
                </c:pt>
                <c:pt idx="9">
                  <c:v>8804</c:v>
                </c:pt>
                <c:pt idx="10">
                  <c:v>8804</c:v>
                </c:pt>
                <c:pt idx="11">
                  <c:v>8804</c:v>
                </c:pt>
                <c:pt idx="12">
                  <c:v>8321</c:v>
                </c:pt>
                <c:pt idx="13">
                  <c:v>8344.5</c:v>
                </c:pt>
                <c:pt idx="14">
                  <c:v>8757</c:v>
                </c:pt>
                <c:pt idx="15">
                  <c:v>8790</c:v>
                </c:pt>
                <c:pt idx="16">
                  <c:v>8790</c:v>
                </c:pt>
                <c:pt idx="17">
                  <c:v>8790</c:v>
                </c:pt>
                <c:pt idx="18">
                  <c:v>8802.5</c:v>
                </c:pt>
                <c:pt idx="19">
                  <c:v>8804</c:v>
                </c:pt>
                <c:pt idx="20">
                  <c:v>8804</c:v>
                </c:pt>
                <c:pt idx="21">
                  <c:v>8804</c:v>
                </c:pt>
                <c:pt idx="22">
                  <c:v>9247.5</c:v>
                </c:pt>
                <c:pt idx="23">
                  <c:v>9248</c:v>
                </c:pt>
                <c:pt idx="24">
                  <c:v>9262</c:v>
                </c:pt>
                <c:pt idx="25">
                  <c:v>9262.5</c:v>
                </c:pt>
                <c:pt idx="26">
                  <c:v>9281</c:v>
                </c:pt>
                <c:pt idx="27">
                  <c:v>9281.5</c:v>
                </c:pt>
                <c:pt idx="28">
                  <c:v>9284</c:v>
                </c:pt>
                <c:pt idx="29">
                  <c:v>9284.5</c:v>
                </c:pt>
                <c:pt idx="30">
                  <c:v>9299</c:v>
                </c:pt>
                <c:pt idx="31">
                  <c:v>9299.5</c:v>
                </c:pt>
                <c:pt idx="32">
                  <c:v>9318</c:v>
                </c:pt>
                <c:pt idx="33">
                  <c:v>9318.5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4">
                  <c:v>8.7587000001803972E-2</c:v>
                </c:pt>
                <c:pt idx="5">
                  <c:v>1.6141199994308408E-2</c:v>
                </c:pt>
                <c:pt idx="6">
                  <c:v>1.6301199997542426E-2</c:v>
                </c:pt>
                <c:pt idx="7">
                  <c:v>1.6301199997542426E-2</c:v>
                </c:pt>
                <c:pt idx="8">
                  <c:v>1.6814699993119575E-2</c:v>
                </c:pt>
                <c:pt idx="9">
                  <c:v>1.6471119997731876E-2</c:v>
                </c:pt>
                <c:pt idx="10">
                  <c:v>1.6481119993841276E-2</c:v>
                </c:pt>
                <c:pt idx="11">
                  <c:v>1.6501119993336033E-2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A82-4073-BA21-EE580FAB6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107200"/>
        <c:axId val="1"/>
      </c:scatterChart>
      <c:valAx>
        <c:axId val="429107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1072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52631578947367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A3D128B-ADB2-B1F0-B023-2773A0486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s://www.aavso.org/ejaavso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vsolj.cetus-net.org/bulletin.html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vsolj.cetus-net.org/bulletin.html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40"/>
  <sheetViews>
    <sheetView tabSelected="1" workbookViewId="0">
      <pane xSplit="14" ySplit="21" topLeftCell="O43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21" max="21" width="16" customWidth="1"/>
  </cols>
  <sheetData>
    <row r="1" spans="1:22" ht="20.25" x14ac:dyDescent="0.3">
      <c r="A1" s="1" t="s">
        <v>48</v>
      </c>
      <c r="F1" s="38" t="s">
        <v>43</v>
      </c>
      <c r="G1" s="31">
        <v>0</v>
      </c>
      <c r="H1" s="32"/>
      <c r="I1" s="39" t="s">
        <v>44</v>
      </c>
      <c r="J1" s="38" t="s">
        <v>43</v>
      </c>
      <c r="K1" s="40">
        <v>7.0443800000000003</v>
      </c>
      <c r="L1" s="34">
        <v>-28.435500000000001</v>
      </c>
      <c r="M1" s="35">
        <v>52500.520600000003</v>
      </c>
      <c r="N1" s="35">
        <v>0.72473571999999997</v>
      </c>
      <c r="O1" s="33" t="s">
        <v>45</v>
      </c>
      <c r="P1" s="34">
        <v>9.6</v>
      </c>
      <c r="Q1" s="34">
        <v>10.199999999999999</v>
      </c>
      <c r="R1" s="41" t="s">
        <v>46</v>
      </c>
      <c r="S1" s="57" t="s">
        <v>47</v>
      </c>
      <c r="T1" s="58"/>
      <c r="U1" s="59"/>
      <c r="V1" s="58"/>
    </row>
    <row r="2" spans="1:22" x14ac:dyDescent="0.2">
      <c r="A2" t="s">
        <v>26</v>
      </c>
      <c r="B2" t="s">
        <v>45</v>
      </c>
      <c r="C2" s="30"/>
      <c r="D2" s="3"/>
      <c r="T2" s="58"/>
      <c r="U2" s="58"/>
      <c r="V2" s="58"/>
    </row>
    <row r="3" spans="1:22" ht="13.5" thickBot="1" x14ac:dyDescent="0.25">
      <c r="T3" s="58"/>
      <c r="U3" s="58"/>
      <c r="V3" s="58"/>
    </row>
    <row r="4" spans="1:22" ht="14.25" thickTop="1" thickBot="1" x14ac:dyDescent="0.25">
      <c r="A4" s="5" t="s">
        <v>3</v>
      </c>
      <c r="C4" s="27">
        <v>54376.857499999998</v>
      </c>
      <c r="D4" s="28">
        <v>0.72473549999999998</v>
      </c>
      <c r="T4" s="58"/>
      <c r="U4" s="58"/>
      <c r="V4" s="58"/>
    </row>
    <row r="5" spans="1:22" ht="13.5" thickTop="1" x14ac:dyDescent="0.2">
      <c r="A5" s="9" t="s">
        <v>31</v>
      </c>
      <c r="B5" s="10"/>
      <c r="C5" s="11">
        <v>-9.5</v>
      </c>
      <c r="D5" s="10" t="s">
        <v>32</v>
      </c>
      <c r="E5" s="10"/>
      <c r="T5" s="58"/>
      <c r="U5" s="58"/>
      <c r="V5" s="58"/>
    </row>
    <row r="6" spans="1:22" x14ac:dyDescent="0.2">
      <c r="A6" s="5" t="s">
        <v>4</v>
      </c>
      <c r="T6" s="58"/>
      <c r="U6" s="58"/>
      <c r="V6" s="58"/>
    </row>
    <row r="7" spans="1:22" x14ac:dyDescent="0.2">
      <c r="A7" t="s">
        <v>5</v>
      </c>
      <c r="C7" s="60">
        <v>52500.520600000003</v>
      </c>
      <c r="D7" s="33" t="s">
        <v>49</v>
      </c>
      <c r="T7" s="58"/>
      <c r="U7" s="58"/>
      <c r="V7" s="58"/>
    </row>
    <row r="8" spans="1:22" x14ac:dyDescent="0.2">
      <c r="A8" t="s">
        <v>6</v>
      </c>
      <c r="C8" s="60">
        <v>0.72473571999999997</v>
      </c>
      <c r="D8" s="29" t="s">
        <v>49</v>
      </c>
    </row>
    <row r="9" spans="1:22" x14ac:dyDescent="0.2">
      <c r="A9" s="24" t="s">
        <v>35</v>
      </c>
      <c r="C9" s="25">
        <v>21</v>
      </c>
      <c r="D9" s="22" t="s">
        <v>57</v>
      </c>
      <c r="E9" s="23" t="s">
        <v>58</v>
      </c>
    </row>
    <row r="10" spans="1:22" ht="13.5" thickBot="1" x14ac:dyDescent="0.25">
      <c r="A10" s="10"/>
      <c r="B10" s="10"/>
      <c r="C10" s="4" t="s">
        <v>22</v>
      </c>
      <c r="D10" s="4" t="s">
        <v>23</v>
      </c>
      <c r="E10" s="10"/>
    </row>
    <row r="11" spans="1:22" x14ac:dyDescent="0.2">
      <c r="A11" s="10" t="s">
        <v>18</v>
      </c>
      <c r="B11" s="10"/>
      <c r="C11" s="21">
        <f ca="1">INTERCEPT(INDIRECT($E$9):G992,INDIRECT($D$9):F992)</f>
        <v>3.5660304051129896E-3</v>
      </c>
      <c r="D11" s="3"/>
      <c r="E11" s="10"/>
    </row>
    <row r="12" spans="1:22" x14ac:dyDescent="0.2">
      <c r="A12" s="10" t="s">
        <v>19</v>
      </c>
      <c r="B12" s="10"/>
      <c r="C12" s="21">
        <f ca="1">SLOPE(INDIRECT($E$9):G992,INDIRECT($D$9):F992)</f>
        <v>1.6426760268132713E-6</v>
      </c>
      <c r="D12" s="3"/>
      <c r="E12" s="10"/>
    </row>
    <row r="13" spans="1:22" x14ac:dyDescent="0.2">
      <c r="A13" s="10" t="s">
        <v>21</v>
      </c>
      <c r="B13" s="10"/>
      <c r="C13" s="3" t="s">
        <v>16</v>
      </c>
    </row>
    <row r="14" spans="1:22" x14ac:dyDescent="0.2">
      <c r="A14" s="10"/>
      <c r="B14" s="10"/>
      <c r="C14" s="10"/>
    </row>
    <row r="15" spans="1:22" x14ac:dyDescent="0.2">
      <c r="A15" s="12" t="s">
        <v>20</v>
      </c>
      <c r="B15" s="10"/>
      <c r="C15" s="13">
        <f ca="1">(C7+C11)+(C8+C12)*INT(MAX(F21:F3533))</f>
        <v>59253.626911445623</v>
      </c>
      <c r="E15" s="14" t="s">
        <v>36</v>
      </c>
      <c r="F15" s="36">
        <v>1</v>
      </c>
    </row>
    <row r="16" spans="1:22" x14ac:dyDescent="0.2">
      <c r="A16" s="16" t="s">
        <v>7</v>
      </c>
      <c r="B16" s="10"/>
      <c r="C16" s="17">
        <f ca="1">+C8+C12</f>
        <v>0.72473736267602673</v>
      </c>
      <c r="E16" s="14" t="s">
        <v>33</v>
      </c>
      <c r="F16" s="37">
        <f ca="1">NOW()+15018.5+$C$5/24</f>
        <v>60325.723409027778</v>
      </c>
    </row>
    <row r="17" spans="1:21" ht="13.5" thickBot="1" x14ac:dyDescent="0.25">
      <c r="A17" s="14" t="s">
        <v>30</v>
      </c>
      <c r="B17" s="10"/>
      <c r="C17" s="10">
        <f>COUNT(C21:C2191)</f>
        <v>34</v>
      </c>
      <c r="E17" s="14" t="s">
        <v>37</v>
      </c>
      <c r="F17" s="15">
        <f ca="1">ROUND(2*(F16-$C$7)/$C$8,0)/2+F15</f>
        <v>10798.5</v>
      </c>
    </row>
    <row r="18" spans="1:21" ht="14.25" thickTop="1" thickBot="1" x14ac:dyDescent="0.25">
      <c r="A18" s="16" t="s">
        <v>8</v>
      </c>
      <c r="B18" s="10"/>
      <c r="C18" s="19">
        <f ca="1">+C15</f>
        <v>59253.626911445623</v>
      </c>
      <c r="D18" s="20">
        <f ca="1">+C16</f>
        <v>0.72473736267602673</v>
      </c>
      <c r="E18" s="14" t="s">
        <v>38</v>
      </c>
      <c r="F18" s="23">
        <f ca="1">ROUND(2*(F16-$C$15)/$C$16,0)/2+F15</f>
        <v>1480.5</v>
      </c>
    </row>
    <row r="19" spans="1:21" ht="13.5" thickTop="1" x14ac:dyDescent="0.2">
      <c r="E19" s="14" t="s">
        <v>34</v>
      </c>
      <c r="F19" s="18">
        <f ca="1">+$C$15+$C$16*F18-15018.5-$C$5/24</f>
        <v>45308.496410220818</v>
      </c>
    </row>
    <row r="20" spans="1:21" ht="13.5" thickBot="1" x14ac:dyDescent="0.25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6" t="s">
        <v>1</v>
      </c>
    </row>
    <row r="21" spans="1:21" x14ac:dyDescent="0.2">
      <c r="A21" t="s">
        <v>49</v>
      </c>
      <c r="C21" s="8">
        <v>52500.520600000003</v>
      </c>
      <c r="D21" s="8" t="s">
        <v>16</v>
      </c>
      <c r="E21">
        <f>+(C21-C$7)/C$8</f>
        <v>0</v>
      </c>
      <c r="F21">
        <f>ROUND(2*E21,0)/2</f>
        <v>0</v>
      </c>
      <c r="G21">
        <f>+C21-(C$7+F21*C$8)</f>
        <v>0</v>
      </c>
      <c r="K21">
        <f>+G21</f>
        <v>0</v>
      </c>
      <c r="O21">
        <f ca="1">+C$11+C$12*$F21</f>
        <v>3.5660304051129896E-3</v>
      </c>
      <c r="Q21" s="2">
        <f>+C21-15018.5</f>
        <v>37482.020600000003</v>
      </c>
    </row>
    <row r="22" spans="1:21" x14ac:dyDescent="0.2">
      <c r="A22" t="s">
        <v>50</v>
      </c>
      <c r="C22" s="8">
        <v>54376.857499999998</v>
      </c>
      <c r="D22" s="8"/>
      <c r="E22">
        <f>+(C22-C$7)/C$8</f>
        <v>2588.994647593739</v>
      </c>
      <c r="F22">
        <f>ROUND(2*E22,0)/2</f>
        <v>2589</v>
      </c>
      <c r="G22">
        <f>+C22-(C$7+F22*C$8)</f>
        <v>-3.8790800026617944E-3</v>
      </c>
      <c r="K22">
        <f>+G22</f>
        <v>-3.8790800026617944E-3</v>
      </c>
      <c r="O22">
        <f ca="1">+C$11+C$12*$F22</f>
        <v>7.8189186385325491E-3</v>
      </c>
      <c r="Q22" s="2">
        <f>+C22-15018.5</f>
        <v>39358.357499999998</v>
      </c>
    </row>
    <row r="23" spans="1:21" x14ac:dyDescent="0.2">
      <c r="A23" s="44" t="s">
        <v>51</v>
      </c>
      <c r="B23" s="45" t="s">
        <v>2</v>
      </c>
      <c r="C23" s="46">
        <v>56975.769460000003</v>
      </c>
      <c r="D23" s="46">
        <v>0</v>
      </c>
      <c r="E23">
        <f>+(C23-C$7)/C$8</f>
        <v>6175.00798773931</v>
      </c>
      <c r="F23">
        <f>ROUND(2*E23,0)/2</f>
        <v>6175</v>
      </c>
      <c r="G23">
        <f>+C23-(C$7+F23*C$8)</f>
        <v>5.7890000025508925E-3</v>
      </c>
      <c r="K23">
        <f>+G23</f>
        <v>5.7890000025508925E-3</v>
      </c>
      <c r="O23">
        <f ca="1">+C$11+C$12*$F23</f>
        <v>1.370955487068494E-2</v>
      </c>
      <c r="Q23" s="2">
        <f>+C23-15018.5</f>
        <v>41957.269460000003</v>
      </c>
    </row>
    <row r="24" spans="1:21" x14ac:dyDescent="0.2">
      <c r="A24" s="43" t="s">
        <v>0</v>
      </c>
      <c r="B24" s="42" t="s">
        <v>2</v>
      </c>
      <c r="C24" s="43">
        <v>57001.135199999902</v>
      </c>
      <c r="D24" s="43" t="s">
        <v>52</v>
      </c>
      <c r="E24">
        <f>+(C24-C$7)/C$8</f>
        <v>6210.007973665075</v>
      </c>
      <c r="F24">
        <f>ROUND(2*E24,0)/2</f>
        <v>6210</v>
      </c>
      <c r="G24">
        <f>+C24-(C$7+F24*C$8)</f>
        <v>5.7787998957792297E-3</v>
      </c>
      <c r="K24">
        <f>+G24</f>
        <v>5.7787998957792297E-3</v>
      </c>
      <c r="O24">
        <f ca="1">+C$11+C$12*$F24</f>
        <v>1.3767048531623404E-2</v>
      </c>
      <c r="Q24" s="2">
        <f>+C24-15018.5</f>
        <v>41982.635199999902</v>
      </c>
    </row>
    <row r="25" spans="1:21" x14ac:dyDescent="0.2">
      <c r="A25" s="44" t="s">
        <v>51</v>
      </c>
      <c r="B25" s="45" t="s">
        <v>2</v>
      </c>
      <c r="C25" s="46">
        <v>57410.692690000003</v>
      </c>
      <c r="D25" s="46">
        <v>8.9999999999999998E-4</v>
      </c>
      <c r="E25">
        <f>+(C25-C$7)/C$8</f>
        <v>6775.1208537092671</v>
      </c>
      <c r="F25">
        <f>ROUND(2*E25,0)/2</f>
        <v>6775</v>
      </c>
      <c r="G25">
        <f t="shared" ref="G25:G42" si="0">+C25-(C$7+F25*C$8)</f>
        <v>8.7587000001803972E-2</v>
      </c>
      <c r="K25">
        <f t="shared" ref="K25:K42" si="1">+G25</f>
        <v>8.7587000001803972E-2</v>
      </c>
      <c r="O25">
        <f ca="1">+C$11+C$12*$F25</f>
        <v>1.4695160486772902E-2</v>
      </c>
      <c r="Q25" s="2">
        <f>+C25-15018.5</f>
        <v>42392.192690000003</v>
      </c>
      <c r="U25">
        <f>+C25-(C$7+F25*C$8)</f>
        <v>8.7587000001803972E-2</v>
      </c>
    </row>
    <row r="26" spans="1:21" x14ac:dyDescent="0.2">
      <c r="A26" s="47" t="s">
        <v>53</v>
      </c>
      <c r="B26" s="48" t="s">
        <v>54</v>
      </c>
      <c r="C26" s="49">
        <v>58870.96372</v>
      </c>
      <c r="D26" s="49">
        <v>8.5999999999999998E-4</v>
      </c>
      <c r="E26">
        <f t="shared" ref="E26:E32" si="2">+(C26-C$7)/C$8</f>
        <v>8790.0222718427576</v>
      </c>
      <c r="F26">
        <f t="shared" ref="F26:F32" si="3">ROUND(2*E26,0)/2</f>
        <v>8790</v>
      </c>
      <c r="G26">
        <f t="shared" si="0"/>
        <v>1.6141199994308408E-2</v>
      </c>
      <c r="K26">
        <f t="shared" si="1"/>
        <v>1.6141199994308408E-2</v>
      </c>
      <c r="O26">
        <f t="shared" ref="O26:O32" ca="1" si="4">+C$11+C$12*$F26</f>
        <v>1.8005152680801644E-2</v>
      </c>
      <c r="Q26" s="2">
        <f t="shared" ref="Q26:Q32" si="5">+C26-15018.5</f>
        <v>43852.46372</v>
      </c>
      <c r="U26">
        <f t="shared" ref="U26:U32" si="6">+C26-(C$7+F26*C$8)</f>
        <v>1.6141199994308408E-2</v>
      </c>
    </row>
    <row r="27" spans="1:21" x14ac:dyDescent="0.2">
      <c r="A27" s="47" t="s">
        <v>53</v>
      </c>
      <c r="B27" s="48" t="s">
        <v>54</v>
      </c>
      <c r="C27" s="49">
        <v>58870.963880000003</v>
      </c>
      <c r="D27" s="49">
        <v>8.4000000000000003E-4</v>
      </c>
      <c r="E27">
        <f t="shared" si="2"/>
        <v>8790.022492612894</v>
      </c>
      <c r="F27">
        <f t="shared" si="3"/>
        <v>8790</v>
      </c>
      <c r="G27">
        <f t="shared" si="0"/>
        <v>1.6301199997542426E-2</v>
      </c>
      <c r="K27">
        <f t="shared" si="1"/>
        <v>1.6301199997542426E-2</v>
      </c>
      <c r="O27">
        <f t="shared" ca="1" si="4"/>
        <v>1.8005152680801644E-2</v>
      </c>
      <c r="Q27" s="2">
        <f t="shared" si="5"/>
        <v>43852.463880000003</v>
      </c>
      <c r="U27">
        <f t="shared" si="6"/>
        <v>1.6301199997542426E-2</v>
      </c>
    </row>
    <row r="28" spans="1:21" x14ac:dyDescent="0.2">
      <c r="A28" s="47" t="s">
        <v>53</v>
      </c>
      <c r="B28" s="48" t="s">
        <v>54</v>
      </c>
      <c r="C28" s="49">
        <v>58870.963880000003</v>
      </c>
      <c r="D28" s="49">
        <v>8.3000000000000001E-4</v>
      </c>
      <c r="E28">
        <f t="shared" si="2"/>
        <v>8790.022492612894</v>
      </c>
      <c r="F28">
        <f t="shared" si="3"/>
        <v>8790</v>
      </c>
      <c r="G28">
        <f t="shared" si="0"/>
        <v>1.6301199997542426E-2</v>
      </c>
      <c r="K28">
        <f t="shared" si="1"/>
        <v>1.6301199997542426E-2</v>
      </c>
      <c r="O28">
        <f t="shared" ca="1" si="4"/>
        <v>1.8005152680801644E-2</v>
      </c>
      <c r="Q28" s="2">
        <f t="shared" si="5"/>
        <v>43852.463880000003</v>
      </c>
      <c r="U28">
        <f t="shared" si="6"/>
        <v>1.6301199997542426E-2</v>
      </c>
    </row>
    <row r="29" spans="1:21" x14ac:dyDescent="0.2">
      <c r="A29" s="47" t="s">
        <v>53</v>
      </c>
      <c r="B29" s="48" t="s">
        <v>2</v>
      </c>
      <c r="C29" s="49">
        <v>58880.023589999997</v>
      </c>
      <c r="D29" s="49">
        <v>2.2200000000000002E-3</v>
      </c>
      <c r="E29">
        <f t="shared" si="2"/>
        <v>8802.5232011470252</v>
      </c>
      <c r="F29">
        <f t="shared" si="3"/>
        <v>8802.5</v>
      </c>
      <c r="G29">
        <f t="shared" si="0"/>
        <v>1.6814699993119575E-2</v>
      </c>
      <c r="K29">
        <f t="shared" si="1"/>
        <v>1.6814699993119575E-2</v>
      </c>
      <c r="O29">
        <f t="shared" ca="1" si="4"/>
        <v>1.8025686131136809E-2</v>
      </c>
      <c r="Q29" s="2">
        <f t="shared" si="5"/>
        <v>43861.523589999997</v>
      </c>
      <c r="U29">
        <f t="shared" si="6"/>
        <v>1.6814699993119575E-2</v>
      </c>
    </row>
    <row r="30" spans="1:21" x14ac:dyDescent="0.2">
      <c r="A30" s="47" t="s">
        <v>53</v>
      </c>
      <c r="B30" s="48" t="s">
        <v>54</v>
      </c>
      <c r="C30" s="49">
        <v>58881.110350000003</v>
      </c>
      <c r="D30" s="49">
        <v>8.1999999999999998E-4</v>
      </c>
      <c r="E30">
        <f t="shared" si="2"/>
        <v>8804.0227270707728</v>
      </c>
      <c r="F30">
        <f t="shared" si="3"/>
        <v>8804</v>
      </c>
      <c r="G30">
        <f t="shared" si="0"/>
        <v>1.6471119997731876E-2</v>
      </c>
      <c r="K30">
        <f t="shared" si="1"/>
        <v>1.6471119997731876E-2</v>
      </c>
      <c r="O30">
        <f t="shared" ca="1" si="4"/>
        <v>1.802815014517703E-2</v>
      </c>
      <c r="Q30" s="2">
        <f t="shared" si="5"/>
        <v>43862.610350000003</v>
      </c>
      <c r="U30">
        <f t="shared" si="6"/>
        <v>1.6471119997731876E-2</v>
      </c>
    </row>
    <row r="31" spans="1:21" ht="12" customHeight="1" x14ac:dyDescent="0.2">
      <c r="A31" s="47" t="s">
        <v>53</v>
      </c>
      <c r="B31" s="48" t="s">
        <v>54</v>
      </c>
      <c r="C31" s="49">
        <v>58881.110359999999</v>
      </c>
      <c r="D31" s="49">
        <v>6.8000000000000005E-4</v>
      </c>
      <c r="E31">
        <f t="shared" si="2"/>
        <v>8804.0227408689007</v>
      </c>
      <c r="F31">
        <f t="shared" si="3"/>
        <v>8804</v>
      </c>
      <c r="G31">
        <f t="shared" si="0"/>
        <v>1.6481119993841276E-2</v>
      </c>
      <c r="K31">
        <f t="shared" si="1"/>
        <v>1.6481119993841276E-2</v>
      </c>
      <c r="O31">
        <f t="shared" ca="1" si="4"/>
        <v>1.802815014517703E-2</v>
      </c>
      <c r="Q31" s="2">
        <f t="shared" si="5"/>
        <v>43862.610359999999</v>
      </c>
      <c r="U31">
        <f t="shared" si="6"/>
        <v>1.6481119993841276E-2</v>
      </c>
    </row>
    <row r="32" spans="1:21" ht="12" customHeight="1" x14ac:dyDescent="0.2">
      <c r="A32" s="47" t="s">
        <v>53</v>
      </c>
      <c r="B32" s="48" t="s">
        <v>54</v>
      </c>
      <c r="C32" s="49">
        <v>58881.110379999998</v>
      </c>
      <c r="D32" s="49">
        <v>6.9999999999999999E-4</v>
      </c>
      <c r="E32">
        <f t="shared" si="2"/>
        <v>8804.0227684651654</v>
      </c>
      <c r="F32">
        <f t="shared" si="3"/>
        <v>8804</v>
      </c>
      <c r="G32">
        <f t="shared" si="0"/>
        <v>1.6501119993336033E-2</v>
      </c>
      <c r="K32">
        <f t="shared" si="1"/>
        <v>1.6501119993336033E-2</v>
      </c>
      <c r="O32">
        <f t="shared" ca="1" si="4"/>
        <v>1.802815014517703E-2</v>
      </c>
      <c r="Q32" s="2">
        <f t="shared" si="5"/>
        <v>43862.610379999998</v>
      </c>
      <c r="U32">
        <f t="shared" si="6"/>
        <v>1.6501119993336033E-2</v>
      </c>
    </row>
    <row r="33" spans="1:23" ht="12" customHeight="1" x14ac:dyDescent="0.2">
      <c r="A33" s="50" t="s">
        <v>55</v>
      </c>
      <c r="B33" s="51" t="s">
        <v>2</v>
      </c>
      <c r="C33" s="52">
        <v>58531.059140000027</v>
      </c>
      <c r="D33" s="50">
        <v>5.5000000000000003E-4</v>
      </c>
      <c r="E33">
        <f t="shared" ref="E33:E42" si="7">+(C33-C$7)/C$8</f>
        <v>8321.0174047996752</v>
      </c>
      <c r="F33">
        <f t="shared" ref="F33:F42" si="8">ROUND(2*E33,0)/2</f>
        <v>8321</v>
      </c>
      <c r="G33">
        <f t="shared" si="0"/>
        <v>1.2613880026037805E-2</v>
      </c>
      <c r="K33">
        <f t="shared" si="1"/>
        <v>1.2613880026037805E-2</v>
      </c>
      <c r="O33">
        <f t="shared" ref="O33:O42" ca="1" si="9">+C$11+C$12*$F33</f>
        <v>1.7234737624226219E-2</v>
      </c>
      <c r="Q33" s="2">
        <f t="shared" ref="Q33:Q42" si="10">+C33-15018.5</f>
        <v>43512.559140000027</v>
      </c>
    </row>
    <row r="34" spans="1:23" ht="12" customHeight="1" x14ac:dyDescent="0.2">
      <c r="A34" s="50" t="s">
        <v>55</v>
      </c>
      <c r="B34" s="51" t="s">
        <v>54</v>
      </c>
      <c r="C34" s="52">
        <v>58548.088649999816</v>
      </c>
      <c r="D34" s="50">
        <v>2.33E-3</v>
      </c>
      <c r="E34">
        <f t="shared" si="7"/>
        <v>8344.5149495319656</v>
      </c>
      <c r="F34">
        <f t="shared" si="8"/>
        <v>8344.5</v>
      </c>
      <c r="G34">
        <f t="shared" si="0"/>
        <v>1.0834459812031128E-2</v>
      </c>
      <c r="K34">
        <f t="shared" si="1"/>
        <v>1.0834459812031128E-2</v>
      </c>
      <c r="O34">
        <f t="shared" ca="1" si="9"/>
        <v>1.7273340510856331E-2</v>
      </c>
      <c r="Q34" s="2">
        <f t="shared" si="10"/>
        <v>43529.588649999816</v>
      </c>
    </row>
    <row r="35" spans="1:23" ht="12" customHeight="1" x14ac:dyDescent="0.2">
      <c r="A35" s="50" t="s">
        <v>55</v>
      </c>
      <c r="B35" s="51" t="s">
        <v>2</v>
      </c>
      <c r="C35" s="52">
        <v>58847.047489999793</v>
      </c>
      <c r="D35" s="50">
        <v>5.9999999999999995E-4</v>
      </c>
      <c r="E35">
        <f t="shared" si="7"/>
        <v>8757.0223391221698</v>
      </c>
      <c r="F35">
        <f t="shared" si="8"/>
        <v>8757</v>
      </c>
      <c r="G35">
        <f t="shared" si="0"/>
        <v>1.6189959787880071E-2</v>
      </c>
      <c r="K35">
        <f t="shared" si="1"/>
        <v>1.6189959787880071E-2</v>
      </c>
      <c r="O35">
        <f t="shared" ca="1" si="9"/>
        <v>1.7950944371916806E-2</v>
      </c>
      <c r="Q35" s="2">
        <f t="shared" si="10"/>
        <v>43828.547489999793</v>
      </c>
    </row>
    <row r="36" spans="1:23" ht="12" customHeight="1" x14ac:dyDescent="0.2">
      <c r="A36" s="50" t="s">
        <v>56</v>
      </c>
      <c r="B36" s="51" t="s">
        <v>2</v>
      </c>
      <c r="C36" s="52">
        <v>58870.963719999883</v>
      </c>
      <c r="D36" s="50">
        <v>8.5999999999999998E-4</v>
      </c>
      <c r="E36">
        <f t="shared" si="7"/>
        <v>8790.0222718425975</v>
      </c>
      <c r="F36">
        <f t="shared" si="8"/>
        <v>8790</v>
      </c>
      <c r="G36">
        <f t="shared" si="0"/>
        <v>1.6141199877893087E-2</v>
      </c>
      <c r="K36">
        <f t="shared" si="1"/>
        <v>1.6141199877893087E-2</v>
      </c>
      <c r="O36">
        <f t="shared" ca="1" si="9"/>
        <v>1.8005152680801644E-2</v>
      </c>
      <c r="Q36" s="2">
        <f t="shared" si="10"/>
        <v>43852.463719999883</v>
      </c>
    </row>
    <row r="37" spans="1:23" ht="12" customHeight="1" x14ac:dyDescent="0.2">
      <c r="A37" s="50" t="s">
        <v>56</v>
      </c>
      <c r="B37" s="51" t="s">
        <v>2</v>
      </c>
      <c r="C37" s="52">
        <v>58870.96388000017</v>
      </c>
      <c r="D37" s="50">
        <v>8.4000000000000003E-4</v>
      </c>
      <c r="E37">
        <f t="shared" si="7"/>
        <v>8790.0224926131232</v>
      </c>
      <c r="F37">
        <f t="shared" si="8"/>
        <v>8790</v>
      </c>
      <c r="G37">
        <f t="shared" si="0"/>
        <v>1.6301200164889451E-2</v>
      </c>
      <c r="K37">
        <f t="shared" si="1"/>
        <v>1.6301200164889451E-2</v>
      </c>
      <c r="O37">
        <f t="shared" ca="1" si="9"/>
        <v>1.8005152680801644E-2</v>
      </c>
      <c r="Q37" s="2">
        <f t="shared" si="10"/>
        <v>43852.46388000017</v>
      </c>
    </row>
    <row r="38" spans="1:23" ht="12" customHeight="1" x14ac:dyDescent="0.2">
      <c r="A38" s="50" t="s">
        <v>56</v>
      </c>
      <c r="B38" s="51" t="s">
        <v>2</v>
      </c>
      <c r="C38" s="52">
        <v>58870.96388000017</v>
      </c>
      <c r="D38" s="50">
        <v>8.3000000000000001E-4</v>
      </c>
      <c r="E38">
        <f t="shared" si="7"/>
        <v>8790.0224926131232</v>
      </c>
      <c r="F38">
        <f t="shared" si="8"/>
        <v>8790</v>
      </c>
      <c r="G38">
        <f t="shared" si="0"/>
        <v>1.6301200164889451E-2</v>
      </c>
      <c r="K38">
        <f t="shared" si="1"/>
        <v>1.6301200164889451E-2</v>
      </c>
      <c r="O38">
        <f t="shared" ca="1" si="9"/>
        <v>1.8005152680801644E-2</v>
      </c>
      <c r="Q38" s="2">
        <f t="shared" si="10"/>
        <v>43852.46388000017</v>
      </c>
    </row>
    <row r="39" spans="1:23" ht="12" customHeight="1" x14ac:dyDescent="0.2">
      <c r="A39" s="50" t="s">
        <v>56</v>
      </c>
      <c r="B39" s="51" t="s">
        <v>54</v>
      </c>
      <c r="C39" s="52">
        <v>58880.023589999881</v>
      </c>
      <c r="D39" s="50">
        <v>2.2200000000000002E-3</v>
      </c>
      <c r="E39">
        <f t="shared" si="7"/>
        <v>8802.5232011468634</v>
      </c>
      <c r="F39">
        <f t="shared" si="8"/>
        <v>8802.5</v>
      </c>
      <c r="G39">
        <f t="shared" si="0"/>
        <v>1.6814699876704253E-2</v>
      </c>
      <c r="K39">
        <f t="shared" si="1"/>
        <v>1.6814699876704253E-2</v>
      </c>
      <c r="O39">
        <f t="shared" ca="1" si="9"/>
        <v>1.8025686131136809E-2</v>
      </c>
      <c r="Q39" s="2">
        <f t="shared" si="10"/>
        <v>43861.523589999881</v>
      </c>
    </row>
    <row r="40" spans="1:23" ht="12" customHeight="1" x14ac:dyDescent="0.2">
      <c r="A40" s="50" t="s">
        <v>56</v>
      </c>
      <c r="B40" s="51" t="s">
        <v>2</v>
      </c>
      <c r="C40" s="52">
        <v>58881.110350000206</v>
      </c>
      <c r="D40" s="50">
        <v>8.1999999999999998E-4</v>
      </c>
      <c r="E40">
        <f t="shared" si="7"/>
        <v>8804.0227270710529</v>
      </c>
      <c r="F40">
        <f t="shared" si="8"/>
        <v>8804</v>
      </c>
      <c r="G40">
        <f t="shared" si="0"/>
        <v>1.6471120201458689E-2</v>
      </c>
      <c r="K40">
        <f t="shared" si="1"/>
        <v>1.6471120201458689E-2</v>
      </c>
      <c r="O40">
        <f t="shared" ca="1" si="9"/>
        <v>1.802815014517703E-2</v>
      </c>
      <c r="Q40" s="2">
        <f t="shared" si="10"/>
        <v>43862.610350000206</v>
      </c>
    </row>
    <row r="41" spans="1:23" ht="12" customHeight="1" x14ac:dyDescent="0.2">
      <c r="A41" s="50" t="s">
        <v>56</v>
      </c>
      <c r="B41" s="51" t="s">
        <v>2</v>
      </c>
      <c r="C41" s="52">
        <v>58881.110359999817</v>
      </c>
      <c r="D41" s="50">
        <v>6.8000000000000005E-4</v>
      </c>
      <c r="E41">
        <f t="shared" si="7"/>
        <v>8804.0227408686496</v>
      </c>
      <c r="F41">
        <f t="shared" si="8"/>
        <v>8804</v>
      </c>
      <c r="G41">
        <f t="shared" si="0"/>
        <v>1.6481119811942335E-2</v>
      </c>
      <c r="K41">
        <f t="shared" si="1"/>
        <v>1.6481119811942335E-2</v>
      </c>
      <c r="O41">
        <f t="shared" ca="1" si="9"/>
        <v>1.802815014517703E-2</v>
      </c>
      <c r="Q41" s="2">
        <f t="shared" si="10"/>
        <v>43862.610359999817</v>
      </c>
    </row>
    <row r="42" spans="1:23" ht="12" customHeight="1" x14ac:dyDescent="0.2">
      <c r="A42" s="50" t="s">
        <v>56</v>
      </c>
      <c r="B42" s="51" t="s">
        <v>2</v>
      </c>
      <c r="C42" s="52">
        <v>58881.110379999969</v>
      </c>
      <c r="D42" s="50">
        <v>6.9999999999999999E-4</v>
      </c>
      <c r="E42">
        <f t="shared" si="7"/>
        <v>8804.0227684651254</v>
      </c>
      <c r="F42">
        <f t="shared" si="8"/>
        <v>8804</v>
      </c>
      <c r="G42">
        <f t="shared" si="0"/>
        <v>1.6501119964232203E-2</v>
      </c>
      <c r="K42">
        <f t="shared" si="1"/>
        <v>1.6501119964232203E-2</v>
      </c>
      <c r="O42">
        <f t="shared" ca="1" si="9"/>
        <v>1.802815014517703E-2</v>
      </c>
      <c r="Q42" s="2">
        <f t="shared" si="10"/>
        <v>43862.610379999969</v>
      </c>
    </row>
    <row r="43" spans="1:23" ht="12" customHeight="1" x14ac:dyDescent="0.2">
      <c r="A43" s="53" t="s">
        <v>59</v>
      </c>
      <c r="B43" s="54" t="s">
        <v>54</v>
      </c>
      <c r="C43" s="53">
        <v>59202.532360610086</v>
      </c>
      <c r="D43" s="55">
        <v>1.6080000000000001E-3</v>
      </c>
      <c r="E43">
        <f t="shared" ref="E43:E54" si="11">+(C43-C$7)/C$8</f>
        <v>9247.5250986802239</v>
      </c>
      <c r="F43">
        <f t="shared" ref="F43:F54" si="12">ROUND(2*E43,0)/2</f>
        <v>9247.5</v>
      </c>
      <c r="G43">
        <f t="shared" ref="G43:G54" si="13">+C43-(C$7+F43*C$8)</f>
        <v>1.8189910086221062E-2</v>
      </c>
      <c r="K43">
        <f t="shared" ref="K43:K54" si="14">+G43</f>
        <v>1.8189910086221062E-2</v>
      </c>
      <c r="O43">
        <f t="shared" ref="O43:O54" ca="1" si="15">+C$11+C$12*$F43</f>
        <v>1.8756676963068715E-2</v>
      </c>
      <c r="Q43" s="2">
        <f t="shared" ref="Q43:Q54" si="16">+C43-15018.5</f>
        <v>44184.032360610086</v>
      </c>
      <c r="W43" s="56" t="s">
        <v>60</v>
      </c>
    </row>
    <row r="44" spans="1:23" x14ac:dyDescent="0.2">
      <c r="A44" s="53" t="s">
        <v>59</v>
      </c>
      <c r="B44" s="54" t="s">
        <v>2</v>
      </c>
      <c r="C44" s="53">
        <v>59202.894640618935</v>
      </c>
      <c r="D44" s="55">
        <v>3.954E-3</v>
      </c>
      <c r="E44">
        <f t="shared" si="11"/>
        <v>9248.0249774620352</v>
      </c>
      <c r="F44">
        <f t="shared" si="12"/>
        <v>9248</v>
      </c>
      <c r="G44">
        <f t="shared" si="13"/>
        <v>1.8102058929798659E-2</v>
      </c>
      <c r="K44">
        <f t="shared" si="14"/>
        <v>1.8102058929798659E-2</v>
      </c>
      <c r="O44">
        <f t="shared" ca="1" si="15"/>
        <v>1.8757498301082122E-2</v>
      </c>
      <c r="Q44" s="2">
        <f t="shared" si="16"/>
        <v>44184.394640618935</v>
      </c>
      <c r="W44" s="56" t="s">
        <v>60</v>
      </c>
    </row>
    <row r="45" spans="1:23" x14ac:dyDescent="0.2">
      <c r="A45" s="53" t="s">
        <v>59</v>
      </c>
      <c r="B45" s="54" t="s">
        <v>2</v>
      </c>
      <c r="C45" s="53">
        <v>59213.040950923692</v>
      </c>
      <c r="D45" s="55">
        <v>5.2129999999999998E-3</v>
      </c>
      <c r="E45">
        <f t="shared" si="11"/>
        <v>9262.0249915702916</v>
      </c>
      <c r="F45">
        <f t="shared" si="12"/>
        <v>9262</v>
      </c>
      <c r="G45">
        <f t="shared" si="13"/>
        <v>1.8112283687514719E-2</v>
      </c>
      <c r="K45">
        <f t="shared" si="14"/>
        <v>1.8112283687514719E-2</v>
      </c>
      <c r="O45">
        <f t="shared" ca="1" si="15"/>
        <v>1.8780495765457508E-2</v>
      </c>
      <c r="Q45" s="2">
        <f t="shared" si="16"/>
        <v>44194.540950923692</v>
      </c>
      <c r="W45" s="56" t="s">
        <v>60</v>
      </c>
    </row>
    <row r="46" spans="1:23" x14ac:dyDescent="0.2">
      <c r="A46" s="53" t="s">
        <v>59</v>
      </c>
      <c r="B46" s="54" t="s">
        <v>54</v>
      </c>
      <c r="C46" s="53">
        <v>59213.403480924666</v>
      </c>
      <c r="D46" s="55">
        <v>1.3799999999999999E-3</v>
      </c>
      <c r="E46">
        <f t="shared" si="11"/>
        <v>9262.5252152945668</v>
      </c>
      <c r="F46">
        <f t="shared" si="12"/>
        <v>9262.5</v>
      </c>
      <c r="G46">
        <f t="shared" si="13"/>
        <v>1.8274424663104583E-2</v>
      </c>
      <c r="K46">
        <f t="shared" si="14"/>
        <v>1.8274424663104583E-2</v>
      </c>
      <c r="O46">
        <f t="shared" ca="1" si="15"/>
        <v>1.8781317103470915E-2</v>
      </c>
      <c r="Q46" s="2">
        <f t="shared" si="16"/>
        <v>44194.903480924666</v>
      </c>
      <c r="W46" s="56" t="s">
        <v>60</v>
      </c>
    </row>
    <row r="47" spans="1:23" x14ac:dyDescent="0.2">
      <c r="A47" s="53" t="s">
        <v>59</v>
      </c>
      <c r="B47" s="54" t="s">
        <v>2</v>
      </c>
      <c r="C47" s="53">
        <v>59226.811140850652</v>
      </c>
      <c r="D47" s="55">
        <v>5.9249999999999997E-3</v>
      </c>
      <c r="E47">
        <f t="shared" si="11"/>
        <v>9281.0252830516602</v>
      </c>
      <c r="F47">
        <f t="shared" si="12"/>
        <v>9281</v>
      </c>
      <c r="G47">
        <f t="shared" si="13"/>
        <v>1.8323530646739528E-2</v>
      </c>
      <c r="K47">
        <f t="shared" si="14"/>
        <v>1.8323530646739528E-2</v>
      </c>
      <c r="O47">
        <f t="shared" ca="1" si="15"/>
        <v>1.881170660996696E-2</v>
      </c>
      <c r="Q47" s="2">
        <f t="shared" si="16"/>
        <v>44208.311140850652</v>
      </c>
      <c r="W47" s="56" t="s">
        <v>60</v>
      </c>
    </row>
    <row r="48" spans="1:23" x14ac:dyDescent="0.2">
      <c r="A48" s="53" t="s">
        <v>59</v>
      </c>
      <c r="B48" s="54" t="s">
        <v>54</v>
      </c>
      <c r="C48" s="53">
        <v>59227.173410848714</v>
      </c>
      <c r="D48" s="55">
        <v>1.041E-3</v>
      </c>
      <c r="E48">
        <f t="shared" si="11"/>
        <v>9281.5251480204552</v>
      </c>
      <c r="F48">
        <f t="shared" si="12"/>
        <v>9281.5</v>
      </c>
      <c r="G48">
        <f t="shared" si="13"/>
        <v>1.8225668711238541E-2</v>
      </c>
      <c r="K48">
        <f t="shared" si="14"/>
        <v>1.8225668711238541E-2</v>
      </c>
      <c r="O48">
        <f t="shared" ca="1" si="15"/>
        <v>1.8812527947980367E-2</v>
      </c>
      <c r="Q48" s="2">
        <f t="shared" si="16"/>
        <v>44208.673410848714</v>
      </c>
      <c r="W48" s="56" t="s">
        <v>60</v>
      </c>
    </row>
    <row r="49" spans="1:23" x14ac:dyDescent="0.2">
      <c r="A49" s="53" t="s">
        <v>59</v>
      </c>
      <c r="B49" s="54" t="s">
        <v>2</v>
      </c>
      <c r="C49" s="53">
        <v>59228.984970873222</v>
      </c>
      <c r="D49" s="55">
        <v>4.6550000000000003E-3</v>
      </c>
      <c r="E49">
        <f t="shared" si="11"/>
        <v>9284.0247626724104</v>
      </c>
      <c r="F49">
        <f t="shared" si="12"/>
        <v>9284</v>
      </c>
      <c r="G49">
        <f t="shared" si="13"/>
        <v>1.794639321451541E-2</v>
      </c>
      <c r="K49">
        <f t="shared" si="14"/>
        <v>1.794639321451541E-2</v>
      </c>
      <c r="O49">
        <f t="shared" ca="1" si="15"/>
        <v>1.8816634638047398E-2</v>
      </c>
      <c r="Q49" s="2">
        <f t="shared" si="16"/>
        <v>44210.484970873222</v>
      </c>
      <c r="W49" s="56" t="s">
        <v>60</v>
      </c>
    </row>
    <row r="50" spans="1:23" x14ac:dyDescent="0.2">
      <c r="A50" s="53" t="s">
        <v>59</v>
      </c>
      <c r="B50" s="54" t="s">
        <v>54</v>
      </c>
      <c r="C50" s="53">
        <v>59229.347580883186</v>
      </c>
      <c r="D50" s="55">
        <v>9.8299999999999993E-4</v>
      </c>
      <c r="E50">
        <f t="shared" si="11"/>
        <v>9284.5250967941574</v>
      </c>
      <c r="F50">
        <f t="shared" si="12"/>
        <v>9284.5</v>
      </c>
      <c r="G50">
        <f t="shared" si="13"/>
        <v>1.8188543181167915E-2</v>
      </c>
      <c r="K50">
        <f t="shared" si="14"/>
        <v>1.8188543181167915E-2</v>
      </c>
      <c r="O50">
        <f t="shared" ca="1" si="15"/>
        <v>1.8817455976060805E-2</v>
      </c>
      <c r="Q50" s="2">
        <f t="shared" si="16"/>
        <v>44210.847580883186</v>
      </c>
      <c r="W50" s="56" t="s">
        <v>60</v>
      </c>
    </row>
    <row r="51" spans="1:23" x14ac:dyDescent="0.2">
      <c r="A51" s="53" t="s">
        <v>59</v>
      </c>
      <c r="B51" s="54" t="s">
        <v>2</v>
      </c>
      <c r="C51" s="53">
        <v>59239.856221162248</v>
      </c>
      <c r="D51" s="55">
        <v>3.3379999999999998E-3</v>
      </c>
      <c r="E51">
        <f t="shared" si="11"/>
        <v>9299.0250586272268</v>
      </c>
      <c r="F51">
        <f t="shared" si="12"/>
        <v>9299</v>
      </c>
      <c r="G51">
        <f t="shared" si="13"/>
        <v>1.816088224586565E-2</v>
      </c>
      <c r="K51">
        <f t="shared" si="14"/>
        <v>1.816088224586565E-2</v>
      </c>
      <c r="O51">
        <f t="shared" ca="1" si="15"/>
        <v>1.8841274778449602E-2</v>
      </c>
      <c r="Q51" s="2">
        <f t="shared" si="16"/>
        <v>44221.356221162248</v>
      </c>
      <c r="W51" s="56" t="s">
        <v>60</v>
      </c>
    </row>
    <row r="52" spans="1:23" x14ac:dyDescent="0.2">
      <c r="A52" s="53" t="s">
        <v>59</v>
      </c>
      <c r="B52" s="54" t="s">
        <v>54</v>
      </c>
      <c r="C52" s="53">
        <v>59240.219041170552</v>
      </c>
      <c r="D52" s="55">
        <v>1.7179999999999999E-3</v>
      </c>
      <c r="E52">
        <f t="shared" si="11"/>
        <v>9299.5256825074794</v>
      </c>
      <c r="F52">
        <f t="shared" si="12"/>
        <v>9299.5</v>
      </c>
      <c r="G52">
        <f t="shared" si="13"/>
        <v>1.8613030551932752E-2</v>
      </c>
      <c r="K52">
        <f t="shared" si="14"/>
        <v>1.8613030551932752E-2</v>
      </c>
      <c r="O52">
        <f t="shared" ca="1" si="15"/>
        <v>1.8842096116463009E-2</v>
      </c>
      <c r="Q52" s="2">
        <f t="shared" si="16"/>
        <v>44221.719041170552</v>
      </c>
      <c r="W52" s="56" t="s">
        <v>60</v>
      </c>
    </row>
    <row r="53" spans="1:23" x14ac:dyDescent="0.2">
      <c r="A53" s="53" t="s">
        <v>59</v>
      </c>
      <c r="B53" s="54" t="s">
        <v>2</v>
      </c>
      <c r="C53" s="53">
        <v>59253.626441059634</v>
      </c>
      <c r="D53" s="55">
        <v>4.4640000000000001E-3</v>
      </c>
      <c r="E53">
        <f t="shared" si="11"/>
        <v>9318.0253914621881</v>
      </c>
      <c r="F53">
        <f t="shared" si="12"/>
        <v>9318</v>
      </c>
      <c r="G53">
        <f t="shared" si="13"/>
        <v>1.8402099631202873E-2</v>
      </c>
      <c r="K53">
        <f t="shared" si="14"/>
        <v>1.8402099631202873E-2</v>
      </c>
      <c r="O53">
        <f t="shared" ca="1" si="15"/>
        <v>1.8872485622959054E-2</v>
      </c>
      <c r="Q53" s="2">
        <f t="shared" si="16"/>
        <v>44235.126441059634</v>
      </c>
      <c r="W53" s="56" t="s">
        <v>60</v>
      </c>
    </row>
    <row r="54" spans="1:23" x14ac:dyDescent="0.2">
      <c r="A54" s="53" t="s">
        <v>59</v>
      </c>
      <c r="B54" s="54" t="s">
        <v>54</v>
      </c>
      <c r="C54" s="53">
        <v>59253.98896105634</v>
      </c>
      <c r="D54" s="55">
        <v>1.289E-3</v>
      </c>
      <c r="E54">
        <f t="shared" si="11"/>
        <v>9318.5256013824419</v>
      </c>
      <c r="F54">
        <f t="shared" si="12"/>
        <v>9318.5</v>
      </c>
      <c r="G54">
        <f t="shared" si="13"/>
        <v>1.8554236339696217E-2</v>
      </c>
      <c r="K54">
        <f t="shared" si="14"/>
        <v>1.8554236339696217E-2</v>
      </c>
      <c r="O54">
        <f t="shared" ca="1" si="15"/>
        <v>1.8873306960972461E-2</v>
      </c>
      <c r="Q54" s="2">
        <f t="shared" si="16"/>
        <v>44235.48896105634</v>
      </c>
      <c r="W54" s="56" t="s">
        <v>60</v>
      </c>
    </row>
    <row r="55" spans="1:23" x14ac:dyDescent="0.2">
      <c r="C55" s="8"/>
      <c r="D55" s="8"/>
    </row>
    <row r="56" spans="1:23" x14ac:dyDescent="0.2">
      <c r="C56" s="8"/>
      <c r="D56" s="8"/>
    </row>
    <row r="57" spans="1:23" x14ac:dyDescent="0.2">
      <c r="C57" s="8"/>
      <c r="D57" s="8"/>
    </row>
    <row r="58" spans="1:23" x14ac:dyDescent="0.2">
      <c r="C58" s="8"/>
      <c r="D58" s="8"/>
    </row>
    <row r="59" spans="1:23" x14ac:dyDescent="0.2">
      <c r="C59" s="8"/>
      <c r="D59" s="8"/>
    </row>
    <row r="60" spans="1:23" x14ac:dyDescent="0.2">
      <c r="C60" s="8"/>
      <c r="D60" s="8"/>
    </row>
    <row r="61" spans="1:23" x14ac:dyDescent="0.2">
      <c r="C61" s="8"/>
      <c r="D61" s="8"/>
    </row>
    <row r="62" spans="1:23" x14ac:dyDescent="0.2">
      <c r="C62" s="8"/>
      <c r="D62" s="8"/>
    </row>
    <row r="63" spans="1:23" x14ac:dyDescent="0.2">
      <c r="C63" s="8"/>
      <c r="D63" s="8"/>
    </row>
    <row r="64" spans="1:23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8" type="noConversion"/>
  <hyperlinks>
    <hyperlink ref="H1717" r:id="rId1" display="http://vsolj.cetus-net.org/bulletin.html" xr:uid="{00000000-0004-0000-0000-000000000000}"/>
    <hyperlink ref="H64561" r:id="rId2" display="http://vsolj.cetus-net.org/bulletin.html" xr:uid="{00000000-0004-0000-0000-000001000000}"/>
    <hyperlink ref="H64554" r:id="rId3" display="https://www.aavso.org/ejaavso" xr:uid="{00000000-0004-0000-0000-000002000000}"/>
    <hyperlink ref="I64561" r:id="rId4" display="http://vsolj.cetus-net.org/bulletin.html" xr:uid="{00000000-0004-0000-0000-000003000000}"/>
    <hyperlink ref="AQ58212" r:id="rId5" display="http://cdsbib.u-strasbg.fr/cgi-bin/cdsbib?1990RMxAA..21..381G" xr:uid="{00000000-0004-0000-0000-000004000000}"/>
    <hyperlink ref="H64558" r:id="rId6" display="https://www.aavso.org/ejaavso" xr:uid="{00000000-0004-0000-0000-000005000000}"/>
    <hyperlink ref="AP5576" r:id="rId7" display="http://cdsbib.u-strasbg.fr/cgi-bin/cdsbib?1990RMxAA..21..381G" xr:uid="{00000000-0004-0000-0000-000006000000}"/>
    <hyperlink ref="AP5579" r:id="rId8" display="http://cdsbib.u-strasbg.fr/cgi-bin/cdsbib?1990RMxAA..21..381G" xr:uid="{00000000-0004-0000-0000-000007000000}"/>
    <hyperlink ref="AP5577" r:id="rId9" display="http://cdsbib.u-strasbg.fr/cgi-bin/cdsbib?1990RMxAA..21..381G" xr:uid="{00000000-0004-0000-0000-000008000000}"/>
    <hyperlink ref="AP5561" r:id="rId10" display="http://cdsbib.u-strasbg.fr/cgi-bin/cdsbib?1990RMxAA..21..381G" xr:uid="{00000000-0004-0000-0000-000009000000}"/>
    <hyperlink ref="AQ5790" r:id="rId11" display="http://cdsbib.u-strasbg.fr/cgi-bin/cdsbib?1990RMxAA..21..381G" xr:uid="{00000000-0004-0000-0000-00000A000000}"/>
    <hyperlink ref="AQ5794" r:id="rId12" display="http://cdsbib.u-strasbg.fr/cgi-bin/cdsbib?1990RMxAA..21..381G" xr:uid="{00000000-0004-0000-0000-00000B000000}"/>
    <hyperlink ref="AQ65474" r:id="rId13" display="http://cdsbib.u-strasbg.fr/cgi-bin/cdsbib?1990RMxAA..21..381G" xr:uid="{00000000-0004-0000-0000-00000C000000}"/>
    <hyperlink ref="I2682" r:id="rId14" display="http://vsolj.cetus-net.org/bulletin.html" xr:uid="{00000000-0004-0000-0000-00000D000000}"/>
    <hyperlink ref="H2682" r:id="rId15" display="http://vsolj.cetus-net.org/bulletin.html" xr:uid="{00000000-0004-0000-0000-00000E000000}"/>
    <hyperlink ref="AQ599" r:id="rId16" display="http://cdsbib.u-strasbg.fr/cgi-bin/cdsbib?1990RMxAA..21..381G" xr:uid="{00000000-0004-0000-0000-00000F000000}"/>
    <hyperlink ref="AQ598" r:id="rId17" display="http://cdsbib.u-strasbg.fr/cgi-bin/cdsbib?1990RMxAA..21..381G" xr:uid="{00000000-0004-0000-0000-000010000000}"/>
    <hyperlink ref="AP3852" r:id="rId18" display="http://cdsbib.u-strasbg.fr/cgi-bin/cdsbib?1990RMxAA..21..381G" xr:uid="{00000000-0004-0000-0000-000011000000}"/>
    <hyperlink ref="AP3870" r:id="rId19" display="http://cdsbib.u-strasbg.fr/cgi-bin/cdsbib?1990RMxAA..21..381G" xr:uid="{00000000-0004-0000-0000-000012000000}"/>
    <hyperlink ref="AP3871" r:id="rId20" display="http://cdsbib.u-strasbg.fr/cgi-bin/cdsbib?1990RMxAA..21..381G" xr:uid="{00000000-0004-0000-0000-000013000000}"/>
    <hyperlink ref="AP3867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2024-01-16T04:21:42Z</dcterms:modified>
</cp:coreProperties>
</file>