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22FDD95-96A1-4804-ACAE-41468C782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3" r:id="rId2"/>
    <sheet name="A (2)" sheetId="2" r:id="rId3"/>
  </sheets>
  <definedNames>
    <definedName name="solver_adj" localSheetId="2" hidden="1">'A (2)'!$E$11:$E$13</definedName>
    <definedName name="solver_adj" localSheetId="0" hidden="1">Active!$E$11:$E$13</definedName>
    <definedName name="solver_cvg" localSheetId="2" hidden="1">0.001</definedName>
    <definedName name="solver_cvg" localSheetId="0" hidden="1">0.001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0</definedName>
    <definedName name="solver_num" localSheetId="0" hidden="1">0</definedName>
    <definedName name="solver_nwt" localSheetId="2" hidden="1">1</definedName>
    <definedName name="solver_nwt" localSheetId="0" hidden="1">1</definedName>
    <definedName name="solver_opt" localSheetId="2" hidden="1">'A (2)'!$E$14</definedName>
    <definedName name="solver_opt" localSheetId="0" hidden="1">Active!$F$16</definedName>
    <definedName name="solver_pre" localSheetId="2" hidden="1">0.000001</definedName>
    <definedName name="solver_pre" localSheetId="0" hidden="1">0.000001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2</definedName>
    <definedName name="solver_typ" localSheetId="0" hidden="1">2</definedName>
    <definedName name="solver_val" localSheetId="2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410" i="1" l="1"/>
  <c r="F410" i="1" s="1"/>
  <c r="G410" i="1" s="1"/>
  <c r="K410" i="1" s="1"/>
  <c r="P410" i="1"/>
  <c r="E411" i="1"/>
  <c r="F411" i="1"/>
  <c r="G411" i="1" s="1"/>
  <c r="K411" i="1" s="1"/>
  <c r="P411" i="1"/>
  <c r="E409" i="1"/>
  <c r="F409" i="1" s="1"/>
  <c r="G409" i="1" s="1"/>
  <c r="K409" i="1" s="1"/>
  <c r="P409" i="1"/>
  <c r="E408" i="1"/>
  <c r="F408" i="1" s="1"/>
  <c r="G408" i="1" s="1"/>
  <c r="K408" i="1" s="1"/>
  <c r="P408" i="1"/>
  <c r="E395" i="1"/>
  <c r="F395" i="1" s="1"/>
  <c r="G395" i="1" s="1"/>
  <c r="K395" i="1" s="1"/>
  <c r="P395" i="1"/>
  <c r="E398" i="1"/>
  <c r="F398" i="1" s="1"/>
  <c r="G398" i="1" s="1"/>
  <c r="K398" i="1" s="1"/>
  <c r="P398" i="1"/>
  <c r="E400" i="1"/>
  <c r="F400" i="1" s="1"/>
  <c r="G400" i="1" s="1"/>
  <c r="K400" i="1" s="1"/>
  <c r="P400" i="1"/>
  <c r="E402" i="1"/>
  <c r="F402" i="1" s="1"/>
  <c r="G402" i="1" s="1"/>
  <c r="K402" i="1" s="1"/>
  <c r="P402" i="1"/>
  <c r="E404" i="1"/>
  <c r="F404" i="1" s="1"/>
  <c r="G404" i="1" s="1"/>
  <c r="K404" i="1" s="1"/>
  <c r="P404" i="1"/>
  <c r="E405" i="1"/>
  <c r="F405" i="1" s="1"/>
  <c r="G405" i="1" s="1"/>
  <c r="K405" i="1" s="1"/>
  <c r="P405" i="1"/>
  <c r="E406" i="1"/>
  <c r="F406" i="1" s="1"/>
  <c r="G406" i="1" s="1"/>
  <c r="K406" i="1" s="1"/>
  <c r="P406" i="1"/>
  <c r="E407" i="1"/>
  <c r="F407" i="1"/>
  <c r="G407" i="1" s="1"/>
  <c r="K407" i="1" s="1"/>
  <c r="P407" i="1"/>
  <c r="E293" i="2"/>
  <c r="F293" i="2"/>
  <c r="P293" i="2"/>
  <c r="E294" i="2"/>
  <c r="F294" i="2"/>
  <c r="P294" i="2"/>
  <c r="E295" i="2"/>
  <c r="F295" i="2"/>
  <c r="P295" i="2"/>
  <c r="E296" i="2"/>
  <c r="F296" i="2"/>
  <c r="P296" i="2"/>
  <c r="E297" i="2"/>
  <c r="F297" i="2"/>
  <c r="P297" i="2"/>
  <c r="E298" i="2"/>
  <c r="F298" i="2"/>
  <c r="P298" i="2"/>
  <c r="E299" i="2"/>
  <c r="F299" i="2"/>
  <c r="P299" i="2"/>
  <c r="E300" i="2"/>
  <c r="F300" i="2"/>
  <c r="P300" i="2"/>
  <c r="E301" i="2"/>
  <c r="F301" i="2"/>
  <c r="P301" i="2"/>
  <c r="E302" i="2"/>
  <c r="F302" i="2"/>
  <c r="P302" i="2"/>
  <c r="E303" i="2"/>
  <c r="F303" i="2"/>
  <c r="P303" i="2"/>
  <c r="E304" i="2"/>
  <c r="F304" i="2"/>
  <c r="P304" i="2"/>
  <c r="E305" i="2"/>
  <c r="F305" i="2"/>
  <c r="P305" i="2"/>
  <c r="E306" i="2"/>
  <c r="F306" i="2"/>
  <c r="P306" i="2"/>
  <c r="E307" i="2"/>
  <c r="F307" i="2"/>
  <c r="P307" i="2"/>
  <c r="E308" i="2"/>
  <c r="F308" i="2"/>
  <c r="P308" i="2"/>
  <c r="E309" i="2"/>
  <c r="F309" i="2"/>
  <c r="P309" i="2"/>
  <c r="E310" i="2"/>
  <c r="F310" i="2"/>
  <c r="P310" i="2"/>
  <c r="E311" i="2"/>
  <c r="F311" i="2"/>
  <c r="P311" i="2"/>
  <c r="E312" i="2"/>
  <c r="F312" i="2"/>
  <c r="P312" i="2"/>
  <c r="E313" i="2"/>
  <c r="F313" i="2"/>
  <c r="P313" i="2"/>
  <c r="E314" i="2"/>
  <c r="F314" i="2"/>
  <c r="P314" i="2"/>
  <c r="E315" i="2"/>
  <c r="F315" i="2"/>
  <c r="P315" i="2"/>
  <c r="E316" i="2"/>
  <c r="F316" i="2"/>
  <c r="P316" i="2"/>
  <c r="E317" i="2"/>
  <c r="F317" i="2"/>
  <c r="P317" i="2"/>
  <c r="E318" i="2"/>
  <c r="F318" i="2"/>
  <c r="P318" i="2"/>
  <c r="E319" i="2"/>
  <c r="F319" i="2"/>
  <c r="P319" i="2"/>
  <c r="E320" i="2"/>
  <c r="F320" i="2"/>
  <c r="P320" i="2"/>
  <c r="E321" i="2"/>
  <c r="F321" i="2"/>
  <c r="P321" i="2"/>
  <c r="E322" i="2"/>
  <c r="F322" i="2"/>
  <c r="P322" i="2"/>
  <c r="E323" i="2"/>
  <c r="F323" i="2"/>
  <c r="P323" i="2"/>
  <c r="E324" i="2"/>
  <c r="F324" i="2"/>
  <c r="P324" i="2"/>
  <c r="E325" i="2"/>
  <c r="F325" i="2"/>
  <c r="P325" i="2"/>
  <c r="E403" i="1"/>
  <c r="F403" i="1"/>
  <c r="G403" i="1" s="1"/>
  <c r="K403" i="1"/>
  <c r="P403" i="1"/>
  <c r="E388" i="1"/>
  <c r="F388" i="1"/>
  <c r="G388" i="1" s="1"/>
  <c r="K388" i="1" s="1"/>
  <c r="E392" i="1"/>
  <c r="F392" i="1" s="1"/>
  <c r="G392" i="1"/>
  <c r="K392" i="1" s="1"/>
  <c r="E393" i="1"/>
  <c r="F393" i="1"/>
  <c r="G393" i="1" s="1"/>
  <c r="K393" i="1" s="1"/>
  <c r="E394" i="1"/>
  <c r="F394" i="1" s="1"/>
  <c r="G394" i="1" s="1"/>
  <c r="K394" i="1" s="1"/>
  <c r="E397" i="1"/>
  <c r="F397" i="1"/>
  <c r="G397" i="1" s="1"/>
  <c r="K397" i="1" s="1"/>
  <c r="E399" i="1"/>
  <c r="F399" i="1" s="1"/>
  <c r="G399" i="1"/>
  <c r="K399" i="1" s="1"/>
  <c r="E401" i="1"/>
  <c r="F401" i="1"/>
  <c r="G401" i="1" s="1"/>
  <c r="K401" i="1" s="1"/>
  <c r="E391" i="1"/>
  <c r="F391" i="1" s="1"/>
  <c r="G391" i="1" s="1"/>
  <c r="K391" i="1" s="1"/>
  <c r="E368" i="1"/>
  <c r="F368" i="1"/>
  <c r="G368" i="1" s="1"/>
  <c r="K368" i="1" s="1"/>
  <c r="E375" i="1"/>
  <c r="F375" i="1" s="1"/>
  <c r="G375" i="1"/>
  <c r="J375" i="1" s="1"/>
  <c r="E376" i="1"/>
  <c r="F376" i="1"/>
  <c r="G376" i="1" s="1"/>
  <c r="J376" i="1" s="1"/>
  <c r="E377" i="1"/>
  <c r="F377" i="1" s="1"/>
  <c r="G377" i="1" s="1"/>
  <c r="K377" i="1" s="1"/>
  <c r="E378" i="1"/>
  <c r="F378" i="1"/>
  <c r="G378" i="1"/>
  <c r="K378" i="1" s="1"/>
  <c r="E379" i="1"/>
  <c r="F379" i="1"/>
  <c r="G379" i="1" s="1"/>
  <c r="K379" i="1"/>
  <c r="E380" i="1"/>
  <c r="F380" i="1"/>
  <c r="G380" i="1"/>
  <c r="K380" i="1" s="1"/>
  <c r="E381" i="1"/>
  <c r="F381" i="1"/>
  <c r="G381" i="1" s="1"/>
  <c r="K381" i="1"/>
  <c r="E382" i="1"/>
  <c r="E348" i="3"/>
  <c r="E383" i="1"/>
  <c r="F383" i="1" s="1"/>
  <c r="G383" i="1" s="1"/>
  <c r="K383" i="1" s="1"/>
  <c r="E384" i="1"/>
  <c r="F384" i="1"/>
  <c r="G384" i="1" s="1"/>
  <c r="K384" i="1" s="1"/>
  <c r="E385" i="1"/>
  <c r="F385" i="1" s="1"/>
  <c r="G385" i="1" s="1"/>
  <c r="K385" i="1" s="1"/>
  <c r="E386" i="1"/>
  <c r="F386" i="1"/>
  <c r="G386" i="1" s="1"/>
  <c r="K386" i="1" s="1"/>
  <c r="E387" i="1"/>
  <c r="F387" i="1" s="1"/>
  <c r="G387" i="1" s="1"/>
  <c r="K387" i="1" s="1"/>
  <c r="E389" i="1"/>
  <c r="F389" i="1"/>
  <c r="G389" i="1" s="1"/>
  <c r="K389" i="1" s="1"/>
  <c r="E390" i="1"/>
  <c r="F390" i="1" s="1"/>
  <c r="G390" i="1" s="1"/>
  <c r="K390" i="1" s="1"/>
  <c r="E396" i="1"/>
  <c r="F396" i="1"/>
  <c r="G396" i="1" s="1"/>
  <c r="K396" i="1" s="1"/>
  <c r="P388" i="1"/>
  <c r="P392" i="1"/>
  <c r="P393" i="1"/>
  <c r="P394" i="1"/>
  <c r="P397" i="1"/>
  <c r="P399" i="1"/>
  <c r="P401" i="1"/>
  <c r="P391" i="1"/>
  <c r="P396" i="1"/>
  <c r="P384" i="1"/>
  <c r="P389" i="1"/>
  <c r="P390" i="1"/>
  <c r="P385" i="1"/>
  <c r="P379" i="1"/>
  <c r="P368" i="1"/>
  <c r="P380" i="1"/>
  <c r="P383" i="1"/>
  <c r="P386" i="1"/>
  <c r="P387" i="1"/>
  <c r="P381" i="1"/>
  <c r="P382" i="1"/>
  <c r="E236" i="1"/>
  <c r="F236" i="1" s="1"/>
  <c r="G236" i="1" s="1"/>
  <c r="J236" i="1" s="1"/>
  <c r="E237" i="1"/>
  <c r="F237" i="1" s="1"/>
  <c r="G237" i="1" s="1"/>
  <c r="J237" i="1" s="1"/>
  <c r="E238" i="1"/>
  <c r="E257" i="1"/>
  <c r="F257" i="1" s="1"/>
  <c r="G257" i="1" s="1"/>
  <c r="J257" i="1" s="1"/>
  <c r="E258" i="1"/>
  <c r="F258" i="1" s="1"/>
  <c r="G258" i="1" s="1"/>
  <c r="J258" i="1"/>
  <c r="E259" i="1"/>
  <c r="F259" i="1" s="1"/>
  <c r="G259" i="1" s="1"/>
  <c r="J259" i="1" s="1"/>
  <c r="E260" i="1"/>
  <c r="F260" i="1" s="1"/>
  <c r="G260" i="1" s="1"/>
  <c r="J260" i="1" s="1"/>
  <c r="E266" i="1"/>
  <c r="F266" i="1" s="1"/>
  <c r="G266" i="1" s="1"/>
  <c r="J266" i="1" s="1"/>
  <c r="E267" i="1"/>
  <c r="F267" i="1" s="1"/>
  <c r="G267" i="1" s="1"/>
  <c r="J267" i="1"/>
  <c r="E273" i="1"/>
  <c r="F273" i="1" s="1"/>
  <c r="G273" i="1" s="1"/>
  <c r="J273" i="1" s="1"/>
  <c r="E277" i="1"/>
  <c r="E278" i="1"/>
  <c r="F278" i="1" s="1"/>
  <c r="G278" i="1" s="1"/>
  <c r="J278" i="1" s="1"/>
  <c r="E283" i="1"/>
  <c r="F283" i="1" s="1"/>
  <c r="G283" i="1" s="1"/>
  <c r="J283" i="1" s="1"/>
  <c r="E284" i="1"/>
  <c r="F284" i="1" s="1"/>
  <c r="G284" i="1" s="1"/>
  <c r="J284" i="1" s="1"/>
  <c r="E285" i="1"/>
  <c r="F285" i="1" s="1"/>
  <c r="G285" i="1" s="1"/>
  <c r="J285" i="1" s="1"/>
  <c r="E286" i="1"/>
  <c r="F286" i="1" s="1"/>
  <c r="G286" i="1" s="1"/>
  <c r="J286" i="1" s="1"/>
  <c r="E290" i="1"/>
  <c r="F290" i="1" s="1"/>
  <c r="G290" i="1" s="1"/>
  <c r="J290" i="1" s="1"/>
  <c r="E291" i="1"/>
  <c r="F291" i="1" s="1"/>
  <c r="G291" i="1" s="1"/>
  <c r="J291" i="1" s="1"/>
  <c r="E338" i="1"/>
  <c r="E343" i="1"/>
  <c r="F343" i="1" s="1"/>
  <c r="G343" i="1" s="1"/>
  <c r="J343" i="1" s="1"/>
  <c r="E348" i="1"/>
  <c r="E350" i="1"/>
  <c r="F350" i="1" s="1"/>
  <c r="G350" i="1" s="1"/>
  <c r="J350" i="1" s="1"/>
  <c r="E371" i="1"/>
  <c r="E306" i="1"/>
  <c r="F306" i="1" s="1"/>
  <c r="G306" i="1" s="1"/>
  <c r="K306" i="1" s="1"/>
  <c r="E308" i="1"/>
  <c r="E334" i="1"/>
  <c r="F334" i="1" s="1"/>
  <c r="G334" i="1" s="1"/>
  <c r="K334" i="1" s="1"/>
  <c r="E355" i="1"/>
  <c r="F355" i="1" s="1"/>
  <c r="G355" i="1" s="1"/>
  <c r="K355" i="1" s="1"/>
  <c r="E358" i="1"/>
  <c r="F358" i="1" s="1"/>
  <c r="G358" i="1" s="1"/>
  <c r="K358" i="1" s="1"/>
  <c r="E353" i="1"/>
  <c r="E366" i="1"/>
  <c r="F366" i="1" s="1"/>
  <c r="G366" i="1" s="1"/>
  <c r="K366" i="1" s="1"/>
  <c r="E372" i="1"/>
  <c r="E373" i="1"/>
  <c r="F373" i="1" s="1"/>
  <c r="G373" i="1" s="1"/>
  <c r="K373" i="1" s="1"/>
  <c r="P378" i="1"/>
  <c r="P367" i="1"/>
  <c r="E367" i="1"/>
  <c r="P357" i="1"/>
  <c r="E357" i="1"/>
  <c r="F357" i="1" s="1"/>
  <c r="G357" i="1" s="1"/>
  <c r="K357" i="1" s="1"/>
  <c r="P352" i="1"/>
  <c r="E352" i="1"/>
  <c r="F352" i="1"/>
  <c r="G352" i="1"/>
  <c r="K352" i="1" s="1"/>
  <c r="P344" i="1"/>
  <c r="E344" i="1"/>
  <c r="F344" i="1" s="1"/>
  <c r="G344" i="1" s="1"/>
  <c r="K344" i="1" s="1"/>
  <c r="P342" i="1"/>
  <c r="E342" i="1"/>
  <c r="E342" i="3" s="1"/>
  <c r="P341" i="1"/>
  <c r="E341" i="1"/>
  <c r="F341" i="1" s="1"/>
  <c r="G341" i="1" s="1"/>
  <c r="K341" i="1" s="1"/>
  <c r="P340" i="1"/>
  <c r="E340" i="1"/>
  <c r="F340" i="1" s="1"/>
  <c r="G340" i="1" s="1"/>
  <c r="K340" i="1" s="1"/>
  <c r="P339" i="1"/>
  <c r="E339" i="1"/>
  <c r="F339" i="1" s="1"/>
  <c r="G339" i="1" s="1"/>
  <c r="K339" i="1"/>
  <c r="P337" i="1"/>
  <c r="E337" i="1"/>
  <c r="P336" i="1"/>
  <c r="E336" i="1"/>
  <c r="F336" i="1"/>
  <c r="G336" i="1" s="1"/>
  <c r="K336" i="1" s="1"/>
  <c r="P335" i="1"/>
  <c r="E335" i="1"/>
  <c r="F335" i="1" s="1"/>
  <c r="G335" i="1" s="1"/>
  <c r="K335" i="1" s="1"/>
  <c r="P333" i="1"/>
  <c r="E333" i="1"/>
  <c r="F333" i="1"/>
  <c r="G333" i="1"/>
  <c r="K333" i="1" s="1"/>
  <c r="P332" i="1"/>
  <c r="E332" i="1"/>
  <c r="F332" i="1" s="1"/>
  <c r="G332" i="1" s="1"/>
  <c r="K332" i="1" s="1"/>
  <c r="P331" i="1"/>
  <c r="E331" i="1"/>
  <c r="P330" i="1"/>
  <c r="E330" i="1"/>
  <c r="P329" i="1"/>
  <c r="E329" i="1"/>
  <c r="F329" i="1"/>
  <c r="G329" i="1" s="1"/>
  <c r="K329" i="1"/>
  <c r="P328" i="1"/>
  <c r="E328" i="1"/>
  <c r="P327" i="1"/>
  <c r="E327" i="1"/>
  <c r="F327" i="1" s="1"/>
  <c r="G327" i="1" s="1"/>
  <c r="K327" i="1" s="1"/>
  <c r="P326" i="1"/>
  <c r="E326" i="1"/>
  <c r="F326" i="1"/>
  <c r="G326" i="1"/>
  <c r="K326" i="1" s="1"/>
  <c r="P325" i="1"/>
  <c r="E325" i="1"/>
  <c r="F325" i="1" s="1"/>
  <c r="G325" i="1"/>
  <c r="K325" i="1" s="1"/>
  <c r="P324" i="1"/>
  <c r="E324" i="1"/>
  <c r="P323" i="1"/>
  <c r="E323" i="1"/>
  <c r="P322" i="1"/>
  <c r="E322" i="1"/>
  <c r="F322" i="1"/>
  <c r="G322" i="1" s="1"/>
  <c r="K322" i="1" s="1"/>
  <c r="P321" i="1"/>
  <c r="E321" i="1"/>
  <c r="E323" i="3" s="1"/>
  <c r="F321" i="1"/>
  <c r="G321" i="1" s="1"/>
  <c r="K321" i="1" s="1"/>
  <c r="P320" i="1"/>
  <c r="E320" i="1"/>
  <c r="P319" i="1"/>
  <c r="E319" i="1"/>
  <c r="F319" i="1"/>
  <c r="G319" i="1"/>
  <c r="K319" i="1" s="1"/>
  <c r="P318" i="1"/>
  <c r="E318" i="1"/>
  <c r="F318" i="1" s="1"/>
  <c r="G318" i="1"/>
  <c r="K318" i="1" s="1"/>
  <c r="P317" i="1"/>
  <c r="E317" i="1"/>
  <c r="P316" i="1"/>
  <c r="E316" i="1"/>
  <c r="P315" i="1"/>
  <c r="E315" i="1"/>
  <c r="F315" i="1"/>
  <c r="G315" i="1" s="1"/>
  <c r="K315" i="1"/>
  <c r="P314" i="1"/>
  <c r="E314" i="1"/>
  <c r="F314" i="1"/>
  <c r="G314" i="1" s="1"/>
  <c r="K314" i="1" s="1"/>
  <c r="P313" i="1"/>
  <c r="E313" i="1"/>
  <c r="F313" i="1"/>
  <c r="G313" i="1" s="1"/>
  <c r="K313" i="1" s="1"/>
  <c r="P312" i="1"/>
  <c r="E312" i="1"/>
  <c r="P310" i="1"/>
  <c r="E310" i="1"/>
  <c r="F310" i="1" s="1"/>
  <c r="G310" i="1" s="1"/>
  <c r="K310" i="1" s="1"/>
  <c r="P309" i="1"/>
  <c r="E309" i="1"/>
  <c r="P302" i="1"/>
  <c r="E302" i="1"/>
  <c r="P301" i="1"/>
  <c r="E301" i="1"/>
  <c r="F301" i="1"/>
  <c r="G301" i="1" s="1"/>
  <c r="I301" i="1" s="1"/>
  <c r="P300" i="1"/>
  <c r="E300" i="1"/>
  <c r="F300" i="1"/>
  <c r="G300" i="1" s="1"/>
  <c r="I300" i="1" s="1"/>
  <c r="P299" i="1"/>
  <c r="E299" i="1"/>
  <c r="F299" i="1"/>
  <c r="G299" i="1" s="1"/>
  <c r="I299" i="1" s="1"/>
  <c r="P297" i="1"/>
  <c r="E297" i="1"/>
  <c r="F297" i="1" s="1"/>
  <c r="G297" i="1" s="1"/>
  <c r="I297" i="1" s="1"/>
  <c r="P296" i="1"/>
  <c r="E296" i="1"/>
  <c r="F296" i="1"/>
  <c r="G296" i="1"/>
  <c r="I296" i="1" s="1"/>
  <c r="P295" i="1"/>
  <c r="E295" i="1"/>
  <c r="F295" i="1" s="1"/>
  <c r="G295" i="1" s="1"/>
  <c r="K295" i="1" s="1"/>
  <c r="P294" i="1"/>
  <c r="E294" i="1"/>
  <c r="P293" i="1"/>
  <c r="E293" i="1"/>
  <c r="P292" i="1"/>
  <c r="E292" i="1"/>
  <c r="F292" i="1"/>
  <c r="G292" i="1" s="1"/>
  <c r="J292" i="1" s="1"/>
  <c r="P287" i="1"/>
  <c r="E287" i="1"/>
  <c r="F287" i="1"/>
  <c r="G287" i="1" s="1"/>
  <c r="J287" i="1" s="1"/>
  <c r="P282" i="1"/>
  <c r="E282" i="1"/>
  <c r="F282" i="1"/>
  <c r="G282" i="1" s="1"/>
  <c r="I282" i="1" s="1"/>
  <c r="P279" i="1"/>
  <c r="E279" i="1"/>
  <c r="F279" i="1" s="1"/>
  <c r="G279" i="1" s="1"/>
  <c r="I279" i="1" s="1"/>
  <c r="P264" i="1"/>
  <c r="E264" i="1"/>
  <c r="P255" i="1"/>
  <c r="E255" i="1"/>
  <c r="F255" i="1" s="1"/>
  <c r="G255" i="1" s="1"/>
  <c r="J255" i="1" s="1"/>
  <c r="P254" i="1"/>
  <c r="E254" i="1"/>
  <c r="P250" i="1"/>
  <c r="E250" i="1"/>
  <c r="F250" i="1"/>
  <c r="G250" i="1" s="1"/>
  <c r="K250" i="1"/>
  <c r="P244" i="1"/>
  <c r="E244" i="1"/>
  <c r="F244" i="1"/>
  <c r="G244" i="1" s="1"/>
  <c r="J244" i="1" s="1"/>
  <c r="P70" i="1"/>
  <c r="E70" i="1"/>
  <c r="F70" i="1"/>
  <c r="G70" i="1" s="1"/>
  <c r="I70" i="1" s="1"/>
  <c r="P58" i="1"/>
  <c r="E58" i="1"/>
  <c r="F58" i="1" s="1"/>
  <c r="G58" i="1" s="1"/>
  <c r="I58" i="1" s="1"/>
  <c r="P57" i="1"/>
  <c r="E57" i="1"/>
  <c r="F57" i="1"/>
  <c r="G57" i="1"/>
  <c r="I57" i="1" s="1"/>
  <c r="P56" i="1"/>
  <c r="E56" i="1"/>
  <c r="P52" i="1"/>
  <c r="E52" i="1"/>
  <c r="F52" i="1" s="1"/>
  <c r="G52" i="1" s="1"/>
  <c r="I52" i="1"/>
  <c r="P51" i="1"/>
  <c r="E51" i="1"/>
  <c r="F51" i="1"/>
  <c r="G51" i="1" s="1"/>
  <c r="I51" i="1" s="1"/>
  <c r="P50" i="1"/>
  <c r="E50" i="1"/>
  <c r="F50" i="1"/>
  <c r="G50" i="1" s="1"/>
  <c r="I50" i="1" s="1"/>
  <c r="P47" i="1"/>
  <c r="E47" i="1"/>
  <c r="F47" i="1"/>
  <c r="G47" i="1" s="1"/>
  <c r="I47" i="1" s="1"/>
  <c r="P45" i="1"/>
  <c r="E45" i="1"/>
  <c r="F45" i="1" s="1"/>
  <c r="G45" i="1" s="1"/>
  <c r="I45" i="1" s="1"/>
  <c r="P39" i="1"/>
  <c r="E39" i="1"/>
  <c r="F39" i="1"/>
  <c r="G39" i="1"/>
  <c r="I39" i="1" s="1"/>
  <c r="P33" i="1"/>
  <c r="E33" i="1"/>
  <c r="F33" i="1" s="1"/>
  <c r="G33" i="1" s="1"/>
  <c r="I33" i="1" s="1"/>
  <c r="P32" i="1"/>
  <c r="E32" i="1"/>
  <c r="F32" i="1" s="1"/>
  <c r="G32" i="1" s="1"/>
  <c r="I32" i="1" s="1"/>
  <c r="P31" i="1"/>
  <c r="E31" i="1"/>
  <c r="F31" i="1" s="1"/>
  <c r="G31" i="1" s="1"/>
  <c r="I31" i="1"/>
  <c r="P30" i="1"/>
  <c r="E30" i="1"/>
  <c r="F30" i="1"/>
  <c r="G30" i="1" s="1"/>
  <c r="I30" i="1" s="1"/>
  <c r="P29" i="1"/>
  <c r="E29" i="1"/>
  <c r="F29" i="1"/>
  <c r="G29" i="1" s="1"/>
  <c r="I29" i="1" s="1"/>
  <c r="P26" i="1"/>
  <c r="E26" i="1"/>
  <c r="F26" i="1"/>
  <c r="G26" i="1" s="1"/>
  <c r="I26" i="1" s="1"/>
  <c r="P25" i="1"/>
  <c r="E25" i="1"/>
  <c r="F25" i="1" s="1"/>
  <c r="G25" i="1" s="1"/>
  <c r="I25" i="1" s="1"/>
  <c r="P24" i="1"/>
  <c r="E24" i="1"/>
  <c r="F24" i="1"/>
  <c r="G24" i="1"/>
  <c r="I24" i="1" s="1"/>
  <c r="P23" i="1"/>
  <c r="E23" i="1"/>
  <c r="F23" i="1" s="1"/>
  <c r="G23" i="1" s="1"/>
  <c r="I23" i="1" s="1"/>
  <c r="P22" i="1"/>
  <c r="E22" i="1"/>
  <c r="P21" i="1"/>
  <c r="E21" i="1"/>
  <c r="F21" i="1"/>
  <c r="G21" i="1" s="1"/>
  <c r="I21" i="1" s="1"/>
  <c r="G348" i="3"/>
  <c r="C348" i="3"/>
  <c r="G347" i="3"/>
  <c r="C347" i="3"/>
  <c r="E347" i="3"/>
  <c r="G271" i="3"/>
  <c r="C271" i="3"/>
  <c r="E271" i="3"/>
  <c r="G270" i="3"/>
  <c r="C270" i="3"/>
  <c r="E270" i="3"/>
  <c r="G269" i="3"/>
  <c r="C269" i="3"/>
  <c r="E269" i="3"/>
  <c r="G268" i="3"/>
  <c r="C268" i="3"/>
  <c r="E374" i="1"/>
  <c r="F374" i="1"/>
  <c r="G374" i="1"/>
  <c r="G267" i="3"/>
  <c r="C267" i="3"/>
  <c r="G266" i="3"/>
  <c r="C266" i="3"/>
  <c r="G265" i="3"/>
  <c r="C265" i="3"/>
  <c r="E370" i="1"/>
  <c r="E265" i="3"/>
  <c r="G264" i="3"/>
  <c r="C264" i="3"/>
  <c r="E369" i="1"/>
  <c r="E264" i="3" s="1"/>
  <c r="G346" i="3"/>
  <c r="C346" i="3"/>
  <c r="G263" i="3"/>
  <c r="C263" i="3"/>
  <c r="E263" i="3"/>
  <c r="G262" i="3"/>
  <c r="C262" i="3"/>
  <c r="E365" i="1"/>
  <c r="G261" i="3"/>
  <c r="C261" i="3"/>
  <c r="E364" i="1"/>
  <c r="E261" i="3"/>
  <c r="G260" i="3"/>
  <c r="C260" i="3"/>
  <c r="E363" i="1"/>
  <c r="E260" i="3" s="1"/>
  <c r="G259" i="3"/>
  <c r="C259" i="3"/>
  <c r="E362" i="1"/>
  <c r="F362" i="1"/>
  <c r="G362" i="1" s="1"/>
  <c r="K362" i="1" s="1"/>
  <c r="G258" i="3"/>
  <c r="C258" i="3"/>
  <c r="E361" i="1"/>
  <c r="E258" i="3" s="1"/>
  <c r="F361" i="1"/>
  <c r="G361" i="1" s="1"/>
  <c r="G257" i="3"/>
  <c r="C257" i="3"/>
  <c r="E360" i="1"/>
  <c r="G256" i="3"/>
  <c r="C256" i="3"/>
  <c r="E359" i="1"/>
  <c r="E256" i="3" s="1"/>
  <c r="F359" i="1"/>
  <c r="G359" i="1" s="1"/>
  <c r="G255" i="3"/>
  <c r="C255" i="3"/>
  <c r="E255" i="3"/>
  <c r="G345" i="3"/>
  <c r="C345" i="3"/>
  <c r="E345" i="3"/>
  <c r="G254" i="3"/>
  <c r="C254" i="3"/>
  <c r="E356" i="1"/>
  <c r="G253" i="3"/>
  <c r="C253" i="3"/>
  <c r="E253" i="3"/>
  <c r="G252" i="3"/>
  <c r="C252" i="3"/>
  <c r="E354" i="1"/>
  <c r="G251" i="3"/>
  <c r="C251" i="3"/>
  <c r="G344" i="3"/>
  <c r="C344" i="3"/>
  <c r="E344" i="3"/>
  <c r="G250" i="3"/>
  <c r="C250" i="3"/>
  <c r="E351" i="1"/>
  <c r="E250" i="3"/>
  <c r="G249" i="3"/>
  <c r="C249" i="3"/>
  <c r="E249" i="3"/>
  <c r="G248" i="3"/>
  <c r="C248" i="3"/>
  <c r="E349" i="1"/>
  <c r="E248" i="3" s="1"/>
  <c r="G247" i="3"/>
  <c r="C247" i="3"/>
  <c r="G246" i="3"/>
  <c r="C246" i="3"/>
  <c r="E347" i="1"/>
  <c r="G245" i="3"/>
  <c r="C245" i="3"/>
  <c r="E346" i="1"/>
  <c r="E245" i="3" s="1"/>
  <c r="G244" i="3"/>
  <c r="C244" i="3"/>
  <c r="E244" i="3"/>
  <c r="E345" i="1"/>
  <c r="G343" i="3"/>
  <c r="C343" i="3"/>
  <c r="E343" i="3"/>
  <c r="G243" i="3"/>
  <c r="C243" i="3"/>
  <c r="E243" i="3"/>
  <c r="G342" i="3"/>
  <c r="C342" i="3"/>
  <c r="G341" i="3"/>
  <c r="C341" i="3"/>
  <c r="E341" i="3"/>
  <c r="G340" i="3"/>
  <c r="C340" i="3"/>
  <c r="E340" i="3"/>
  <c r="G339" i="3"/>
  <c r="C339" i="3"/>
  <c r="E339" i="3"/>
  <c r="G242" i="3"/>
  <c r="C242" i="3"/>
  <c r="G338" i="3"/>
  <c r="C338" i="3"/>
  <c r="G337" i="3"/>
  <c r="C337" i="3"/>
  <c r="E337" i="3"/>
  <c r="G336" i="3"/>
  <c r="C336" i="3"/>
  <c r="E336" i="3"/>
  <c r="G241" i="3"/>
  <c r="C241" i="3"/>
  <c r="E241" i="3"/>
  <c r="G335" i="3"/>
  <c r="C335" i="3"/>
  <c r="E335" i="3"/>
  <c r="G334" i="3"/>
  <c r="C334" i="3"/>
  <c r="E334" i="3"/>
  <c r="G333" i="3"/>
  <c r="C333" i="3"/>
  <c r="G332" i="3"/>
  <c r="C332" i="3"/>
  <c r="G331" i="3"/>
  <c r="C331" i="3"/>
  <c r="E331" i="3"/>
  <c r="G330" i="3"/>
  <c r="C330" i="3"/>
  <c r="G329" i="3"/>
  <c r="C329" i="3"/>
  <c r="E329" i="3"/>
  <c r="G328" i="3"/>
  <c r="C328" i="3"/>
  <c r="E328" i="3"/>
  <c r="G327" i="3"/>
  <c r="C327" i="3"/>
  <c r="E327" i="3"/>
  <c r="G326" i="3"/>
  <c r="C326" i="3"/>
  <c r="G325" i="3"/>
  <c r="C325" i="3"/>
  <c r="G324" i="3"/>
  <c r="C324" i="3"/>
  <c r="E324" i="3"/>
  <c r="G323" i="3"/>
  <c r="C323" i="3"/>
  <c r="G322" i="3"/>
  <c r="C322" i="3"/>
  <c r="G321" i="3"/>
  <c r="C321" i="3"/>
  <c r="E321" i="3"/>
  <c r="G320" i="3"/>
  <c r="C320" i="3"/>
  <c r="E320" i="3"/>
  <c r="G319" i="3"/>
  <c r="C319" i="3"/>
  <c r="G318" i="3"/>
  <c r="C318" i="3"/>
  <c r="G317" i="3"/>
  <c r="C317" i="3"/>
  <c r="E317" i="3"/>
  <c r="G316" i="3"/>
  <c r="C316" i="3"/>
  <c r="E316" i="3"/>
  <c r="G315" i="3"/>
  <c r="C315" i="3"/>
  <c r="E315" i="3"/>
  <c r="G314" i="3"/>
  <c r="C314" i="3"/>
  <c r="G240" i="3"/>
  <c r="C240" i="3"/>
  <c r="E311" i="1"/>
  <c r="G313" i="3"/>
  <c r="C313" i="3"/>
  <c r="E313" i="3"/>
  <c r="G312" i="3"/>
  <c r="C312" i="3"/>
  <c r="G239" i="3"/>
  <c r="C239" i="3"/>
  <c r="G238" i="3"/>
  <c r="C238" i="3"/>
  <c r="E307" i="1"/>
  <c r="E238" i="3"/>
  <c r="G237" i="3"/>
  <c r="C237" i="3"/>
  <c r="E237" i="3"/>
  <c r="G236" i="3"/>
  <c r="C236" i="3"/>
  <c r="E305" i="1"/>
  <c r="E236" i="3" s="1"/>
  <c r="G235" i="3"/>
  <c r="C235" i="3"/>
  <c r="E304" i="1"/>
  <c r="E235" i="3" s="1"/>
  <c r="G311" i="3"/>
  <c r="C311" i="3"/>
  <c r="E311" i="3"/>
  <c r="G310" i="3"/>
  <c r="C310" i="3"/>
  <c r="G309" i="3"/>
  <c r="C309" i="3"/>
  <c r="E309" i="3"/>
  <c r="G308" i="3"/>
  <c r="C308" i="3"/>
  <c r="E308" i="3"/>
  <c r="G307" i="3"/>
  <c r="C307" i="3"/>
  <c r="E307" i="3"/>
  <c r="G234" i="3"/>
  <c r="C234" i="3"/>
  <c r="E298" i="1"/>
  <c r="E234" i="3"/>
  <c r="G306" i="3"/>
  <c r="C306" i="3"/>
  <c r="E306" i="3"/>
  <c r="G305" i="3"/>
  <c r="C305" i="3"/>
  <c r="E305" i="3"/>
  <c r="G304" i="3"/>
  <c r="C304" i="3"/>
  <c r="E304" i="3"/>
  <c r="G303" i="3"/>
  <c r="C303" i="3"/>
  <c r="G302" i="3"/>
  <c r="C302" i="3"/>
  <c r="G301" i="3"/>
  <c r="C301" i="3"/>
  <c r="E301" i="3"/>
  <c r="G233" i="3"/>
  <c r="C233" i="3"/>
  <c r="E233" i="3"/>
  <c r="G232" i="3"/>
  <c r="C232" i="3"/>
  <c r="E289" i="1"/>
  <c r="E232" i="3" s="1"/>
  <c r="G231" i="3"/>
  <c r="C231" i="3"/>
  <c r="E288" i="1"/>
  <c r="G300" i="3"/>
  <c r="C300" i="3"/>
  <c r="E300" i="3"/>
  <c r="G230" i="3"/>
  <c r="C230" i="3"/>
  <c r="E230" i="3"/>
  <c r="G229" i="3"/>
  <c r="C229" i="3"/>
  <c r="E229" i="3"/>
  <c r="G299" i="3"/>
  <c r="C299" i="3"/>
  <c r="E299" i="3"/>
  <c r="G228" i="3"/>
  <c r="C228" i="3"/>
  <c r="E281" i="1"/>
  <c r="E228" i="3"/>
  <c r="G227" i="3"/>
  <c r="C227" i="3"/>
  <c r="E280" i="1"/>
  <c r="E226" i="3" s="1"/>
  <c r="E227" i="3"/>
  <c r="G226" i="3"/>
  <c r="C226" i="3"/>
  <c r="G298" i="3"/>
  <c r="C298" i="3"/>
  <c r="E298" i="3"/>
  <c r="G225" i="3"/>
  <c r="C225" i="3"/>
  <c r="G224" i="3"/>
  <c r="C224" i="3"/>
  <c r="E276" i="1"/>
  <c r="G223" i="3"/>
  <c r="C223" i="3"/>
  <c r="E275" i="1"/>
  <c r="E223" i="3"/>
  <c r="G222" i="3"/>
  <c r="C222" i="3"/>
  <c r="E274" i="1"/>
  <c r="G221" i="3"/>
  <c r="C221" i="3"/>
  <c r="E272" i="1"/>
  <c r="E221" i="3" s="1"/>
  <c r="G220" i="3"/>
  <c r="C220" i="3"/>
  <c r="E220" i="3"/>
  <c r="E271" i="1"/>
  <c r="G219" i="3"/>
  <c r="C219" i="3"/>
  <c r="E270" i="1"/>
  <c r="E219" i="3" s="1"/>
  <c r="G218" i="3"/>
  <c r="C218" i="3"/>
  <c r="E218" i="3"/>
  <c r="E269" i="1"/>
  <c r="G217" i="3"/>
  <c r="C217" i="3"/>
  <c r="E268" i="1"/>
  <c r="E217" i="3" s="1"/>
  <c r="G216" i="3"/>
  <c r="C216" i="3"/>
  <c r="E216" i="3"/>
  <c r="G215" i="3"/>
  <c r="C215" i="3"/>
  <c r="E265" i="1"/>
  <c r="E215" i="3" s="1"/>
  <c r="G297" i="3"/>
  <c r="C297" i="3"/>
  <c r="G214" i="3"/>
  <c r="C214" i="3"/>
  <c r="E214" i="3"/>
  <c r="E263" i="1"/>
  <c r="G213" i="3"/>
  <c r="C213" i="3"/>
  <c r="E262" i="1"/>
  <c r="E213" i="3"/>
  <c r="G212" i="3"/>
  <c r="C212" i="3"/>
  <c r="E212" i="3"/>
  <c r="E261" i="1"/>
  <c r="G211" i="3"/>
  <c r="C211" i="3"/>
  <c r="E211" i="3"/>
  <c r="G210" i="3"/>
  <c r="C210" i="3"/>
  <c r="E210" i="3"/>
  <c r="G296" i="3"/>
  <c r="C296" i="3"/>
  <c r="E296" i="3"/>
  <c r="G295" i="3"/>
  <c r="C295" i="3"/>
  <c r="G209" i="3"/>
  <c r="C209" i="3"/>
  <c r="E209" i="3"/>
  <c r="E253" i="1"/>
  <c r="G208" i="3"/>
  <c r="C208" i="3"/>
  <c r="E252" i="1"/>
  <c r="E208" i="3"/>
  <c r="G207" i="3"/>
  <c r="C207" i="3"/>
  <c r="E207" i="3"/>
  <c r="E251" i="1"/>
  <c r="G294" i="3"/>
  <c r="C294" i="3"/>
  <c r="E294" i="3"/>
  <c r="G206" i="3"/>
  <c r="C206" i="3"/>
  <c r="E249" i="1"/>
  <c r="E206" i="3" s="1"/>
  <c r="G205" i="3"/>
  <c r="C205" i="3"/>
  <c r="E248" i="1"/>
  <c r="G204" i="3"/>
  <c r="C204" i="3"/>
  <c r="E247" i="1"/>
  <c r="E204" i="3"/>
  <c r="G203" i="3"/>
  <c r="C203" i="3"/>
  <c r="E246" i="1"/>
  <c r="E203" i="3" s="1"/>
  <c r="G202" i="3"/>
  <c r="C202" i="3"/>
  <c r="E245" i="1"/>
  <c r="E202" i="3"/>
  <c r="G293" i="3"/>
  <c r="C293" i="3"/>
  <c r="E293" i="3"/>
  <c r="G201" i="3"/>
  <c r="C201" i="3"/>
  <c r="E201" i="3"/>
  <c r="E243" i="1"/>
  <c r="G200" i="3"/>
  <c r="C200" i="3"/>
  <c r="E242" i="1"/>
  <c r="G199" i="3"/>
  <c r="C199" i="3"/>
  <c r="E241" i="1"/>
  <c r="E199" i="3" s="1"/>
  <c r="G198" i="3"/>
  <c r="C198" i="3"/>
  <c r="E240" i="1"/>
  <c r="E198" i="3" s="1"/>
  <c r="G197" i="3"/>
  <c r="C197" i="3"/>
  <c r="E239" i="1"/>
  <c r="G196" i="3"/>
  <c r="C196" i="3"/>
  <c r="G195" i="3"/>
  <c r="C195" i="3"/>
  <c r="E235" i="1"/>
  <c r="E195" i="3" s="1"/>
  <c r="G194" i="3"/>
  <c r="C194" i="3"/>
  <c r="E194" i="3"/>
  <c r="E234" i="1"/>
  <c r="G193" i="3"/>
  <c r="C193" i="3"/>
  <c r="E233" i="1"/>
  <c r="E193" i="3" s="1"/>
  <c r="G192" i="3"/>
  <c r="C192" i="3"/>
  <c r="E232" i="1"/>
  <c r="E192" i="3" s="1"/>
  <c r="G191" i="3"/>
  <c r="C191" i="3"/>
  <c r="E231" i="1"/>
  <c r="E191" i="3" s="1"/>
  <c r="G190" i="3"/>
  <c r="C190" i="3"/>
  <c r="E230" i="1"/>
  <c r="G189" i="3"/>
  <c r="C189" i="3"/>
  <c r="E229" i="1"/>
  <c r="E189" i="3" s="1"/>
  <c r="G188" i="3"/>
  <c r="C188" i="3"/>
  <c r="E228" i="1"/>
  <c r="F228" i="1" s="1"/>
  <c r="G228" i="1" s="1"/>
  <c r="I228" i="1" s="1"/>
  <c r="G187" i="3"/>
  <c r="C187" i="3"/>
  <c r="E227" i="1"/>
  <c r="E187" i="3" s="1"/>
  <c r="G186" i="3"/>
  <c r="C186" i="3"/>
  <c r="E226" i="1"/>
  <c r="G185" i="3"/>
  <c r="C185" i="3"/>
  <c r="E225" i="1"/>
  <c r="E185" i="3" s="1"/>
  <c r="G184" i="3"/>
  <c r="C184" i="3"/>
  <c r="E224" i="1"/>
  <c r="G183" i="3"/>
  <c r="C183" i="3"/>
  <c r="E223" i="1"/>
  <c r="E183" i="3" s="1"/>
  <c r="G182" i="3"/>
  <c r="C182" i="3"/>
  <c r="E182" i="3"/>
  <c r="E222" i="1"/>
  <c r="G181" i="3"/>
  <c r="C181" i="3"/>
  <c r="E221" i="1"/>
  <c r="E181" i="3" s="1"/>
  <c r="G180" i="3"/>
  <c r="C180" i="3"/>
  <c r="E220" i="1"/>
  <c r="F220" i="1" s="1"/>
  <c r="G179" i="3"/>
  <c r="C179" i="3"/>
  <c r="E219" i="1"/>
  <c r="E179" i="3"/>
  <c r="G178" i="3"/>
  <c r="C178" i="3"/>
  <c r="E218" i="1"/>
  <c r="E178" i="3" s="1"/>
  <c r="G177" i="3"/>
  <c r="C177" i="3"/>
  <c r="E217" i="1"/>
  <c r="E177" i="3"/>
  <c r="G176" i="3"/>
  <c r="C176" i="3"/>
  <c r="E216" i="1"/>
  <c r="E176" i="3" s="1"/>
  <c r="G175" i="3"/>
  <c r="C175" i="3"/>
  <c r="E175" i="3"/>
  <c r="E215" i="1"/>
  <c r="G174" i="3"/>
  <c r="C174" i="3"/>
  <c r="E214" i="1"/>
  <c r="G173" i="3"/>
  <c r="C173" i="3"/>
  <c r="E213" i="1"/>
  <c r="E173" i="3" s="1"/>
  <c r="G172" i="3"/>
  <c r="C172" i="3"/>
  <c r="E212" i="1"/>
  <c r="F212" i="1"/>
  <c r="G212" i="1" s="1"/>
  <c r="I212" i="1" s="1"/>
  <c r="G171" i="3"/>
  <c r="C171" i="3"/>
  <c r="E171" i="3"/>
  <c r="E211" i="1"/>
  <c r="G170" i="3"/>
  <c r="C170" i="3"/>
  <c r="E170" i="3"/>
  <c r="E210" i="1"/>
  <c r="G169" i="3"/>
  <c r="C169" i="3"/>
  <c r="E169" i="3"/>
  <c r="E209" i="1"/>
  <c r="G168" i="3"/>
  <c r="C168" i="3"/>
  <c r="E208" i="1"/>
  <c r="G167" i="3"/>
  <c r="C167" i="3"/>
  <c r="E207" i="1"/>
  <c r="E167" i="3"/>
  <c r="G166" i="3"/>
  <c r="C166" i="3"/>
  <c r="E206" i="1"/>
  <c r="E166" i="3"/>
  <c r="G165" i="3"/>
  <c r="C165" i="3"/>
  <c r="E205" i="1"/>
  <c r="E165" i="3"/>
  <c r="G164" i="3"/>
  <c r="C164" i="3"/>
  <c r="E204" i="1"/>
  <c r="G163" i="3"/>
  <c r="C163" i="3"/>
  <c r="E203" i="1"/>
  <c r="E163" i="3" s="1"/>
  <c r="G162" i="3"/>
  <c r="C162" i="3"/>
  <c r="E162" i="3"/>
  <c r="E202" i="1"/>
  <c r="G161" i="3"/>
  <c r="C161" i="3"/>
  <c r="E201" i="1"/>
  <c r="E161" i="3" s="1"/>
  <c r="G160" i="3"/>
  <c r="C160" i="3"/>
  <c r="E200" i="1"/>
  <c r="G159" i="3"/>
  <c r="C159" i="3"/>
  <c r="E199" i="1"/>
  <c r="E159" i="3" s="1"/>
  <c r="G158" i="3"/>
  <c r="C158" i="3"/>
  <c r="E198" i="1"/>
  <c r="G157" i="3"/>
  <c r="C157" i="3"/>
  <c r="E197" i="1"/>
  <c r="G156" i="3"/>
  <c r="C156" i="3"/>
  <c r="E196" i="1"/>
  <c r="F196" i="1" s="1"/>
  <c r="G196" i="1"/>
  <c r="I196" i="1" s="1"/>
  <c r="G155" i="3"/>
  <c r="C155" i="3"/>
  <c r="E195" i="1"/>
  <c r="E155" i="3" s="1"/>
  <c r="G154" i="3"/>
  <c r="C154" i="3"/>
  <c r="E154" i="3"/>
  <c r="E194" i="1"/>
  <c r="G153" i="3"/>
  <c r="C153" i="3"/>
  <c r="E193" i="1"/>
  <c r="E153" i="3" s="1"/>
  <c r="G152" i="3"/>
  <c r="C152" i="3"/>
  <c r="E192" i="1"/>
  <c r="G151" i="3"/>
  <c r="C151" i="3"/>
  <c r="E191" i="1"/>
  <c r="E151" i="3" s="1"/>
  <c r="G150" i="3"/>
  <c r="C150" i="3"/>
  <c r="E190" i="1"/>
  <c r="E150" i="3"/>
  <c r="G149" i="3"/>
  <c r="C149" i="3"/>
  <c r="E189" i="1"/>
  <c r="E149" i="3" s="1"/>
  <c r="G148" i="3"/>
  <c r="C148" i="3"/>
  <c r="E187" i="1"/>
  <c r="G147" i="3"/>
  <c r="C147" i="3"/>
  <c r="E147" i="3"/>
  <c r="E184" i="1"/>
  <c r="G146" i="3"/>
  <c r="C146" i="3"/>
  <c r="E146" i="3"/>
  <c r="E183" i="1"/>
  <c r="G145" i="3"/>
  <c r="C145" i="3"/>
  <c r="E145" i="3"/>
  <c r="E181" i="1"/>
  <c r="G144" i="3"/>
  <c r="C144" i="3"/>
  <c r="E177" i="1"/>
  <c r="G143" i="3"/>
  <c r="C143" i="3"/>
  <c r="E176" i="1"/>
  <c r="E143" i="3"/>
  <c r="G142" i="3"/>
  <c r="C142" i="3"/>
  <c r="E174" i="1"/>
  <c r="E142" i="3" s="1"/>
  <c r="G141" i="3"/>
  <c r="C141" i="3"/>
  <c r="E141" i="3"/>
  <c r="E173" i="1"/>
  <c r="G140" i="3"/>
  <c r="C140" i="3"/>
  <c r="E172" i="1"/>
  <c r="F172" i="1"/>
  <c r="G172" i="1" s="1"/>
  <c r="I172" i="1" s="1"/>
  <c r="G139" i="3"/>
  <c r="C139" i="3"/>
  <c r="E139" i="3"/>
  <c r="E171" i="1"/>
  <c r="G138" i="3"/>
  <c r="C138" i="3"/>
  <c r="E138" i="3"/>
  <c r="E170" i="1"/>
  <c r="G137" i="3"/>
  <c r="C137" i="3"/>
  <c r="E137" i="3"/>
  <c r="E169" i="1"/>
  <c r="G136" i="3"/>
  <c r="C136" i="3"/>
  <c r="E168" i="1"/>
  <c r="F168" i="1" s="1"/>
  <c r="G168" i="1" s="1"/>
  <c r="I168" i="1" s="1"/>
  <c r="G135" i="3"/>
  <c r="C135" i="3"/>
  <c r="E167" i="1"/>
  <c r="E135" i="3"/>
  <c r="G134" i="3"/>
  <c r="C134" i="3"/>
  <c r="E166" i="1"/>
  <c r="E134" i="3"/>
  <c r="G133" i="3"/>
  <c r="C133" i="3"/>
  <c r="E165" i="1"/>
  <c r="E133" i="3"/>
  <c r="G132" i="3"/>
  <c r="C132" i="3"/>
  <c r="E164" i="1"/>
  <c r="G131" i="3"/>
  <c r="C131" i="3"/>
  <c r="E131" i="3"/>
  <c r="E163" i="1"/>
  <c r="G130" i="3"/>
  <c r="C130" i="3"/>
  <c r="E162" i="1"/>
  <c r="E130" i="3" s="1"/>
  <c r="G129" i="3"/>
  <c r="C129" i="3"/>
  <c r="E129" i="3"/>
  <c r="E161" i="1"/>
  <c r="G128" i="3"/>
  <c r="C128" i="3"/>
  <c r="E160" i="1"/>
  <c r="G127" i="3"/>
  <c r="C127" i="3"/>
  <c r="E159" i="1"/>
  <c r="E127" i="3"/>
  <c r="G126" i="3"/>
  <c r="C126" i="3"/>
  <c r="E158" i="1"/>
  <c r="F158" i="1" s="1"/>
  <c r="G125" i="3"/>
  <c r="C125" i="3"/>
  <c r="E125" i="3"/>
  <c r="E157" i="1"/>
  <c r="G124" i="3"/>
  <c r="C124" i="3"/>
  <c r="E156" i="1"/>
  <c r="F156" i="1"/>
  <c r="G156" i="1" s="1"/>
  <c r="I156" i="1" s="1"/>
  <c r="G123" i="3"/>
  <c r="C123" i="3"/>
  <c r="E123" i="3"/>
  <c r="E155" i="1"/>
  <c r="G122" i="3"/>
  <c r="C122" i="3"/>
  <c r="E154" i="1"/>
  <c r="G121" i="3"/>
  <c r="C121" i="3"/>
  <c r="E121" i="3"/>
  <c r="E153" i="1"/>
  <c r="G120" i="3"/>
  <c r="C120" i="3"/>
  <c r="E152" i="1"/>
  <c r="G119" i="3"/>
  <c r="C119" i="3"/>
  <c r="E151" i="1"/>
  <c r="E119" i="3"/>
  <c r="G118" i="3"/>
  <c r="C118" i="3"/>
  <c r="E150" i="1"/>
  <c r="E118" i="3" s="1"/>
  <c r="G117" i="3"/>
  <c r="C117" i="3"/>
  <c r="E149" i="1"/>
  <c r="E117" i="3"/>
  <c r="G116" i="3"/>
  <c r="C116" i="3"/>
  <c r="E148" i="1"/>
  <c r="G115" i="3"/>
  <c r="C115" i="3"/>
  <c r="E115" i="3"/>
  <c r="E147" i="1"/>
  <c r="G114" i="3"/>
  <c r="C114" i="3"/>
  <c r="E114" i="3"/>
  <c r="E146" i="1"/>
  <c r="G113" i="3"/>
  <c r="C113" i="3"/>
  <c r="E113" i="3"/>
  <c r="E145" i="1"/>
  <c r="G112" i="3"/>
  <c r="C112" i="3"/>
  <c r="E144" i="1"/>
  <c r="G111" i="3"/>
  <c r="C111" i="3"/>
  <c r="E143" i="1"/>
  <c r="E111" i="3"/>
  <c r="G110" i="3"/>
  <c r="C110" i="3"/>
  <c r="E142" i="1"/>
  <c r="G109" i="3"/>
  <c r="C109" i="3"/>
  <c r="E141" i="1"/>
  <c r="E109" i="3" s="1"/>
  <c r="G108" i="3"/>
  <c r="C108" i="3"/>
  <c r="E140" i="1"/>
  <c r="F140" i="1" s="1"/>
  <c r="G140" i="1" s="1"/>
  <c r="I140" i="1" s="1"/>
  <c r="G107" i="3"/>
  <c r="C107" i="3"/>
  <c r="E107" i="3"/>
  <c r="E139" i="1"/>
  <c r="G106" i="3"/>
  <c r="C106" i="3"/>
  <c r="E106" i="3"/>
  <c r="G105" i="3"/>
  <c r="C105" i="3"/>
  <c r="E138" i="1"/>
  <c r="F138" i="1" s="1"/>
  <c r="G104" i="3"/>
  <c r="C104" i="3"/>
  <c r="E137" i="1"/>
  <c r="G103" i="3"/>
  <c r="C103" i="3"/>
  <c r="E136" i="1"/>
  <c r="F136" i="1"/>
  <c r="G136" i="1"/>
  <c r="I136" i="1" s="1"/>
  <c r="G102" i="3"/>
  <c r="C102" i="3"/>
  <c r="E135" i="1"/>
  <c r="E102" i="3" s="1"/>
  <c r="G101" i="3"/>
  <c r="C101" i="3"/>
  <c r="E134" i="1"/>
  <c r="E101" i="3" s="1"/>
  <c r="G100" i="3"/>
  <c r="C100" i="3"/>
  <c r="E133" i="1"/>
  <c r="E100" i="3" s="1"/>
  <c r="G99" i="3"/>
  <c r="C99" i="3"/>
  <c r="E99" i="3"/>
  <c r="E132" i="1"/>
  <c r="F132" i="1"/>
  <c r="G132" i="1" s="1"/>
  <c r="G98" i="3"/>
  <c r="C98" i="3"/>
  <c r="E98" i="3"/>
  <c r="E131" i="1"/>
  <c r="G97" i="3"/>
  <c r="C97" i="3"/>
  <c r="E130" i="1"/>
  <c r="E97" i="3" s="1"/>
  <c r="G96" i="3"/>
  <c r="C96" i="3"/>
  <c r="E129" i="1"/>
  <c r="F129" i="1" s="1"/>
  <c r="G129" i="1" s="1"/>
  <c r="G95" i="3"/>
  <c r="C95" i="3"/>
  <c r="E95" i="3"/>
  <c r="E128" i="1"/>
  <c r="G94" i="3"/>
  <c r="C94" i="3"/>
  <c r="E127" i="1"/>
  <c r="G93" i="3"/>
  <c r="C93" i="3"/>
  <c r="E125" i="1"/>
  <c r="G92" i="3"/>
  <c r="C92" i="3"/>
  <c r="E124" i="1"/>
  <c r="E92" i="3"/>
  <c r="G91" i="3"/>
  <c r="C91" i="3"/>
  <c r="E123" i="1"/>
  <c r="E91" i="3" s="1"/>
  <c r="G90" i="3"/>
  <c r="C90" i="3"/>
  <c r="E122" i="1"/>
  <c r="G89" i="3"/>
  <c r="C89" i="3"/>
  <c r="E121" i="1"/>
  <c r="G88" i="3"/>
  <c r="C88" i="3"/>
  <c r="E120" i="1"/>
  <c r="E88" i="3"/>
  <c r="G87" i="3"/>
  <c r="C87" i="3"/>
  <c r="E119" i="1"/>
  <c r="E87" i="3" s="1"/>
  <c r="G86" i="3"/>
  <c r="C86" i="3"/>
  <c r="E118" i="1"/>
  <c r="E86" i="3" s="1"/>
  <c r="G85" i="3"/>
  <c r="C85" i="3"/>
  <c r="E117" i="1"/>
  <c r="G84" i="3"/>
  <c r="C84" i="3"/>
  <c r="E116" i="1"/>
  <c r="F116" i="1" s="1"/>
  <c r="G83" i="3"/>
  <c r="C83" i="3"/>
  <c r="E115" i="1"/>
  <c r="F115" i="1" s="1"/>
  <c r="G82" i="3"/>
  <c r="C82" i="3"/>
  <c r="E114" i="1"/>
  <c r="E82" i="3" s="1"/>
  <c r="G81" i="3"/>
  <c r="C81" i="3"/>
  <c r="E81" i="3"/>
  <c r="E113" i="1"/>
  <c r="F113" i="1"/>
  <c r="G80" i="3"/>
  <c r="C80" i="3"/>
  <c r="E112" i="1"/>
  <c r="G79" i="3"/>
  <c r="C79" i="3"/>
  <c r="E111" i="1"/>
  <c r="G78" i="3"/>
  <c r="C78" i="3"/>
  <c r="E110" i="1"/>
  <c r="E78" i="3"/>
  <c r="F110" i="1"/>
  <c r="G77" i="3"/>
  <c r="C77" i="3"/>
  <c r="E109" i="1"/>
  <c r="E77" i="3" s="1"/>
  <c r="G76" i="3"/>
  <c r="C76" i="3"/>
  <c r="E108" i="1"/>
  <c r="E76" i="3"/>
  <c r="G75" i="3"/>
  <c r="C75" i="3"/>
  <c r="E107" i="1"/>
  <c r="E75" i="3" s="1"/>
  <c r="G74" i="3"/>
  <c r="C74" i="3"/>
  <c r="E74" i="3"/>
  <c r="E106" i="1"/>
  <c r="F106" i="1" s="1"/>
  <c r="G73" i="3"/>
  <c r="C73" i="3"/>
  <c r="E105" i="1"/>
  <c r="G72" i="3"/>
  <c r="C72" i="3"/>
  <c r="E72" i="3"/>
  <c r="E104" i="1"/>
  <c r="G71" i="3"/>
  <c r="C71" i="3"/>
  <c r="E103" i="1"/>
  <c r="G70" i="3"/>
  <c r="C70" i="3"/>
  <c r="E70" i="3"/>
  <c r="E102" i="1"/>
  <c r="F102" i="1"/>
  <c r="G69" i="3"/>
  <c r="C69" i="3"/>
  <c r="E101" i="1"/>
  <c r="E69" i="3" s="1"/>
  <c r="G68" i="3"/>
  <c r="C68" i="3"/>
  <c r="E100" i="1"/>
  <c r="E68" i="3"/>
  <c r="G67" i="3"/>
  <c r="C67" i="3"/>
  <c r="E67" i="3"/>
  <c r="E99" i="1"/>
  <c r="G66" i="3"/>
  <c r="C66" i="3"/>
  <c r="E98" i="1"/>
  <c r="E66" i="3"/>
  <c r="G65" i="3"/>
  <c r="C65" i="3"/>
  <c r="E65" i="3"/>
  <c r="E97" i="1"/>
  <c r="G64" i="3"/>
  <c r="C64" i="3"/>
  <c r="E96" i="1"/>
  <c r="E64" i="3"/>
  <c r="G63" i="3"/>
  <c r="C63" i="3"/>
  <c r="E95" i="1"/>
  <c r="G62" i="3"/>
  <c r="C62" i="3"/>
  <c r="E62" i="3"/>
  <c r="E94" i="1"/>
  <c r="G61" i="3"/>
  <c r="C61" i="3"/>
  <c r="E61" i="3"/>
  <c r="E93" i="1"/>
  <c r="G60" i="3"/>
  <c r="C60" i="3"/>
  <c r="E92" i="1"/>
  <c r="F92" i="1" s="1"/>
  <c r="G59" i="3"/>
  <c r="C59" i="3"/>
  <c r="E91" i="1"/>
  <c r="G58" i="3"/>
  <c r="C58" i="3"/>
  <c r="E58" i="3"/>
  <c r="E90" i="1"/>
  <c r="F90" i="1" s="1"/>
  <c r="G57" i="3"/>
  <c r="C57" i="3"/>
  <c r="E89" i="1"/>
  <c r="F89" i="1" s="1"/>
  <c r="G89" i="1" s="1"/>
  <c r="I89" i="1" s="1"/>
  <c r="G56" i="3"/>
  <c r="C56" i="3"/>
  <c r="E88" i="1"/>
  <c r="E56" i="3" s="1"/>
  <c r="G55" i="3"/>
  <c r="C55" i="3"/>
  <c r="E87" i="1"/>
  <c r="G54" i="3"/>
  <c r="C54" i="3"/>
  <c r="E86" i="1"/>
  <c r="E54" i="3" s="1"/>
  <c r="G53" i="3"/>
  <c r="C53" i="3"/>
  <c r="E85" i="1"/>
  <c r="G52" i="3"/>
  <c r="C52" i="3"/>
  <c r="E84" i="1"/>
  <c r="E52" i="3" s="1"/>
  <c r="G51" i="3"/>
  <c r="C51" i="3"/>
  <c r="E83" i="1"/>
  <c r="E51" i="3" s="1"/>
  <c r="F83" i="1"/>
  <c r="G83" i="1" s="1"/>
  <c r="I83" i="1" s="1"/>
  <c r="G50" i="3"/>
  <c r="C50" i="3"/>
  <c r="E82" i="1"/>
  <c r="E50" i="3"/>
  <c r="G49" i="3"/>
  <c r="C49" i="3"/>
  <c r="E81" i="1"/>
  <c r="E49" i="3" s="1"/>
  <c r="G48" i="3"/>
  <c r="C48" i="3"/>
  <c r="E80" i="1"/>
  <c r="E48" i="3"/>
  <c r="G47" i="3"/>
  <c r="C47" i="3"/>
  <c r="E79" i="1"/>
  <c r="G46" i="3"/>
  <c r="C46" i="3"/>
  <c r="E78" i="1"/>
  <c r="E46" i="3" s="1"/>
  <c r="G45" i="3"/>
  <c r="C45" i="3"/>
  <c r="E77" i="1"/>
  <c r="G44" i="3"/>
  <c r="C44" i="3"/>
  <c r="E76" i="1"/>
  <c r="F76" i="1"/>
  <c r="G76" i="1" s="1"/>
  <c r="G43" i="3"/>
  <c r="C43" i="3"/>
  <c r="E75" i="1"/>
  <c r="E43" i="3"/>
  <c r="G42" i="3"/>
  <c r="C42" i="3"/>
  <c r="E74" i="1"/>
  <c r="E42" i="3" s="1"/>
  <c r="G41" i="3"/>
  <c r="C41" i="3"/>
  <c r="E73" i="1"/>
  <c r="F73" i="1" s="1"/>
  <c r="G73" i="1"/>
  <c r="I73" i="1" s="1"/>
  <c r="G40" i="3"/>
  <c r="C40" i="3"/>
  <c r="E72" i="1"/>
  <c r="E40" i="3" s="1"/>
  <c r="G39" i="3"/>
  <c r="C39" i="3"/>
  <c r="E71" i="1"/>
  <c r="G292" i="3"/>
  <c r="C292" i="3"/>
  <c r="E292" i="3"/>
  <c r="G38" i="3"/>
  <c r="C38" i="3"/>
  <c r="E69" i="1"/>
  <c r="E38" i="3" s="1"/>
  <c r="G37" i="3"/>
  <c r="C37" i="3"/>
  <c r="E68" i="1"/>
  <c r="G36" i="3"/>
  <c r="C36" i="3"/>
  <c r="E67" i="1"/>
  <c r="E36" i="3"/>
  <c r="G35" i="3"/>
  <c r="C35" i="3"/>
  <c r="E66" i="1"/>
  <c r="E35" i="3"/>
  <c r="G34" i="3"/>
  <c r="C34" i="3"/>
  <c r="E64" i="1"/>
  <c r="G33" i="3"/>
  <c r="C33" i="3"/>
  <c r="E63" i="1"/>
  <c r="F63" i="1" s="1"/>
  <c r="G32" i="3"/>
  <c r="C32" i="3"/>
  <c r="E62" i="1"/>
  <c r="E32" i="3" s="1"/>
  <c r="G31" i="3"/>
  <c r="C31" i="3"/>
  <c r="E61" i="1"/>
  <c r="G30" i="3"/>
  <c r="C30" i="3"/>
  <c r="E60" i="1"/>
  <c r="G29" i="3"/>
  <c r="C29" i="3"/>
  <c r="E59" i="1"/>
  <c r="F59" i="1"/>
  <c r="G59" i="1" s="1"/>
  <c r="I59" i="1" s="1"/>
  <c r="G291" i="3"/>
  <c r="C291" i="3"/>
  <c r="E291" i="3"/>
  <c r="G290" i="3"/>
  <c r="C290" i="3"/>
  <c r="E290" i="3"/>
  <c r="G289" i="3"/>
  <c r="C289" i="3"/>
  <c r="G28" i="3"/>
  <c r="C28" i="3"/>
  <c r="E55" i="1"/>
  <c r="F55" i="1" s="1"/>
  <c r="G55" i="1" s="1"/>
  <c r="I55" i="1" s="1"/>
  <c r="G27" i="3"/>
  <c r="C27" i="3"/>
  <c r="E54" i="1"/>
  <c r="G26" i="3"/>
  <c r="C26" i="3"/>
  <c r="E53" i="1"/>
  <c r="E26" i="3"/>
  <c r="G288" i="3"/>
  <c r="C288" i="3"/>
  <c r="E288" i="3"/>
  <c r="G287" i="3"/>
  <c r="C287" i="3"/>
  <c r="E287" i="3"/>
  <c r="G286" i="3"/>
  <c r="C286" i="3"/>
  <c r="E286" i="3"/>
  <c r="G25" i="3"/>
  <c r="C25" i="3"/>
  <c r="E49" i="1"/>
  <c r="E25" i="3" s="1"/>
  <c r="G24" i="3"/>
  <c r="C24" i="3"/>
  <c r="E48" i="1"/>
  <c r="E24" i="3"/>
  <c r="G285" i="3"/>
  <c r="C285" i="3"/>
  <c r="E285" i="3"/>
  <c r="G23" i="3"/>
  <c r="C23" i="3"/>
  <c r="E23" i="3"/>
  <c r="E46" i="1"/>
  <c r="F46" i="1"/>
  <c r="G284" i="3"/>
  <c r="C284" i="3"/>
  <c r="E284" i="3"/>
  <c r="G22" i="3"/>
  <c r="C22" i="3"/>
  <c r="E22" i="3"/>
  <c r="E44" i="1"/>
  <c r="G21" i="3"/>
  <c r="C21" i="3"/>
  <c r="E43" i="1"/>
  <c r="G20" i="3"/>
  <c r="C20" i="3"/>
  <c r="E20" i="3"/>
  <c r="E42" i="1"/>
  <c r="F42" i="1"/>
  <c r="G42" i="1" s="1"/>
  <c r="I42" i="1" s="1"/>
  <c r="G19" i="3"/>
  <c r="C19" i="3"/>
  <c r="E41" i="1"/>
  <c r="E19" i="3" s="1"/>
  <c r="F41" i="1"/>
  <c r="G41" i="1" s="1"/>
  <c r="I41" i="1" s="1"/>
  <c r="G18" i="3"/>
  <c r="C18" i="3"/>
  <c r="E18" i="3"/>
  <c r="E40" i="1"/>
  <c r="G283" i="3"/>
  <c r="C283" i="3"/>
  <c r="E283" i="3"/>
  <c r="G17" i="3"/>
  <c r="C17" i="3"/>
  <c r="E38" i="1"/>
  <c r="G16" i="3"/>
  <c r="C16" i="3"/>
  <c r="E37" i="1"/>
  <c r="E16" i="3"/>
  <c r="G15" i="3"/>
  <c r="C15" i="3"/>
  <c r="E36" i="1"/>
  <c r="G14" i="3"/>
  <c r="C14" i="3"/>
  <c r="E35" i="1"/>
  <c r="E14" i="3" s="1"/>
  <c r="G13" i="3"/>
  <c r="C13" i="3"/>
  <c r="E13" i="3"/>
  <c r="E34" i="1"/>
  <c r="F34" i="1" s="1"/>
  <c r="G282" i="3"/>
  <c r="C282" i="3"/>
  <c r="E282" i="3"/>
  <c r="G281" i="3"/>
  <c r="C281" i="3"/>
  <c r="E281" i="3"/>
  <c r="G280" i="3"/>
  <c r="C280" i="3"/>
  <c r="E280" i="3"/>
  <c r="G279" i="3"/>
  <c r="C279" i="3"/>
  <c r="E279" i="3"/>
  <c r="G278" i="3"/>
  <c r="C278" i="3"/>
  <c r="E278" i="3"/>
  <c r="G12" i="3"/>
  <c r="C12" i="3"/>
  <c r="E28" i="1"/>
  <c r="E12" i="3" s="1"/>
  <c r="G11" i="3"/>
  <c r="C11" i="3"/>
  <c r="E27" i="1"/>
  <c r="F27" i="1" s="1"/>
  <c r="G277" i="3"/>
  <c r="C277" i="3"/>
  <c r="E277" i="3"/>
  <c r="G276" i="3"/>
  <c r="C276" i="3"/>
  <c r="E276" i="3"/>
  <c r="G275" i="3"/>
  <c r="C275" i="3"/>
  <c r="E275" i="3"/>
  <c r="G274" i="3"/>
  <c r="C274" i="3"/>
  <c r="E274" i="3"/>
  <c r="G273" i="3"/>
  <c r="C273" i="3"/>
  <c r="G272" i="3"/>
  <c r="C272" i="3"/>
  <c r="E272" i="3"/>
  <c r="A168" i="3"/>
  <c r="H168" i="3"/>
  <c r="B168" i="3"/>
  <c r="D168" i="3"/>
  <c r="A169" i="3"/>
  <c r="H169" i="3"/>
  <c r="B169" i="3"/>
  <c r="D169" i="3"/>
  <c r="A170" i="3"/>
  <c r="H170" i="3"/>
  <c r="B170" i="3"/>
  <c r="D170" i="3"/>
  <c r="A171" i="3"/>
  <c r="H171" i="3"/>
  <c r="B171" i="3"/>
  <c r="D171" i="3"/>
  <c r="A172" i="3"/>
  <c r="H172" i="3"/>
  <c r="B172" i="3"/>
  <c r="D172" i="3"/>
  <c r="A173" i="3"/>
  <c r="H173" i="3"/>
  <c r="B173" i="3"/>
  <c r="D173" i="3"/>
  <c r="A174" i="3"/>
  <c r="H174" i="3"/>
  <c r="B174" i="3"/>
  <c r="D174" i="3"/>
  <c r="A175" i="3"/>
  <c r="H175" i="3"/>
  <c r="B175" i="3"/>
  <c r="D175" i="3"/>
  <c r="A176" i="3"/>
  <c r="H176" i="3"/>
  <c r="B176" i="3"/>
  <c r="D176" i="3"/>
  <c r="A177" i="3"/>
  <c r="H177" i="3"/>
  <c r="B177" i="3"/>
  <c r="D177" i="3"/>
  <c r="A178" i="3"/>
  <c r="H178" i="3"/>
  <c r="B178" i="3"/>
  <c r="D178" i="3"/>
  <c r="A179" i="3"/>
  <c r="H179" i="3"/>
  <c r="B179" i="3"/>
  <c r="D179" i="3"/>
  <c r="A180" i="3"/>
  <c r="H180" i="3"/>
  <c r="B180" i="3"/>
  <c r="D180" i="3"/>
  <c r="A181" i="3"/>
  <c r="H181" i="3"/>
  <c r="B181" i="3"/>
  <c r="D181" i="3"/>
  <c r="A182" i="3"/>
  <c r="H182" i="3"/>
  <c r="B182" i="3"/>
  <c r="D182" i="3"/>
  <c r="A183" i="3"/>
  <c r="H183" i="3"/>
  <c r="B183" i="3"/>
  <c r="D183" i="3"/>
  <c r="A184" i="3"/>
  <c r="H184" i="3"/>
  <c r="B184" i="3"/>
  <c r="D184" i="3"/>
  <c r="A185" i="3"/>
  <c r="H185" i="3"/>
  <c r="B185" i="3"/>
  <c r="D185" i="3"/>
  <c r="A186" i="3"/>
  <c r="H186" i="3"/>
  <c r="B186" i="3"/>
  <c r="D186" i="3"/>
  <c r="A187" i="3"/>
  <c r="H187" i="3"/>
  <c r="B187" i="3"/>
  <c r="D187" i="3"/>
  <c r="A188" i="3"/>
  <c r="H188" i="3"/>
  <c r="B188" i="3"/>
  <c r="D188" i="3"/>
  <c r="A189" i="3"/>
  <c r="H189" i="3"/>
  <c r="B189" i="3"/>
  <c r="D189" i="3"/>
  <c r="A190" i="3"/>
  <c r="H190" i="3"/>
  <c r="B190" i="3"/>
  <c r="D190" i="3"/>
  <c r="A191" i="3"/>
  <c r="H191" i="3"/>
  <c r="B191" i="3"/>
  <c r="D191" i="3"/>
  <c r="A192" i="3"/>
  <c r="H192" i="3"/>
  <c r="B192" i="3"/>
  <c r="D192" i="3"/>
  <c r="A193" i="3"/>
  <c r="H193" i="3"/>
  <c r="B193" i="3"/>
  <c r="D193" i="3"/>
  <c r="A194" i="3"/>
  <c r="H194" i="3"/>
  <c r="B194" i="3"/>
  <c r="D194" i="3"/>
  <c r="A195" i="3"/>
  <c r="H195" i="3"/>
  <c r="B195" i="3"/>
  <c r="D195" i="3"/>
  <c r="A196" i="3"/>
  <c r="H196" i="3"/>
  <c r="B196" i="3"/>
  <c r="D196" i="3"/>
  <c r="A197" i="3"/>
  <c r="H197" i="3"/>
  <c r="B197" i="3"/>
  <c r="D197" i="3"/>
  <c r="A198" i="3"/>
  <c r="H198" i="3"/>
  <c r="B198" i="3"/>
  <c r="D198" i="3"/>
  <c r="A199" i="3"/>
  <c r="H199" i="3"/>
  <c r="B199" i="3"/>
  <c r="D199" i="3"/>
  <c r="A200" i="3"/>
  <c r="H200" i="3"/>
  <c r="B200" i="3"/>
  <c r="D200" i="3"/>
  <c r="A201" i="3"/>
  <c r="H201" i="3"/>
  <c r="B201" i="3"/>
  <c r="D201" i="3"/>
  <c r="A293" i="3"/>
  <c r="H293" i="3"/>
  <c r="B293" i="3"/>
  <c r="D293" i="3"/>
  <c r="A202" i="3"/>
  <c r="H202" i="3"/>
  <c r="B202" i="3"/>
  <c r="D202" i="3"/>
  <c r="A203" i="3"/>
  <c r="H203" i="3"/>
  <c r="B203" i="3"/>
  <c r="D203" i="3"/>
  <c r="A204" i="3"/>
  <c r="H204" i="3"/>
  <c r="B204" i="3"/>
  <c r="D204" i="3"/>
  <c r="A205" i="3"/>
  <c r="H205" i="3"/>
  <c r="B205" i="3"/>
  <c r="D205" i="3"/>
  <c r="A206" i="3"/>
  <c r="H206" i="3"/>
  <c r="B206" i="3"/>
  <c r="D206" i="3"/>
  <c r="A294" i="3"/>
  <c r="H294" i="3"/>
  <c r="B294" i="3"/>
  <c r="D294" i="3"/>
  <c r="A207" i="3"/>
  <c r="H207" i="3"/>
  <c r="B207" i="3"/>
  <c r="D207" i="3"/>
  <c r="A208" i="3"/>
  <c r="H208" i="3"/>
  <c r="B208" i="3"/>
  <c r="D208" i="3"/>
  <c r="A209" i="3"/>
  <c r="H209" i="3"/>
  <c r="B209" i="3"/>
  <c r="D209" i="3"/>
  <c r="A295" i="3"/>
  <c r="H295" i="3"/>
  <c r="B295" i="3"/>
  <c r="D295" i="3"/>
  <c r="A296" i="3"/>
  <c r="H296" i="3"/>
  <c r="B296" i="3"/>
  <c r="D296" i="3"/>
  <c r="A210" i="3"/>
  <c r="H210" i="3"/>
  <c r="B210" i="3"/>
  <c r="D210" i="3"/>
  <c r="A211" i="3"/>
  <c r="H211" i="3"/>
  <c r="B211" i="3"/>
  <c r="D211" i="3"/>
  <c r="A212" i="3"/>
  <c r="H212" i="3"/>
  <c r="B212" i="3"/>
  <c r="D212" i="3"/>
  <c r="A213" i="3"/>
  <c r="H213" i="3"/>
  <c r="B213" i="3"/>
  <c r="D213" i="3"/>
  <c r="A214" i="3"/>
  <c r="H214" i="3"/>
  <c r="B214" i="3"/>
  <c r="D214" i="3"/>
  <c r="A297" i="3"/>
  <c r="H297" i="3"/>
  <c r="B297" i="3"/>
  <c r="D297" i="3"/>
  <c r="A215" i="3"/>
  <c r="H215" i="3"/>
  <c r="B215" i="3"/>
  <c r="D215" i="3"/>
  <c r="A216" i="3"/>
  <c r="H216" i="3"/>
  <c r="B216" i="3"/>
  <c r="D216" i="3"/>
  <c r="A217" i="3"/>
  <c r="H217" i="3"/>
  <c r="B217" i="3"/>
  <c r="D217" i="3"/>
  <c r="A218" i="3"/>
  <c r="H218" i="3"/>
  <c r="B218" i="3"/>
  <c r="D218" i="3"/>
  <c r="A219" i="3"/>
  <c r="H219" i="3"/>
  <c r="B219" i="3"/>
  <c r="D219" i="3"/>
  <c r="A220" i="3"/>
  <c r="H220" i="3"/>
  <c r="B220" i="3"/>
  <c r="D220" i="3"/>
  <c r="A221" i="3"/>
  <c r="H221" i="3"/>
  <c r="B221" i="3"/>
  <c r="D221" i="3"/>
  <c r="A222" i="3"/>
  <c r="H222" i="3"/>
  <c r="B222" i="3"/>
  <c r="D222" i="3"/>
  <c r="A223" i="3"/>
  <c r="H223" i="3"/>
  <c r="B223" i="3"/>
  <c r="D223" i="3"/>
  <c r="A224" i="3"/>
  <c r="H224" i="3"/>
  <c r="B224" i="3"/>
  <c r="D224" i="3"/>
  <c r="A225" i="3"/>
  <c r="H225" i="3"/>
  <c r="B225" i="3"/>
  <c r="D225" i="3"/>
  <c r="A298" i="3"/>
  <c r="H298" i="3"/>
  <c r="B298" i="3"/>
  <c r="D298" i="3"/>
  <c r="A226" i="3"/>
  <c r="H226" i="3"/>
  <c r="B226" i="3"/>
  <c r="D226" i="3"/>
  <c r="A227" i="3"/>
  <c r="H227" i="3"/>
  <c r="B227" i="3"/>
  <c r="D227" i="3"/>
  <c r="A228" i="3"/>
  <c r="H228" i="3"/>
  <c r="B228" i="3"/>
  <c r="D228" i="3"/>
  <c r="A299" i="3"/>
  <c r="H299" i="3"/>
  <c r="B299" i="3"/>
  <c r="D299" i="3"/>
  <c r="A229" i="3"/>
  <c r="H229" i="3"/>
  <c r="B229" i="3"/>
  <c r="D229" i="3"/>
  <c r="A230" i="3"/>
  <c r="H230" i="3"/>
  <c r="B230" i="3"/>
  <c r="D230" i="3"/>
  <c r="A300" i="3"/>
  <c r="H300" i="3"/>
  <c r="B300" i="3"/>
  <c r="D300" i="3"/>
  <c r="A231" i="3"/>
  <c r="H231" i="3"/>
  <c r="B231" i="3"/>
  <c r="D231" i="3"/>
  <c r="A232" i="3"/>
  <c r="H232" i="3"/>
  <c r="B232" i="3"/>
  <c r="D232" i="3"/>
  <c r="A233" i="3"/>
  <c r="H233" i="3"/>
  <c r="B233" i="3"/>
  <c r="D233" i="3"/>
  <c r="A301" i="3"/>
  <c r="H301" i="3"/>
  <c r="B301" i="3"/>
  <c r="D301" i="3"/>
  <c r="A302" i="3"/>
  <c r="H302" i="3"/>
  <c r="B302" i="3"/>
  <c r="D302" i="3"/>
  <c r="A303" i="3"/>
  <c r="H303" i="3"/>
  <c r="B303" i="3"/>
  <c r="D303" i="3"/>
  <c r="A304" i="3"/>
  <c r="H304" i="3"/>
  <c r="B304" i="3"/>
  <c r="D304" i="3"/>
  <c r="A305" i="3"/>
  <c r="H305" i="3"/>
  <c r="B305" i="3"/>
  <c r="D305" i="3"/>
  <c r="A306" i="3"/>
  <c r="H306" i="3"/>
  <c r="B306" i="3"/>
  <c r="D306" i="3"/>
  <c r="A234" i="3"/>
  <c r="H234" i="3"/>
  <c r="B234" i="3"/>
  <c r="D234" i="3"/>
  <c r="A307" i="3"/>
  <c r="H307" i="3"/>
  <c r="B307" i="3"/>
  <c r="D307" i="3"/>
  <c r="A308" i="3"/>
  <c r="H308" i="3"/>
  <c r="B308" i="3"/>
  <c r="D308" i="3"/>
  <c r="A309" i="3"/>
  <c r="H309" i="3"/>
  <c r="B309" i="3"/>
  <c r="D309" i="3"/>
  <c r="A310" i="3"/>
  <c r="H310" i="3"/>
  <c r="B310" i="3"/>
  <c r="D310" i="3"/>
  <c r="A311" i="3"/>
  <c r="H311" i="3"/>
  <c r="B311" i="3"/>
  <c r="D311" i="3"/>
  <c r="A235" i="3"/>
  <c r="H235" i="3"/>
  <c r="B235" i="3"/>
  <c r="D235" i="3"/>
  <c r="A236" i="3"/>
  <c r="H236" i="3"/>
  <c r="B236" i="3"/>
  <c r="D236" i="3"/>
  <c r="A237" i="3"/>
  <c r="H237" i="3"/>
  <c r="B237" i="3"/>
  <c r="D237" i="3"/>
  <c r="A238" i="3"/>
  <c r="H238" i="3"/>
  <c r="B238" i="3"/>
  <c r="D238" i="3"/>
  <c r="A239" i="3"/>
  <c r="H239" i="3"/>
  <c r="B239" i="3"/>
  <c r="D239" i="3"/>
  <c r="A312" i="3"/>
  <c r="H312" i="3"/>
  <c r="B312" i="3"/>
  <c r="D312" i="3"/>
  <c r="A313" i="3"/>
  <c r="H313" i="3"/>
  <c r="B313" i="3"/>
  <c r="D313" i="3"/>
  <c r="A240" i="3"/>
  <c r="H240" i="3"/>
  <c r="B240" i="3"/>
  <c r="D240" i="3"/>
  <c r="A314" i="3"/>
  <c r="H314" i="3"/>
  <c r="B314" i="3"/>
  <c r="D314" i="3"/>
  <c r="A315" i="3"/>
  <c r="H315" i="3"/>
  <c r="B315" i="3"/>
  <c r="D315" i="3"/>
  <c r="A316" i="3"/>
  <c r="H316" i="3"/>
  <c r="B316" i="3"/>
  <c r="D316" i="3"/>
  <c r="A317" i="3"/>
  <c r="H317" i="3"/>
  <c r="B317" i="3"/>
  <c r="D317" i="3"/>
  <c r="A318" i="3"/>
  <c r="H318" i="3"/>
  <c r="B318" i="3"/>
  <c r="D318" i="3"/>
  <c r="A319" i="3"/>
  <c r="H319" i="3"/>
  <c r="B319" i="3"/>
  <c r="D319" i="3"/>
  <c r="A320" i="3"/>
  <c r="H320" i="3"/>
  <c r="B320" i="3"/>
  <c r="D320" i="3"/>
  <c r="A321" i="3"/>
  <c r="H321" i="3"/>
  <c r="B321" i="3"/>
  <c r="D321" i="3"/>
  <c r="A322" i="3"/>
  <c r="H322" i="3"/>
  <c r="B322" i="3"/>
  <c r="D322" i="3"/>
  <c r="A323" i="3"/>
  <c r="H323" i="3"/>
  <c r="B323" i="3"/>
  <c r="D323" i="3"/>
  <c r="A324" i="3"/>
  <c r="H324" i="3"/>
  <c r="B324" i="3"/>
  <c r="D324" i="3"/>
  <c r="A325" i="3"/>
  <c r="H325" i="3"/>
  <c r="B325" i="3"/>
  <c r="D325" i="3"/>
  <c r="A326" i="3"/>
  <c r="H326" i="3"/>
  <c r="B326" i="3"/>
  <c r="D326" i="3"/>
  <c r="A327" i="3"/>
  <c r="H327" i="3"/>
  <c r="B327" i="3"/>
  <c r="D327" i="3"/>
  <c r="A328" i="3"/>
  <c r="H328" i="3"/>
  <c r="B328" i="3"/>
  <c r="D328" i="3"/>
  <c r="A329" i="3"/>
  <c r="H329" i="3"/>
  <c r="B329" i="3"/>
  <c r="D329" i="3"/>
  <c r="A330" i="3"/>
  <c r="H330" i="3"/>
  <c r="B330" i="3"/>
  <c r="D330" i="3"/>
  <c r="A331" i="3"/>
  <c r="H331" i="3"/>
  <c r="B331" i="3"/>
  <c r="D331" i="3"/>
  <c r="A332" i="3"/>
  <c r="H332" i="3"/>
  <c r="B332" i="3"/>
  <c r="D332" i="3"/>
  <c r="A333" i="3"/>
  <c r="H333" i="3"/>
  <c r="B333" i="3"/>
  <c r="D333" i="3"/>
  <c r="A334" i="3"/>
  <c r="H334" i="3"/>
  <c r="B334" i="3"/>
  <c r="D334" i="3"/>
  <c r="A335" i="3"/>
  <c r="H335" i="3"/>
  <c r="B335" i="3"/>
  <c r="D335" i="3"/>
  <c r="A241" i="3"/>
  <c r="H241" i="3"/>
  <c r="B241" i="3"/>
  <c r="D241" i="3"/>
  <c r="A336" i="3"/>
  <c r="H336" i="3"/>
  <c r="B336" i="3"/>
  <c r="D336" i="3"/>
  <c r="A337" i="3"/>
  <c r="H337" i="3"/>
  <c r="B337" i="3"/>
  <c r="D337" i="3"/>
  <c r="A338" i="3"/>
  <c r="H338" i="3"/>
  <c r="B338" i="3"/>
  <c r="D338" i="3"/>
  <c r="A242" i="3"/>
  <c r="H242" i="3"/>
  <c r="B242" i="3"/>
  <c r="D242" i="3"/>
  <c r="A339" i="3"/>
  <c r="H339" i="3"/>
  <c r="B339" i="3"/>
  <c r="D339" i="3"/>
  <c r="A340" i="3"/>
  <c r="H340" i="3"/>
  <c r="B340" i="3"/>
  <c r="D340" i="3"/>
  <c r="A341" i="3"/>
  <c r="H341" i="3"/>
  <c r="B341" i="3"/>
  <c r="D341" i="3"/>
  <c r="A342" i="3"/>
  <c r="H342" i="3"/>
  <c r="B342" i="3"/>
  <c r="D342" i="3"/>
  <c r="A243" i="3"/>
  <c r="H243" i="3"/>
  <c r="B243" i="3"/>
  <c r="D243" i="3"/>
  <c r="A343" i="3"/>
  <c r="H343" i="3"/>
  <c r="B343" i="3"/>
  <c r="D343" i="3"/>
  <c r="A244" i="3"/>
  <c r="H244" i="3"/>
  <c r="B244" i="3"/>
  <c r="D244" i="3"/>
  <c r="A245" i="3"/>
  <c r="H245" i="3"/>
  <c r="B245" i="3"/>
  <c r="D245" i="3"/>
  <c r="A246" i="3"/>
  <c r="H246" i="3"/>
  <c r="B246" i="3"/>
  <c r="D246" i="3"/>
  <c r="A247" i="3"/>
  <c r="H247" i="3"/>
  <c r="B247" i="3"/>
  <c r="D247" i="3"/>
  <c r="A248" i="3"/>
  <c r="H248" i="3"/>
  <c r="B248" i="3"/>
  <c r="D248" i="3"/>
  <c r="A249" i="3"/>
  <c r="H249" i="3"/>
  <c r="B249" i="3"/>
  <c r="D249" i="3"/>
  <c r="A250" i="3"/>
  <c r="H250" i="3"/>
  <c r="B250" i="3"/>
  <c r="D250" i="3"/>
  <c r="A344" i="3"/>
  <c r="H344" i="3"/>
  <c r="B344" i="3"/>
  <c r="D344" i="3"/>
  <c r="A251" i="3"/>
  <c r="H251" i="3"/>
  <c r="B251" i="3"/>
  <c r="D251" i="3"/>
  <c r="A252" i="3"/>
  <c r="H252" i="3"/>
  <c r="B252" i="3"/>
  <c r="D252" i="3"/>
  <c r="A253" i="3"/>
  <c r="H253" i="3"/>
  <c r="B253" i="3"/>
  <c r="D253" i="3"/>
  <c r="A254" i="3"/>
  <c r="H254" i="3"/>
  <c r="B254" i="3"/>
  <c r="D254" i="3"/>
  <c r="A345" i="3"/>
  <c r="H345" i="3"/>
  <c r="B345" i="3"/>
  <c r="D345" i="3"/>
  <c r="A255" i="3"/>
  <c r="H255" i="3"/>
  <c r="B255" i="3"/>
  <c r="D255" i="3"/>
  <c r="A256" i="3"/>
  <c r="H256" i="3"/>
  <c r="B256" i="3"/>
  <c r="D256" i="3"/>
  <c r="A257" i="3"/>
  <c r="H257" i="3"/>
  <c r="B257" i="3"/>
  <c r="D257" i="3"/>
  <c r="A258" i="3"/>
  <c r="H258" i="3"/>
  <c r="B258" i="3"/>
  <c r="D258" i="3"/>
  <c r="A259" i="3"/>
  <c r="H259" i="3"/>
  <c r="B259" i="3"/>
  <c r="D259" i="3"/>
  <c r="A260" i="3"/>
  <c r="H260" i="3"/>
  <c r="B260" i="3"/>
  <c r="D260" i="3"/>
  <c r="A261" i="3"/>
  <c r="H261" i="3"/>
  <c r="B261" i="3"/>
  <c r="D261" i="3"/>
  <c r="A262" i="3"/>
  <c r="H262" i="3"/>
  <c r="B262" i="3"/>
  <c r="D262" i="3"/>
  <c r="A263" i="3"/>
  <c r="H263" i="3"/>
  <c r="B263" i="3"/>
  <c r="D263" i="3"/>
  <c r="A346" i="3"/>
  <c r="H346" i="3"/>
  <c r="B346" i="3"/>
  <c r="D346" i="3"/>
  <c r="A264" i="3"/>
  <c r="H264" i="3"/>
  <c r="B264" i="3"/>
  <c r="D264" i="3"/>
  <c r="A265" i="3"/>
  <c r="H265" i="3"/>
  <c r="B265" i="3"/>
  <c r="D265" i="3"/>
  <c r="A266" i="3"/>
  <c r="H266" i="3"/>
  <c r="B266" i="3"/>
  <c r="D266" i="3"/>
  <c r="A267" i="3"/>
  <c r="H267" i="3"/>
  <c r="B267" i="3"/>
  <c r="D267" i="3"/>
  <c r="A268" i="3"/>
  <c r="H268" i="3"/>
  <c r="B268" i="3"/>
  <c r="D268" i="3"/>
  <c r="A269" i="3"/>
  <c r="H269" i="3"/>
  <c r="B269" i="3"/>
  <c r="D269" i="3"/>
  <c r="A270" i="3"/>
  <c r="H270" i="3"/>
  <c r="B270" i="3"/>
  <c r="D270" i="3"/>
  <c r="A271" i="3"/>
  <c r="H271" i="3"/>
  <c r="B271" i="3"/>
  <c r="D271" i="3"/>
  <c r="A347" i="3"/>
  <c r="H347" i="3"/>
  <c r="B347" i="3"/>
  <c r="D347" i="3"/>
  <c r="A348" i="3"/>
  <c r="H348" i="3"/>
  <c r="B348" i="3"/>
  <c r="D348" i="3"/>
  <c r="H167" i="3"/>
  <c r="B167" i="3"/>
  <c r="D167" i="3"/>
  <c r="A167" i="3"/>
  <c r="H166" i="3"/>
  <c r="B166" i="3"/>
  <c r="D166" i="3"/>
  <c r="A166" i="3"/>
  <c r="H165" i="3"/>
  <c r="B165" i="3"/>
  <c r="D165" i="3"/>
  <c r="A165" i="3"/>
  <c r="H164" i="3"/>
  <c r="B164" i="3"/>
  <c r="D164" i="3"/>
  <c r="A164" i="3"/>
  <c r="H163" i="3"/>
  <c r="B163" i="3"/>
  <c r="D163" i="3"/>
  <c r="A163" i="3"/>
  <c r="H162" i="3"/>
  <c r="B162" i="3"/>
  <c r="D162" i="3"/>
  <c r="A162" i="3"/>
  <c r="H161" i="3"/>
  <c r="B161" i="3"/>
  <c r="D161" i="3"/>
  <c r="A161" i="3"/>
  <c r="H160" i="3"/>
  <c r="B160" i="3"/>
  <c r="D160" i="3"/>
  <c r="A160" i="3"/>
  <c r="H159" i="3"/>
  <c r="B159" i="3"/>
  <c r="D159" i="3"/>
  <c r="A159" i="3"/>
  <c r="H158" i="3"/>
  <c r="B158" i="3"/>
  <c r="D158" i="3"/>
  <c r="A158" i="3"/>
  <c r="H157" i="3"/>
  <c r="B157" i="3"/>
  <c r="D157" i="3"/>
  <c r="A157" i="3"/>
  <c r="H156" i="3"/>
  <c r="B156" i="3"/>
  <c r="D156" i="3"/>
  <c r="A156" i="3"/>
  <c r="H155" i="3"/>
  <c r="B155" i="3"/>
  <c r="D155" i="3"/>
  <c r="A155" i="3"/>
  <c r="H154" i="3"/>
  <c r="B154" i="3"/>
  <c r="D154" i="3"/>
  <c r="A154" i="3"/>
  <c r="H153" i="3"/>
  <c r="B153" i="3"/>
  <c r="D153" i="3"/>
  <c r="A153" i="3"/>
  <c r="H152" i="3"/>
  <c r="B152" i="3"/>
  <c r="D152" i="3"/>
  <c r="A152" i="3"/>
  <c r="H151" i="3"/>
  <c r="B151" i="3"/>
  <c r="D151" i="3"/>
  <c r="A151" i="3"/>
  <c r="H150" i="3"/>
  <c r="B150" i="3"/>
  <c r="D150" i="3"/>
  <c r="A150" i="3"/>
  <c r="H149" i="3"/>
  <c r="B149" i="3"/>
  <c r="D149" i="3"/>
  <c r="A149" i="3"/>
  <c r="H148" i="3"/>
  <c r="B148" i="3"/>
  <c r="D148" i="3"/>
  <c r="A148" i="3"/>
  <c r="H147" i="3"/>
  <c r="B147" i="3"/>
  <c r="D147" i="3"/>
  <c r="A147" i="3"/>
  <c r="H146" i="3"/>
  <c r="B146" i="3"/>
  <c r="D146" i="3"/>
  <c r="A146" i="3"/>
  <c r="H145" i="3"/>
  <c r="B145" i="3"/>
  <c r="D145" i="3"/>
  <c r="A145" i="3"/>
  <c r="H144" i="3"/>
  <c r="B144" i="3"/>
  <c r="D144" i="3"/>
  <c r="A144" i="3"/>
  <c r="H143" i="3"/>
  <c r="B143" i="3"/>
  <c r="D143" i="3"/>
  <c r="A143" i="3"/>
  <c r="H142" i="3"/>
  <c r="B142" i="3"/>
  <c r="D142" i="3"/>
  <c r="A142" i="3"/>
  <c r="H141" i="3"/>
  <c r="B141" i="3"/>
  <c r="D141" i="3"/>
  <c r="A141" i="3"/>
  <c r="H140" i="3"/>
  <c r="B140" i="3"/>
  <c r="D140" i="3"/>
  <c r="A140" i="3"/>
  <c r="H139" i="3"/>
  <c r="B139" i="3"/>
  <c r="D139" i="3"/>
  <c r="A139" i="3"/>
  <c r="H138" i="3"/>
  <c r="B138" i="3"/>
  <c r="D138" i="3"/>
  <c r="A138" i="3"/>
  <c r="H137" i="3"/>
  <c r="B137" i="3"/>
  <c r="D137" i="3"/>
  <c r="A137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88" i="3"/>
  <c r="B88" i="3"/>
  <c r="D88" i="3"/>
  <c r="A88" i="3"/>
  <c r="H87" i="3"/>
  <c r="B87" i="3"/>
  <c r="D87" i="3"/>
  <c r="A87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B82" i="3"/>
  <c r="D82" i="3"/>
  <c r="A82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B78" i="3"/>
  <c r="D78" i="3"/>
  <c r="A78" i="3"/>
  <c r="H77" i="3"/>
  <c r="B77" i="3"/>
  <c r="D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B72" i="3"/>
  <c r="D72" i="3"/>
  <c r="A72" i="3"/>
  <c r="H71" i="3"/>
  <c r="B71" i="3"/>
  <c r="D71" i="3"/>
  <c r="A71" i="3"/>
  <c r="H70" i="3"/>
  <c r="B70" i="3"/>
  <c r="D70" i="3"/>
  <c r="A70" i="3"/>
  <c r="H69" i="3"/>
  <c r="B69" i="3"/>
  <c r="D69" i="3"/>
  <c r="A69" i="3"/>
  <c r="H68" i="3"/>
  <c r="B68" i="3"/>
  <c r="D68" i="3"/>
  <c r="A68" i="3"/>
  <c r="H67" i="3"/>
  <c r="B67" i="3"/>
  <c r="D67" i="3"/>
  <c r="A67" i="3"/>
  <c r="H66" i="3"/>
  <c r="B66" i="3"/>
  <c r="D66" i="3"/>
  <c r="A66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61" i="3"/>
  <c r="B61" i="3"/>
  <c r="F61" i="3"/>
  <c r="D61" i="3"/>
  <c r="A61" i="3"/>
  <c r="H60" i="3"/>
  <c r="B60" i="3"/>
  <c r="F60" i="3"/>
  <c r="D60" i="3"/>
  <c r="A60" i="3"/>
  <c r="H59" i="3"/>
  <c r="F59" i="3"/>
  <c r="D59" i="3"/>
  <c r="B59" i="3"/>
  <c r="A59" i="3"/>
  <c r="H58" i="3"/>
  <c r="B58" i="3"/>
  <c r="F58" i="3"/>
  <c r="D58" i="3"/>
  <c r="A58" i="3"/>
  <c r="H57" i="3"/>
  <c r="B57" i="3"/>
  <c r="F57" i="3"/>
  <c r="D57" i="3"/>
  <c r="A57" i="3"/>
  <c r="H56" i="3"/>
  <c r="B56" i="3"/>
  <c r="D56" i="3"/>
  <c r="A56" i="3"/>
  <c r="H55" i="3"/>
  <c r="B55" i="3"/>
  <c r="D55" i="3"/>
  <c r="A55" i="3"/>
  <c r="H54" i="3"/>
  <c r="B54" i="3"/>
  <c r="D54" i="3"/>
  <c r="A54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B46" i="3"/>
  <c r="D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292" i="3"/>
  <c r="B292" i="3"/>
  <c r="D292" i="3"/>
  <c r="A292" i="3"/>
  <c r="H38" i="3"/>
  <c r="B38" i="3"/>
  <c r="D38" i="3"/>
  <c r="A38" i="3"/>
  <c r="H37" i="3"/>
  <c r="B37" i="3"/>
  <c r="D37" i="3"/>
  <c r="A37" i="3"/>
  <c r="H36" i="3"/>
  <c r="B36" i="3"/>
  <c r="D36" i="3"/>
  <c r="A36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91" i="3"/>
  <c r="B291" i="3"/>
  <c r="D291" i="3"/>
  <c r="A291" i="3"/>
  <c r="H290" i="3"/>
  <c r="B290" i="3"/>
  <c r="D290" i="3"/>
  <c r="A290" i="3"/>
  <c r="H289" i="3"/>
  <c r="B289" i="3"/>
  <c r="D289" i="3"/>
  <c r="A289" i="3"/>
  <c r="H28" i="3"/>
  <c r="B28" i="3"/>
  <c r="D28" i="3"/>
  <c r="A28" i="3"/>
  <c r="H27" i="3"/>
  <c r="B27" i="3"/>
  <c r="D27" i="3"/>
  <c r="A27" i="3"/>
  <c r="H26" i="3"/>
  <c r="B26" i="3"/>
  <c r="D26" i="3"/>
  <c r="A26" i="3"/>
  <c r="H288" i="3"/>
  <c r="B288" i="3"/>
  <c r="D288" i="3"/>
  <c r="A288" i="3"/>
  <c r="H287" i="3"/>
  <c r="B287" i="3"/>
  <c r="D287" i="3"/>
  <c r="A287" i="3"/>
  <c r="H286" i="3"/>
  <c r="B286" i="3"/>
  <c r="D286" i="3"/>
  <c r="A286" i="3"/>
  <c r="H25" i="3"/>
  <c r="B25" i="3"/>
  <c r="D25" i="3"/>
  <c r="A25" i="3"/>
  <c r="H24" i="3"/>
  <c r="B24" i="3"/>
  <c r="D24" i="3"/>
  <c r="A24" i="3"/>
  <c r="H285" i="3"/>
  <c r="B285" i="3"/>
  <c r="D285" i="3"/>
  <c r="A285" i="3"/>
  <c r="H23" i="3"/>
  <c r="B23" i="3"/>
  <c r="D23" i="3"/>
  <c r="A23" i="3"/>
  <c r="H284" i="3"/>
  <c r="B284" i="3"/>
  <c r="D284" i="3"/>
  <c r="A284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283" i="3"/>
  <c r="B283" i="3"/>
  <c r="D283" i="3"/>
  <c r="A283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282" i="3"/>
  <c r="B282" i="3"/>
  <c r="D282" i="3"/>
  <c r="A282" i="3"/>
  <c r="H281" i="3"/>
  <c r="B281" i="3"/>
  <c r="D281" i="3"/>
  <c r="A281" i="3"/>
  <c r="H280" i="3"/>
  <c r="B280" i="3"/>
  <c r="D280" i="3"/>
  <c r="A280" i="3"/>
  <c r="H279" i="3"/>
  <c r="B279" i="3"/>
  <c r="D279" i="3"/>
  <c r="A279" i="3"/>
  <c r="H278" i="3"/>
  <c r="B278" i="3"/>
  <c r="D278" i="3"/>
  <c r="A278" i="3"/>
  <c r="H12" i="3"/>
  <c r="B12" i="3"/>
  <c r="D12" i="3"/>
  <c r="A12" i="3"/>
  <c r="H11" i="3"/>
  <c r="B11" i="3"/>
  <c r="D11" i="3"/>
  <c r="A11" i="3"/>
  <c r="H277" i="3"/>
  <c r="B277" i="3"/>
  <c r="D277" i="3"/>
  <c r="A277" i="3"/>
  <c r="H276" i="3"/>
  <c r="B276" i="3"/>
  <c r="D276" i="3"/>
  <c r="A276" i="3"/>
  <c r="H275" i="3"/>
  <c r="B275" i="3"/>
  <c r="D275" i="3"/>
  <c r="A275" i="3"/>
  <c r="H274" i="3"/>
  <c r="B274" i="3"/>
  <c r="D274" i="3"/>
  <c r="A274" i="3"/>
  <c r="H273" i="3"/>
  <c r="B273" i="3"/>
  <c r="D273" i="3"/>
  <c r="A273" i="3"/>
  <c r="H272" i="3"/>
  <c r="B272" i="3"/>
  <c r="D272" i="3"/>
  <c r="A272" i="3"/>
  <c r="P376" i="1"/>
  <c r="C9" i="1"/>
  <c r="D9" i="1"/>
  <c r="F171" i="1"/>
  <c r="G171" i="1" s="1"/>
  <c r="I171" i="1" s="1"/>
  <c r="F173" i="1"/>
  <c r="G173" i="1"/>
  <c r="F177" i="1"/>
  <c r="G177" i="1"/>
  <c r="I177" i="1" s="1"/>
  <c r="F201" i="1"/>
  <c r="G201" i="1" s="1"/>
  <c r="I201" i="1" s="1"/>
  <c r="F194" i="1"/>
  <c r="G194" i="1"/>
  <c r="F204" i="1"/>
  <c r="G204" i="1"/>
  <c r="I204" i="1" s="1"/>
  <c r="F207" i="1"/>
  <c r="G207" i="1" s="1"/>
  <c r="I207" i="1" s="1"/>
  <c r="F208" i="1"/>
  <c r="G208" i="1" s="1"/>
  <c r="I208" i="1" s="1"/>
  <c r="F211" i="1"/>
  <c r="G211" i="1"/>
  <c r="I211" i="1" s="1"/>
  <c r="E65" i="1"/>
  <c r="F65" i="1" s="1"/>
  <c r="G65" i="1"/>
  <c r="H65" i="1" s="1"/>
  <c r="F28" i="1"/>
  <c r="G28" i="1" s="1"/>
  <c r="J28" i="1" s="1"/>
  <c r="F235" i="1"/>
  <c r="G235" i="1" s="1"/>
  <c r="J235" i="1" s="1"/>
  <c r="F298" i="1"/>
  <c r="G298" i="1"/>
  <c r="F305" i="1"/>
  <c r="G305" i="1"/>
  <c r="K305" i="1" s="1"/>
  <c r="F346" i="1"/>
  <c r="G346" i="1" s="1"/>
  <c r="K346" i="1" s="1"/>
  <c r="F347" i="1"/>
  <c r="G347" i="1" s="1"/>
  <c r="K347" i="1" s="1"/>
  <c r="F349" i="1"/>
  <c r="G349" i="1"/>
  <c r="K349" i="1" s="1"/>
  <c r="F351" i="1"/>
  <c r="G351" i="1" s="1"/>
  <c r="K351" i="1" s="1"/>
  <c r="F311" i="1"/>
  <c r="G311" i="1"/>
  <c r="I311" i="1" s="1"/>
  <c r="F307" i="1"/>
  <c r="G307" i="1" s="1"/>
  <c r="K307" i="1" s="1"/>
  <c r="F345" i="1"/>
  <c r="G345" i="1"/>
  <c r="K345" i="1" s="1"/>
  <c r="F66" i="1"/>
  <c r="G66" i="1" s="1"/>
  <c r="I66" i="1" s="1"/>
  <c r="F67" i="1"/>
  <c r="G67" i="1"/>
  <c r="I67" i="1" s="1"/>
  <c r="F94" i="1"/>
  <c r="G94" i="1"/>
  <c r="I94" i="1" s="1"/>
  <c r="F97" i="1"/>
  <c r="G97" i="1" s="1"/>
  <c r="I97" i="1" s="1"/>
  <c r="F169" i="1"/>
  <c r="G169" i="1"/>
  <c r="I169" i="1" s="1"/>
  <c r="F184" i="1"/>
  <c r="G184" i="1"/>
  <c r="I184" i="1" s="1"/>
  <c r="F215" i="1"/>
  <c r="G215" i="1" s="1"/>
  <c r="I215" i="1" s="1"/>
  <c r="F219" i="1"/>
  <c r="G219" i="1" s="1"/>
  <c r="I219" i="1" s="1"/>
  <c r="G220" i="1"/>
  <c r="I220" i="1" s="1"/>
  <c r="F225" i="1"/>
  <c r="G225" i="1" s="1"/>
  <c r="I225" i="1"/>
  <c r="F233" i="1"/>
  <c r="G233" i="1" s="1"/>
  <c r="F269" i="1"/>
  <c r="G269" i="1"/>
  <c r="I269" i="1"/>
  <c r="F270" i="1"/>
  <c r="G270" i="1" s="1"/>
  <c r="I270" i="1" s="1"/>
  <c r="E303" i="1"/>
  <c r="F303" i="1" s="1"/>
  <c r="F261" i="1"/>
  <c r="G261" i="1" s="1"/>
  <c r="I261" i="1" s="1"/>
  <c r="F262" i="1"/>
  <c r="G262" i="1" s="1"/>
  <c r="I262" i="1" s="1"/>
  <c r="F263" i="1"/>
  <c r="G263" i="1"/>
  <c r="F265" i="1"/>
  <c r="G265" i="1"/>
  <c r="I265" i="1" s="1"/>
  <c r="F268" i="1"/>
  <c r="G268" i="1"/>
  <c r="I268" i="1" s="1"/>
  <c r="F271" i="1"/>
  <c r="G271" i="1" s="1"/>
  <c r="I271" i="1" s="1"/>
  <c r="F272" i="1"/>
  <c r="G272" i="1"/>
  <c r="J272" i="1" s="1"/>
  <c r="F274" i="1"/>
  <c r="G274" i="1" s="1"/>
  <c r="I274" i="1" s="1"/>
  <c r="F275" i="1"/>
  <c r="G275" i="1"/>
  <c r="I275" i="1" s="1"/>
  <c r="F276" i="1"/>
  <c r="G276" i="1"/>
  <c r="I276" i="1" s="1"/>
  <c r="F280" i="1"/>
  <c r="G280" i="1" s="1"/>
  <c r="I280" i="1" s="1"/>
  <c r="F281" i="1"/>
  <c r="G281" i="1"/>
  <c r="I281" i="1" s="1"/>
  <c r="F288" i="1"/>
  <c r="G288" i="1" s="1"/>
  <c r="I288" i="1" s="1"/>
  <c r="F289" i="1"/>
  <c r="G289" i="1" s="1"/>
  <c r="I289" i="1" s="1"/>
  <c r="F304" i="1"/>
  <c r="G304" i="1" s="1"/>
  <c r="P377" i="1"/>
  <c r="P374" i="1"/>
  <c r="K374" i="1"/>
  <c r="P373" i="1"/>
  <c r="P375" i="1"/>
  <c r="P371" i="1"/>
  <c r="P370" i="1"/>
  <c r="P369" i="1"/>
  <c r="P365" i="1"/>
  <c r="P372" i="1"/>
  <c r="E175" i="1"/>
  <c r="F175" i="1"/>
  <c r="G175" i="1"/>
  <c r="J175" i="1" s="1"/>
  <c r="E180" i="1"/>
  <c r="F180" i="1" s="1"/>
  <c r="G180" i="1" s="1"/>
  <c r="J180" i="1" s="1"/>
  <c r="F229" i="1"/>
  <c r="G229" i="1" s="1"/>
  <c r="I229" i="1"/>
  <c r="F230" i="1"/>
  <c r="F221" i="1"/>
  <c r="G221" i="1" s="1"/>
  <c r="F222" i="1"/>
  <c r="G222" i="1" s="1"/>
  <c r="F224" i="1"/>
  <c r="F226" i="1"/>
  <c r="G226" i="1"/>
  <c r="I226" i="1" s="1"/>
  <c r="F231" i="1"/>
  <c r="F234" i="1"/>
  <c r="F240" i="1"/>
  <c r="G240" i="1" s="1"/>
  <c r="I240" i="1" s="1"/>
  <c r="F243" i="1"/>
  <c r="F246" i="1"/>
  <c r="G246" i="1" s="1"/>
  <c r="I246" i="1" s="1"/>
  <c r="F247" i="1"/>
  <c r="G247" i="1" s="1"/>
  <c r="F249" i="1"/>
  <c r="G249" i="1" s="1"/>
  <c r="I249" i="1" s="1"/>
  <c r="F242" i="1"/>
  <c r="G242" i="1" s="1"/>
  <c r="I242" i="1" s="1"/>
  <c r="F245" i="1"/>
  <c r="F251" i="1"/>
  <c r="G251" i="1" s="1"/>
  <c r="I251" i="1"/>
  <c r="F252" i="1"/>
  <c r="G252" i="1" s="1"/>
  <c r="I252" i="1" s="1"/>
  <c r="F253" i="1"/>
  <c r="G253" i="1" s="1"/>
  <c r="I253" i="1"/>
  <c r="E256" i="1"/>
  <c r="F256" i="1"/>
  <c r="G256" i="1" s="1"/>
  <c r="I256" i="1"/>
  <c r="F35" i="1"/>
  <c r="G35" i="1" s="1"/>
  <c r="I35" i="1" s="1"/>
  <c r="F40" i="1"/>
  <c r="G40" i="1" s="1"/>
  <c r="I40" i="1"/>
  <c r="F44" i="1"/>
  <c r="F48" i="1"/>
  <c r="G48" i="1" s="1"/>
  <c r="I48" i="1" s="1"/>
  <c r="F49" i="1"/>
  <c r="G49" i="1" s="1"/>
  <c r="F53" i="1"/>
  <c r="F62" i="1"/>
  <c r="G62" i="1" s="1"/>
  <c r="I62" i="1"/>
  <c r="F64" i="1"/>
  <c r="G64" i="1" s="1"/>
  <c r="F68" i="1"/>
  <c r="F69" i="1"/>
  <c r="G69" i="1" s="1"/>
  <c r="I69" i="1" s="1"/>
  <c r="F75" i="1"/>
  <c r="G75" i="1" s="1"/>
  <c r="I75" i="1" s="1"/>
  <c r="F84" i="1"/>
  <c r="F85" i="1"/>
  <c r="G85" i="1" s="1"/>
  <c r="F86" i="1"/>
  <c r="G86" i="1" s="1"/>
  <c r="I86" i="1" s="1"/>
  <c r="F88" i="1"/>
  <c r="G88" i="1" s="1"/>
  <c r="I88" i="1"/>
  <c r="F93" i="1"/>
  <c r="F100" i="1"/>
  <c r="G100" i="1" s="1"/>
  <c r="I100" i="1" s="1"/>
  <c r="F99" i="1"/>
  <c r="F104" i="1"/>
  <c r="G104" i="1" s="1"/>
  <c r="I104" i="1" s="1"/>
  <c r="F107" i="1"/>
  <c r="G107" i="1" s="1"/>
  <c r="I107" i="1" s="1"/>
  <c r="F108" i="1"/>
  <c r="F109" i="1"/>
  <c r="G109" i="1" s="1"/>
  <c r="I109" i="1"/>
  <c r="F111" i="1"/>
  <c r="G111" i="1"/>
  <c r="I111" i="1" s="1"/>
  <c r="F114" i="1"/>
  <c r="G114" i="1"/>
  <c r="I114" i="1" s="1"/>
  <c r="F119" i="1"/>
  <c r="G119" i="1"/>
  <c r="I119" i="1" s="1"/>
  <c r="F120" i="1"/>
  <c r="G120" i="1" s="1"/>
  <c r="F122" i="1"/>
  <c r="F123" i="1"/>
  <c r="G123" i="1" s="1"/>
  <c r="F124" i="1"/>
  <c r="G124" i="1" s="1"/>
  <c r="I124" i="1" s="1"/>
  <c r="F128" i="1"/>
  <c r="G128" i="1" s="1"/>
  <c r="F130" i="1"/>
  <c r="F131" i="1"/>
  <c r="G131" i="1" s="1"/>
  <c r="I131" i="1" s="1"/>
  <c r="F139" i="1"/>
  <c r="G139" i="1"/>
  <c r="I139" i="1"/>
  <c r="F142" i="1"/>
  <c r="G142" i="1"/>
  <c r="I142" i="1" s="1"/>
  <c r="F143" i="1"/>
  <c r="G143" i="1" s="1"/>
  <c r="I143" i="1" s="1"/>
  <c r="F144" i="1"/>
  <c r="G144" i="1" s="1"/>
  <c r="I144" i="1" s="1"/>
  <c r="F145" i="1"/>
  <c r="G145" i="1" s="1"/>
  <c r="I145" i="1"/>
  <c r="F146" i="1"/>
  <c r="E126" i="1"/>
  <c r="F126" i="1" s="1"/>
  <c r="G126" i="1"/>
  <c r="F147" i="1"/>
  <c r="G147" i="1"/>
  <c r="I147" i="1" s="1"/>
  <c r="F148" i="1"/>
  <c r="G148" i="1" s="1"/>
  <c r="F155" i="1"/>
  <c r="F157" i="1"/>
  <c r="F159" i="1"/>
  <c r="F160" i="1"/>
  <c r="G160" i="1" s="1"/>
  <c r="I160" i="1" s="1"/>
  <c r="F161" i="1"/>
  <c r="G161" i="1"/>
  <c r="I161" i="1" s="1"/>
  <c r="F162" i="1"/>
  <c r="F163" i="1"/>
  <c r="F164" i="1"/>
  <c r="G164" i="1" s="1"/>
  <c r="I164" i="1"/>
  <c r="F165" i="1"/>
  <c r="F166" i="1"/>
  <c r="G166" i="1" s="1"/>
  <c r="I166" i="1" s="1"/>
  <c r="F167" i="1"/>
  <c r="G167" i="1" s="1"/>
  <c r="I167" i="1" s="1"/>
  <c r="F170" i="1"/>
  <c r="G170" i="1"/>
  <c r="I170" i="1" s="1"/>
  <c r="F176" i="1"/>
  <c r="G176" i="1"/>
  <c r="I176" i="1" s="1"/>
  <c r="E178" i="1"/>
  <c r="F178" i="1"/>
  <c r="G178" i="1" s="1"/>
  <c r="I178" i="1"/>
  <c r="E179" i="1"/>
  <c r="F179" i="1"/>
  <c r="G179" i="1"/>
  <c r="I179" i="1" s="1"/>
  <c r="F181" i="1"/>
  <c r="G181" i="1"/>
  <c r="I181" i="1" s="1"/>
  <c r="E182" i="1"/>
  <c r="F182" i="1" s="1"/>
  <c r="G182" i="1"/>
  <c r="I182" i="1"/>
  <c r="E185" i="1"/>
  <c r="F185" i="1" s="1"/>
  <c r="E186" i="1"/>
  <c r="F186" i="1" s="1"/>
  <c r="G186" i="1"/>
  <c r="I186" i="1" s="1"/>
  <c r="E188" i="1"/>
  <c r="F188" i="1"/>
  <c r="G188" i="1" s="1"/>
  <c r="I188" i="1" s="1"/>
  <c r="F183" i="1"/>
  <c r="G183" i="1"/>
  <c r="I183" i="1" s="1"/>
  <c r="F187" i="1"/>
  <c r="G187" i="1" s="1"/>
  <c r="I187" i="1" s="1"/>
  <c r="F189" i="1"/>
  <c r="G189" i="1"/>
  <c r="I189" i="1" s="1"/>
  <c r="F190" i="1"/>
  <c r="G190" i="1" s="1"/>
  <c r="I190" i="1" s="1"/>
  <c r="F192" i="1"/>
  <c r="G192" i="1" s="1"/>
  <c r="I192" i="1" s="1"/>
  <c r="F193" i="1"/>
  <c r="F195" i="1"/>
  <c r="G195" i="1"/>
  <c r="I195" i="1" s="1"/>
  <c r="F198" i="1"/>
  <c r="F199" i="1"/>
  <c r="F200" i="1"/>
  <c r="G200" i="1"/>
  <c r="I200" i="1" s="1"/>
  <c r="F202" i="1"/>
  <c r="F203" i="1"/>
  <c r="G203" i="1" s="1"/>
  <c r="I203" i="1" s="1"/>
  <c r="F205" i="1"/>
  <c r="G205" i="1" s="1"/>
  <c r="I205" i="1"/>
  <c r="F206" i="1"/>
  <c r="G206" i="1"/>
  <c r="I206" i="1" s="1"/>
  <c r="F210" i="1"/>
  <c r="G210" i="1" s="1"/>
  <c r="I210" i="1" s="1"/>
  <c r="F209" i="1"/>
  <c r="G209" i="1" s="1"/>
  <c r="F213" i="1"/>
  <c r="F214" i="1"/>
  <c r="G214" i="1" s="1"/>
  <c r="I214" i="1" s="1"/>
  <c r="F217" i="1"/>
  <c r="G217" i="1"/>
  <c r="I217" i="1" s="1"/>
  <c r="F218" i="1"/>
  <c r="F74" i="1"/>
  <c r="G74" i="1" s="1"/>
  <c r="I74" i="1" s="1"/>
  <c r="F80" i="1"/>
  <c r="G80" i="1" s="1"/>
  <c r="I80" i="1" s="1"/>
  <c r="F81" i="1"/>
  <c r="G81" i="1" s="1"/>
  <c r="I81" i="1" s="1"/>
  <c r="F82" i="1"/>
  <c r="G82" i="1" s="1"/>
  <c r="I82" i="1" s="1"/>
  <c r="F96" i="1"/>
  <c r="G96" i="1"/>
  <c r="I96" i="1" s="1"/>
  <c r="F98" i="1"/>
  <c r="F101" i="1"/>
  <c r="F118" i="1"/>
  <c r="G118" i="1" s="1"/>
  <c r="I118" i="1"/>
  <c r="F134" i="1"/>
  <c r="F135" i="1"/>
  <c r="G135" i="1" s="1"/>
  <c r="I135" i="1"/>
  <c r="F149" i="1"/>
  <c r="F151" i="1"/>
  <c r="F152" i="1"/>
  <c r="G152" i="1" s="1"/>
  <c r="I152" i="1" s="1"/>
  <c r="F153" i="1"/>
  <c r="G153" i="1"/>
  <c r="I153" i="1" s="1"/>
  <c r="F16" i="1"/>
  <c r="D9" i="2"/>
  <c r="E9" i="2"/>
  <c r="D11" i="2"/>
  <c r="O318" i="2" s="1"/>
  <c r="Q318" i="2" s="1"/>
  <c r="D12" i="2"/>
  <c r="D13" i="2"/>
  <c r="C17" i="2"/>
  <c r="E21" i="2"/>
  <c r="F21" i="2"/>
  <c r="G21" i="2"/>
  <c r="J21" i="2"/>
  <c r="P21" i="2"/>
  <c r="E22" i="2"/>
  <c r="F22" i="2"/>
  <c r="P22" i="2"/>
  <c r="E23" i="2"/>
  <c r="F23" i="2"/>
  <c r="G23" i="2"/>
  <c r="M23" i="2"/>
  <c r="P23" i="2"/>
  <c r="E24" i="2"/>
  <c r="F24" i="2"/>
  <c r="G24" i="2"/>
  <c r="M24" i="2"/>
  <c r="P24" i="2"/>
  <c r="E25" i="2"/>
  <c r="F25" i="2"/>
  <c r="G25" i="2"/>
  <c r="M25" i="2"/>
  <c r="P25" i="2"/>
  <c r="E26" i="2"/>
  <c r="F26" i="2"/>
  <c r="G26" i="2"/>
  <c r="M26" i="2"/>
  <c r="P26" i="2"/>
  <c r="E27" i="2"/>
  <c r="F27" i="2"/>
  <c r="G27" i="2"/>
  <c r="M27" i="2"/>
  <c r="P27" i="2"/>
  <c r="E28" i="2"/>
  <c r="F28" i="2"/>
  <c r="G28" i="2"/>
  <c r="M28" i="2"/>
  <c r="P28" i="2"/>
  <c r="E29" i="2"/>
  <c r="F29" i="2"/>
  <c r="G29" i="2"/>
  <c r="M29" i="2"/>
  <c r="P29" i="2"/>
  <c r="E30" i="2"/>
  <c r="F30" i="2"/>
  <c r="G30" i="2"/>
  <c r="M30" i="2"/>
  <c r="P30" i="2"/>
  <c r="E31" i="2"/>
  <c r="F31" i="2"/>
  <c r="G31" i="2"/>
  <c r="M31" i="2"/>
  <c r="P31" i="2"/>
  <c r="E32" i="2"/>
  <c r="F32" i="2"/>
  <c r="G32" i="2"/>
  <c r="M32" i="2"/>
  <c r="P32" i="2"/>
  <c r="E33" i="2"/>
  <c r="F33" i="2"/>
  <c r="P33" i="2"/>
  <c r="E34" i="2"/>
  <c r="F34" i="2"/>
  <c r="G34" i="2"/>
  <c r="M34" i="2"/>
  <c r="P34" i="2"/>
  <c r="E35" i="2"/>
  <c r="F35" i="2"/>
  <c r="G35" i="2"/>
  <c r="M35" i="2"/>
  <c r="P35" i="2"/>
  <c r="E36" i="2"/>
  <c r="F36" i="2"/>
  <c r="G36" i="2"/>
  <c r="M36" i="2"/>
  <c r="P36" i="2"/>
  <c r="E37" i="2"/>
  <c r="F37" i="2"/>
  <c r="G37" i="2"/>
  <c r="M37" i="2"/>
  <c r="P37" i="2"/>
  <c r="E38" i="2"/>
  <c r="F38" i="2"/>
  <c r="G38" i="2"/>
  <c r="M38" i="2"/>
  <c r="P38" i="2"/>
  <c r="E39" i="2"/>
  <c r="F39" i="2"/>
  <c r="G39" i="2"/>
  <c r="M39" i="2"/>
  <c r="P39" i="2"/>
  <c r="E40" i="2"/>
  <c r="F40" i="2"/>
  <c r="G40" i="2"/>
  <c r="M40" i="2"/>
  <c r="P40" i="2"/>
  <c r="E41" i="2"/>
  <c r="F41" i="2"/>
  <c r="P41" i="2"/>
  <c r="E42" i="2"/>
  <c r="F42" i="2"/>
  <c r="G42" i="2"/>
  <c r="M42" i="2"/>
  <c r="P42" i="2"/>
  <c r="E43" i="2"/>
  <c r="F43" i="2"/>
  <c r="G43" i="2"/>
  <c r="M43" i="2"/>
  <c r="P43" i="2"/>
  <c r="E44" i="2"/>
  <c r="F44" i="2"/>
  <c r="G44" i="2"/>
  <c r="H44" i="2"/>
  <c r="P44" i="2"/>
  <c r="E45" i="2"/>
  <c r="F45" i="2"/>
  <c r="G45" i="2"/>
  <c r="M45" i="2"/>
  <c r="P45" i="2"/>
  <c r="E46" i="2"/>
  <c r="F46" i="2"/>
  <c r="P46" i="2"/>
  <c r="E47" i="2"/>
  <c r="F47" i="2"/>
  <c r="G47" i="2"/>
  <c r="I47" i="2"/>
  <c r="P47" i="2"/>
  <c r="E48" i="2"/>
  <c r="F48" i="2"/>
  <c r="P48" i="2"/>
  <c r="E49" i="2"/>
  <c r="F49" i="2"/>
  <c r="G49" i="2"/>
  <c r="M49" i="2"/>
  <c r="P49" i="2"/>
  <c r="E50" i="2"/>
  <c r="F50" i="2"/>
  <c r="G50" i="2"/>
  <c r="M50" i="2"/>
  <c r="P50" i="2"/>
  <c r="E51" i="2"/>
  <c r="F51" i="2"/>
  <c r="G51" i="2"/>
  <c r="M51" i="2"/>
  <c r="P51" i="2"/>
  <c r="E52" i="2"/>
  <c r="F52" i="2"/>
  <c r="G52" i="2"/>
  <c r="M52" i="2"/>
  <c r="P52" i="2"/>
  <c r="E53" i="2"/>
  <c r="F53" i="2"/>
  <c r="G53" i="2"/>
  <c r="L53" i="2"/>
  <c r="P53" i="2"/>
  <c r="E54" i="2"/>
  <c r="F54" i="2"/>
  <c r="P54" i="2"/>
  <c r="E55" i="2"/>
  <c r="F55" i="2"/>
  <c r="G55" i="2"/>
  <c r="M55" i="2"/>
  <c r="P55" i="2"/>
  <c r="E56" i="2"/>
  <c r="F56" i="2"/>
  <c r="G56" i="2"/>
  <c r="L56" i="2"/>
  <c r="P56" i="2"/>
  <c r="E57" i="2"/>
  <c r="F57" i="2"/>
  <c r="G57" i="2"/>
  <c r="M57" i="2"/>
  <c r="P57" i="2"/>
  <c r="E58" i="2"/>
  <c r="F58" i="2"/>
  <c r="G58" i="2"/>
  <c r="L58" i="2"/>
  <c r="P58" i="2"/>
  <c r="E59" i="2"/>
  <c r="F59" i="2"/>
  <c r="G59" i="2"/>
  <c r="L59" i="2"/>
  <c r="P59" i="2"/>
  <c r="E60" i="2"/>
  <c r="F60" i="2"/>
  <c r="G60" i="2"/>
  <c r="L60" i="2"/>
  <c r="P60" i="2"/>
  <c r="E61" i="2"/>
  <c r="F61" i="2"/>
  <c r="G61" i="2"/>
  <c r="L61" i="2"/>
  <c r="P61" i="2"/>
  <c r="E62" i="2"/>
  <c r="F62" i="2"/>
  <c r="G62" i="2"/>
  <c r="M62" i="2"/>
  <c r="P62" i="2"/>
  <c r="E63" i="2"/>
  <c r="F63" i="2"/>
  <c r="P63" i="2"/>
  <c r="E64" i="2"/>
  <c r="F64" i="2"/>
  <c r="G64" i="2"/>
  <c r="M64" i="2"/>
  <c r="P64" i="2"/>
  <c r="E65" i="2"/>
  <c r="F65" i="2"/>
  <c r="P65" i="2"/>
  <c r="E66" i="2"/>
  <c r="F66" i="2"/>
  <c r="G66" i="2"/>
  <c r="M66" i="2"/>
  <c r="P66" i="2"/>
  <c r="E67" i="2"/>
  <c r="F67" i="2"/>
  <c r="G67" i="2"/>
  <c r="M67" i="2"/>
  <c r="P67" i="2"/>
  <c r="E68" i="2"/>
  <c r="F68" i="2"/>
  <c r="G68" i="2"/>
  <c r="M68" i="2"/>
  <c r="P68" i="2"/>
  <c r="E69" i="2"/>
  <c r="F69" i="2"/>
  <c r="G69" i="2"/>
  <c r="M69" i="2"/>
  <c r="P69" i="2"/>
  <c r="E70" i="2"/>
  <c r="F70" i="2"/>
  <c r="G70" i="2"/>
  <c r="I70" i="2"/>
  <c r="P70" i="2"/>
  <c r="E71" i="2"/>
  <c r="F71" i="2"/>
  <c r="G71" i="2"/>
  <c r="M71" i="2"/>
  <c r="P71" i="2"/>
  <c r="E72" i="2"/>
  <c r="F72" i="2"/>
  <c r="G72" i="2"/>
  <c r="M72" i="2"/>
  <c r="P72" i="2"/>
  <c r="E73" i="2"/>
  <c r="F73" i="2"/>
  <c r="P73" i="2"/>
  <c r="E74" i="2"/>
  <c r="F74" i="2"/>
  <c r="G74" i="2"/>
  <c r="L74" i="2"/>
  <c r="P74" i="2"/>
  <c r="E75" i="2"/>
  <c r="F75" i="2"/>
  <c r="G75" i="2"/>
  <c r="L75" i="2"/>
  <c r="P75" i="2"/>
  <c r="E76" i="2"/>
  <c r="F76" i="2"/>
  <c r="G76" i="2"/>
  <c r="I76" i="2"/>
  <c r="P76" i="2"/>
  <c r="E77" i="2"/>
  <c r="F77" i="2"/>
  <c r="G77" i="2"/>
  <c r="L77" i="2"/>
  <c r="P77" i="2"/>
  <c r="E78" i="2"/>
  <c r="F78" i="2"/>
  <c r="P78" i="2"/>
  <c r="E79" i="2"/>
  <c r="F79" i="2"/>
  <c r="G79" i="2"/>
  <c r="M79" i="2"/>
  <c r="P79" i="2"/>
  <c r="E80" i="2"/>
  <c r="F80" i="2"/>
  <c r="P80" i="2"/>
  <c r="E81" i="2"/>
  <c r="F81" i="2"/>
  <c r="G81" i="2"/>
  <c r="M81" i="2"/>
  <c r="P81" i="2"/>
  <c r="E82" i="2"/>
  <c r="F82" i="2"/>
  <c r="G82" i="2"/>
  <c r="M82" i="2"/>
  <c r="P82" i="2"/>
  <c r="E83" i="2"/>
  <c r="F83" i="2"/>
  <c r="P83" i="2"/>
  <c r="E84" i="2"/>
  <c r="F84" i="2"/>
  <c r="G84" i="2"/>
  <c r="M84" i="2"/>
  <c r="P84" i="2"/>
  <c r="E85" i="2"/>
  <c r="F85" i="2"/>
  <c r="G85" i="2"/>
  <c r="M85" i="2"/>
  <c r="P85" i="2"/>
  <c r="E86" i="2"/>
  <c r="F86" i="2"/>
  <c r="P86" i="2"/>
  <c r="E87" i="2"/>
  <c r="F87" i="2"/>
  <c r="G87" i="2"/>
  <c r="M87" i="2"/>
  <c r="P87" i="2"/>
  <c r="E88" i="2"/>
  <c r="F88" i="2"/>
  <c r="G88" i="2"/>
  <c r="M88" i="2"/>
  <c r="P88" i="2"/>
  <c r="E89" i="2"/>
  <c r="F89" i="2"/>
  <c r="G89" i="2"/>
  <c r="M89" i="2"/>
  <c r="P89" i="2"/>
  <c r="E90" i="2"/>
  <c r="F90" i="2"/>
  <c r="G90" i="2"/>
  <c r="M90" i="2"/>
  <c r="P90" i="2"/>
  <c r="E91" i="2"/>
  <c r="F91" i="2"/>
  <c r="G91" i="2"/>
  <c r="M91" i="2"/>
  <c r="P91" i="2"/>
  <c r="E92" i="2"/>
  <c r="F92" i="2"/>
  <c r="G92" i="2"/>
  <c r="L92" i="2"/>
  <c r="P92" i="2"/>
  <c r="E93" i="2"/>
  <c r="F93" i="2"/>
  <c r="G93" i="2"/>
  <c r="M93" i="2"/>
  <c r="P93" i="2"/>
  <c r="E94" i="2"/>
  <c r="F94" i="2"/>
  <c r="G94" i="2"/>
  <c r="M94" i="2"/>
  <c r="P94" i="2"/>
  <c r="E95" i="2"/>
  <c r="F95" i="2"/>
  <c r="G95" i="2"/>
  <c r="M95" i="2"/>
  <c r="P95" i="2"/>
  <c r="E96" i="2"/>
  <c r="F96" i="2"/>
  <c r="G96" i="2"/>
  <c r="L96" i="2"/>
  <c r="P96" i="2"/>
  <c r="E97" i="2"/>
  <c r="F97" i="2"/>
  <c r="P97" i="2"/>
  <c r="E98" i="2"/>
  <c r="F98" i="2"/>
  <c r="G98" i="2"/>
  <c r="M98" i="2"/>
  <c r="P98" i="2"/>
  <c r="E99" i="2"/>
  <c r="F99" i="2"/>
  <c r="G99" i="2"/>
  <c r="M99" i="2"/>
  <c r="P99" i="2"/>
  <c r="E100" i="2"/>
  <c r="F100" i="2"/>
  <c r="G100" i="2"/>
  <c r="M100" i="2"/>
  <c r="P100" i="2"/>
  <c r="E101" i="2"/>
  <c r="F101" i="2"/>
  <c r="G101" i="2"/>
  <c r="M101" i="2"/>
  <c r="P101" i="2"/>
  <c r="E102" i="2"/>
  <c r="F102" i="2"/>
  <c r="G102" i="2"/>
  <c r="M102" i="2"/>
  <c r="P102" i="2"/>
  <c r="E103" i="2"/>
  <c r="F103" i="2"/>
  <c r="G103" i="2"/>
  <c r="M103" i="2"/>
  <c r="P103" i="2"/>
  <c r="E104" i="2"/>
  <c r="F104" i="2"/>
  <c r="G104" i="2"/>
  <c r="M104" i="2"/>
  <c r="P104" i="2"/>
  <c r="E105" i="2"/>
  <c r="F105" i="2"/>
  <c r="P105" i="2"/>
  <c r="E106" i="2"/>
  <c r="F106" i="2"/>
  <c r="G106" i="2"/>
  <c r="M106" i="2"/>
  <c r="P106" i="2"/>
  <c r="E107" i="2"/>
  <c r="F107" i="2"/>
  <c r="P107" i="2"/>
  <c r="E108" i="2"/>
  <c r="F108" i="2"/>
  <c r="G108" i="2"/>
  <c r="I108" i="2"/>
  <c r="P108" i="2"/>
  <c r="E109" i="2"/>
  <c r="F109" i="2"/>
  <c r="G109" i="2"/>
  <c r="M109" i="2"/>
  <c r="P109" i="2"/>
  <c r="E110" i="2"/>
  <c r="F110" i="2"/>
  <c r="G110" i="2"/>
  <c r="M110" i="2"/>
  <c r="P110" i="2"/>
  <c r="E111" i="2"/>
  <c r="F111" i="2"/>
  <c r="G111" i="2"/>
  <c r="M111" i="2"/>
  <c r="P111" i="2"/>
  <c r="E112" i="2"/>
  <c r="F112" i="2"/>
  <c r="P112" i="2"/>
  <c r="E113" i="2"/>
  <c r="F113" i="2"/>
  <c r="G113" i="2"/>
  <c r="L113" i="2"/>
  <c r="P113" i="2"/>
  <c r="E114" i="2"/>
  <c r="F114" i="2"/>
  <c r="G114" i="2"/>
  <c r="L114" i="2"/>
  <c r="P114" i="2"/>
  <c r="E115" i="2"/>
  <c r="F115" i="2"/>
  <c r="G115" i="2"/>
  <c r="M115" i="2"/>
  <c r="P115" i="2"/>
  <c r="E116" i="2"/>
  <c r="F116" i="2"/>
  <c r="G116" i="2"/>
  <c r="M116" i="2"/>
  <c r="P116" i="2"/>
  <c r="E117" i="2"/>
  <c r="F117" i="2"/>
  <c r="G117" i="2"/>
  <c r="M117" i="2"/>
  <c r="P117" i="2"/>
  <c r="E118" i="2"/>
  <c r="F118" i="2"/>
  <c r="P118" i="2"/>
  <c r="E119" i="2"/>
  <c r="F119" i="2"/>
  <c r="G119" i="2"/>
  <c r="M119" i="2"/>
  <c r="P119" i="2"/>
  <c r="E120" i="2"/>
  <c r="F120" i="2"/>
  <c r="G120" i="2"/>
  <c r="M120" i="2"/>
  <c r="P120" i="2"/>
  <c r="E121" i="2"/>
  <c r="F121" i="2"/>
  <c r="G121" i="2"/>
  <c r="M121" i="2"/>
  <c r="P121" i="2"/>
  <c r="E122" i="2"/>
  <c r="F122" i="2"/>
  <c r="G122" i="2"/>
  <c r="M122" i="2"/>
  <c r="P122" i="2"/>
  <c r="E123" i="2"/>
  <c r="F123" i="2"/>
  <c r="G123" i="2"/>
  <c r="M123" i="2"/>
  <c r="P123" i="2"/>
  <c r="E124" i="2"/>
  <c r="F124" i="2"/>
  <c r="G124" i="2"/>
  <c r="M124" i="2"/>
  <c r="P124" i="2"/>
  <c r="E125" i="2"/>
  <c r="F125" i="2"/>
  <c r="G125" i="2"/>
  <c r="M125" i="2"/>
  <c r="P125" i="2"/>
  <c r="E126" i="2"/>
  <c r="F126" i="2"/>
  <c r="P126" i="2"/>
  <c r="E127" i="2"/>
  <c r="F127" i="2"/>
  <c r="P127" i="2"/>
  <c r="E128" i="2"/>
  <c r="F128" i="2"/>
  <c r="G128" i="2"/>
  <c r="L128" i="2"/>
  <c r="P128" i="2"/>
  <c r="E129" i="2"/>
  <c r="F129" i="2"/>
  <c r="P129" i="2"/>
  <c r="E130" i="2"/>
  <c r="F130" i="2"/>
  <c r="G130" i="2"/>
  <c r="L130" i="2"/>
  <c r="P130" i="2"/>
  <c r="E131" i="2"/>
  <c r="F131" i="2"/>
  <c r="P131" i="2"/>
  <c r="E132" i="2"/>
  <c r="F132" i="2"/>
  <c r="G132" i="2"/>
  <c r="L132" i="2"/>
  <c r="P132" i="2"/>
  <c r="E133" i="2"/>
  <c r="F133" i="2"/>
  <c r="G133" i="2"/>
  <c r="L133" i="2"/>
  <c r="P133" i="2"/>
  <c r="E134" i="2"/>
  <c r="F134" i="2"/>
  <c r="G134" i="2"/>
  <c r="M134" i="2"/>
  <c r="P134" i="2"/>
  <c r="E135" i="2"/>
  <c r="F135" i="2"/>
  <c r="G135" i="2"/>
  <c r="M135" i="2"/>
  <c r="P135" i="2"/>
  <c r="E136" i="2"/>
  <c r="F136" i="2"/>
  <c r="P136" i="2"/>
  <c r="E137" i="2"/>
  <c r="F137" i="2"/>
  <c r="G137" i="2"/>
  <c r="M137" i="2"/>
  <c r="P137" i="2"/>
  <c r="E138" i="2"/>
  <c r="F138" i="2"/>
  <c r="G138" i="2"/>
  <c r="M138" i="2"/>
  <c r="P138" i="2"/>
  <c r="E139" i="2"/>
  <c r="F139" i="2"/>
  <c r="G139" i="2"/>
  <c r="M139" i="2"/>
  <c r="P139" i="2"/>
  <c r="E140" i="2"/>
  <c r="F140" i="2"/>
  <c r="G140" i="2"/>
  <c r="M140" i="2"/>
  <c r="P140" i="2"/>
  <c r="E141" i="2"/>
  <c r="F141" i="2"/>
  <c r="G141" i="2"/>
  <c r="M141" i="2"/>
  <c r="P141" i="2"/>
  <c r="E142" i="2"/>
  <c r="F142" i="2"/>
  <c r="G142" i="2"/>
  <c r="M142" i="2"/>
  <c r="P142" i="2"/>
  <c r="E143" i="2"/>
  <c r="F143" i="2"/>
  <c r="G143" i="2"/>
  <c r="M143" i="2"/>
  <c r="P143" i="2"/>
  <c r="E144" i="2"/>
  <c r="F144" i="2"/>
  <c r="P144" i="2"/>
  <c r="E145" i="2"/>
  <c r="F145" i="2"/>
  <c r="G145" i="2"/>
  <c r="M145" i="2"/>
  <c r="P145" i="2"/>
  <c r="E146" i="2"/>
  <c r="F146" i="2"/>
  <c r="G146" i="2"/>
  <c r="M146" i="2"/>
  <c r="P146" i="2"/>
  <c r="E147" i="2"/>
  <c r="F147" i="2"/>
  <c r="G147" i="2"/>
  <c r="M147" i="2"/>
  <c r="P147" i="2"/>
  <c r="E148" i="2"/>
  <c r="F148" i="2"/>
  <c r="G148" i="2"/>
  <c r="I148" i="2"/>
  <c r="P148" i="2"/>
  <c r="E149" i="2"/>
  <c r="F149" i="2"/>
  <c r="G149" i="2"/>
  <c r="M149" i="2"/>
  <c r="P149" i="2"/>
  <c r="E150" i="2"/>
  <c r="F150" i="2"/>
  <c r="P150" i="2"/>
  <c r="E151" i="2"/>
  <c r="F151" i="2"/>
  <c r="P151" i="2"/>
  <c r="E152" i="2"/>
  <c r="F152" i="2"/>
  <c r="G152" i="2"/>
  <c r="L152" i="2"/>
  <c r="P152" i="2"/>
  <c r="E153" i="2"/>
  <c r="F153" i="2"/>
  <c r="G153" i="2"/>
  <c r="I153" i="2"/>
  <c r="P153" i="2"/>
  <c r="E154" i="2"/>
  <c r="F154" i="2"/>
  <c r="G154" i="2"/>
  <c r="L154" i="2"/>
  <c r="P154" i="2"/>
  <c r="E155" i="2"/>
  <c r="F155" i="2"/>
  <c r="G155" i="2"/>
  <c r="M155" i="2"/>
  <c r="P155" i="2"/>
  <c r="E156" i="2"/>
  <c r="F156" i="2"/>
  <c r="G156" i="2"/>
  <c r="L156" i="2"/>
  <c r="P156" i="2"/>
  <c r="E157" i="2"/>
  <c r="F157" i="2"/>
  <c r="G157" i="2"/>
  <c r="M157" i="2"/>
  <c r="P157" i="2"/>
  <c r="E158" i="2"/>
  <c r="F158" i="2"/>
  <c r="P158" i="2"/>
  <c r="E159" i="2"/>
  <c r="F159" i="2"/>
  <c r="G159" i="2"/>
  <c r="L159" i="2"/>
  <c r="P159" i="2"/>
  <c r="E160" i="2"/>
  <c r="F160" i="2"/>
  <c r="G160" i="2"/>
  <c r="M160" i="2"/>
  <c r="P160" i="2"/>
  <c r="E161" i="2"/>
  <c r="F161" i="2"/>
  <c r="P161" i="2"/>
  <c r="E162" i="2"/>
  <c r="F162" i="2"/>
  <c r="G162" i="2"/>
  <c r="M162" i="2"/>
  <c r="P162" i="2"/>
  <c r="E163" i="2"/>
  <c r="F163" i="2"/>
  <c r="P163" i="2"/>
  <c r="E164" i="2"/>
  <c r="F164" i="2"/>
  <c r="G164" i="2"/>
  <c r="M164" i="2"/>
  <c r="P164" i="2"/>
  <c r="E165" i="2"/>
  <c r="F165" i="2"/>
  <c r="G165" i="2"/>
  <c r="M165" i="2"/>
  <c r="P165" i="2"/>
  <c r="E166" i="2"/>
  <c r="F166" i="2"/>
  <c r="G166" i="2"/>
  <c r="M166" i="2"/>
  <c r="P166" i="2"/>
  <c r="E167" i="2"/>
  <c r="F167" i="2"/>
  <c r="G167" i="2"/>
  <c r="M167" i="2"/>
  <c r="P167" i="2"/>
  <c r="E168" i="2"/>
  <c r="F168" i="2"/>
  <c r="P168" i="2"/>
  <c r="E169" i="2"/>
  <c r="F169" i="2"/>
  <c r="G169" i="2"/>
  <c r="M169" i="2"/>
  <c r="P169" i="2"/>
  <c r="E170" i="2"/>
  <c r="F170" i="2"/>
  <c r="G170" i="2"/>
  <c r="M170" i="2"/>
  <c r="P170" i="2"/>
  <c r="E171" i="2"/>
  <c r="F171" i="2"/>
  <c r="P171" i="2"/>
  <c r="E172" i="2"/>
  <c r="F172" i="2"/>
  <c r="G172" i="2"/>
  <c r="M172" i="2"/>
  <c r="P172" i="2"/>
  <c r="E173" i="2"/>
  <c r="F173" i="2"/>
  <c r="G173" i="2"/>
  <c r="L173" i="2"/>
  <c r="P173" i="2"/>
  <c r="E174" i="2"/>
  <c r="F174" i="2"/>
  <c r="G174" i="2"/>
  <c r="M174" i="2"/>
  <c r="P174" i="2"/>
  <c r="E175" i="2"/>
  <c r="F175" i="2"/>
  <c r="G175" i="2"/>
  <c r="M175" i="2"/>
  <c r="P175" i="2"/>
  <c r="E176" i="2"/>
  <c r="F176" i="2"/>
  <c r="P176" i="2"/>
  <c r="E177" i="2"/>
  <c r="F177" i="2"/>
  <c r="G177" i="2"/>
  <c r="M177" i="2"/>
  <c r="P177" i="2"/>
  <c r="E178" i="2"/>
  <c r="F178" i="2"/>
  <c r="G178" i="2"/>
  <c r="M178" i="2"/>
  <c r="P178" i="2"/>
  <c r="E179" i="2"/>
  <c r="F179" i="2"/>
  <c r="G179" i="2"/>
  <c r="M179" i="2"/>
  <c r="P179" i="2"/>
  <c r="E180" i="2"/>
  <c r="F180" i="2"/>
  <c r="G180" i="2"/>
  <c r="L180" i="2"/>
  <c r="P180" i="2"/>
  <c r="E181" i="2"/>
  <c r="F181" i="2"/>
  <c r="G181" i="2"/>
  <c r="M181" i="2"/>
  <c r="P181" i="2"/>
  <c r="E182" i="2"/>
  <c r="F182" i="2"/>
  <c r="P182" i="2"/>
  <c r="E183" i="2"/>
  <c r="F183" i="2"/>
  <c r="G183" i="2"/>
  <c r="L183" i="2"/>
  <c r="P183" i="2"/>
  <c r="E184" i="2"/>
  <c r="F184" i="2"/>
  <c r="P184" i="2"/>
  <c r="E185" i="2"/>
  <c r="F185" i="2"/>
  <c r="G185" i="2"/>
  <c r="M185" i="2"/>
  <c r="P185" i="2"/>
  <c r="E186" i="2"/>
  <c r="F186" i="2"/>
  <c r="G186" i="2"/>
  <c r="L186" i="2"/>
  <c r="P186" i="2"/>
  <c r="E187" i="2"/>
  <c r="F187" i="2"/>
  <c r="G187" i="2"/>
  <c r="L187" i="2"/>
  <c r="P187" i="2"/>
  <c r="E188" i="2"/>
  <c r="F188" i="2"/>
  <c r="G188" i="2"/>
  <c r="M188" i="2"/>
  <c r="P188" i="2"/>
  <c r="E189" i="2"/>
  <c r="F189" i="2"/>
  <c r="G189" i="2"/>
  <c r="M189" i="2"/>
  <c r="P189" i="2"/>
  <c r="E190" i="2"/>
  <c r="F190" i="2"/>
  <c r="P190" i="2"/>
  <c r="E191" i="2"/>
  <c r="F191" i="2"/>
  <c r="P191" i="2"/>
  <c r="E192" i="2"/>
  <c r="F192" i="2"/>
  <c r="P192" i="2"/>
  <c r="E193" i="2"/>
  <c r="F193" i="2"/>
  <c r="P193" i="2"/>
  <c r="E194" i="2"/>
  <c r="F194" i="2"/>
  <c r="G194" i="2"/>
  <c r="I194" i="2"/>
  <c r="P194" i="2"/>
  <c r="E195" i="2"/>
  <c r="F195" i="2"/>
  <c r="G195" i="2"/>
  <c r="M195" i="2"/>
  <c r="P195" i="2"/>
  <c r="E196" i="2"/>
  <c r="F196" i="2"/>
  <c r="G196" i="2"/>
  <c r="M196" i="2"/>
  <c r="P196" i="2"/>
  <c r="E197" i="2"/>
  <c r="F197" i="2"/>
  <c r="G197" i="2"/>
  <c r="M197" i="2"/>
  <c r="P197" i="2"/>
  <c r="E198" i="2"/>
  <c r="F198" i="2"/>
  <c r="P198" i="2"/>
  <c r="E199" i="2"/>
  <c r="F199" i="2"/>
  <c r="G199" i="2"/>
  <c r="I199" i="2"/>
  <c r="P199" i="2"/>
  <c r="E200" i="2"/>
  <c r="F200" i="2"/>
  <c r="P200" i="2"/>
  <c r="E201" i="2"/>
  <c r="F201" i="2"/>
  <c r="P201" i="2"/>
  <c r="E202" i="2"/>
  <c r="F202" i="2"/>
  <c r="G202" i="2"/>
  <c r="L202" i="2"/>
  <c r="P202" i="2"/>
  <c r="E203" i="2"/>
  <c r="F203" i="2"/>
  <c r="G203" i="2"/>
  <c r="M203" i="2"/>
  <c r="P203" i="2"/>
  <c r="E204" i="2"/>
  <c r="F204" i="2"/>
  <c r="G204" i="2"/>
  <c r="I204" i="2"/>
  <c r="P204" i="2"/>
  <c r="E205" i="2"/>
  <c r="F205" i="2"/>
  <c r="G205" i="2"/>
  <c r="M205" i="2"/>
  <c r="P205" i="2"/>
  <c r="E206" i="2"/>
  <c r="F206" i="2"/>
  <c r="P206" i="2"/>
  <c r="E207" i="2"/>
  <c r="F207" i="2"/>
  <c r="P207" i="2"/>
  <c r="E208" i="2"/>
  <c r="F208" i="2"/>
  <c r="P208" i="2"/>
  <c r="E209" i="2"/>
  <c r="F209" i="2"/>
  <c r="G209" i="2"/>
  <c r="L209" i="2"/>
  <c r="P209" i="2"/>
  <c r="E210" i="2"/>
  <c r="F210" i="2"/>
  <c r="G210" i="2"/>
  <c r="M210" i="2"/>
  <c r="P210" i="2"/>
  <c r="E211" i="2"/>
  <c r="F211" i="2"/>
  <c r="G211" i="2"/>
  <c r="M211" i="2"/>
  <c r="P211" i="2"/>
  <c r="E212" i="2"/>
  <c r="F212" i="2"/>
  <c r="G212" i="2"/>
  <c r="I212" i="2"/>
  <c r="P212" i="2"/>
  <c r="E213" i="2"/>
  <c r="F213" i="2"/>
  <c r="G213" i="2"/>
  <c r="M213" i="2"/>
  <c r="P213" i="2"/>
  <c r="E214" i="2"/>
  <c r="F214" i="2"/>
  <c r="P214" i="2"/>
  <c r="E215" i="2"/>
  <c r="F215" i="2"/>
  <c r="P215" i="2"/>
  <c r="E216" i="2"/>
  <c r="F216" i="2"/>
  <c r="P216" i="2"/>
  <c r="E217" i="2"/>
  <c r="F217" i="2"/>
  <c r="G217" i="2"/>
  <c r="L217" i="2"/>
  <c r="P217" i="2"/>
  <c r="E218" i="2"/>
  <c r="F218" i="2"/>
  <c r="G218" i="2"/>
  <c r="I218" i="2"/>
  <c r="P218" i="2"/>
  <c r="E219" i="2"/>
  <c r="F219" i="2"/>
  <c r="G219" i="2"/>
  <c r="M219" i="2"/>
  <c r="P219" i="2"/>
  <c r="E220" i="2"/>
  <c r="F220" i="2"/>
  <c r="G220" i="2"/>
  <c r="I220" i="2"/>
  <c r="P220" i="2"/>
  <c r="E221" i="2"/>
  <c r="F221" i="2"/>
  <c r="G221" i="2"/>
  <c r="M221" i="2"/>
  <c r="P221" i="2"/>
  <c r="E222" i="2"/>
  <c r="F222" i="2"/>
  <c r="P222" i="2"/>
  <c r="E223" i="2"/>
  <c r="F223" i="2"/>
  <c r="G223" i="2"/>
  <c r="M223" i="2"/>
  <c r="P223" i="2"/>
  <c r="E224" i="2"/>
  <c r="F224" i="2"/>
  <c r="P224" i="2"/>
  <c r="E225" i="2"/>
  <c r="F225" i="2"/>
  <c r="P225" i="2"/>
  <c r="E226" i="2"/>
  <c r="F226" i="2"/>
  <c r="G226" i="2"/>
  <c r="M226" i="2"/>
  <c r="P226" i="2"/>
  <c r="E227" i="2"/>
  <c r="F227" i="2"/>
  <c r="P227" i="2"/>
  <c r="E228" i="2"/>
  <c r="F228" i="2"/>
  <c r="G228" i="2"/>
  <c r="M228" i="2"/>
  <c r="P228" i="2"/>
  <c r="E229" i="2"/>
  <c r="F229" i="2"/>
  <c r="G229" i="2"/>
  <c r="M229" i="2"/>
  <c r="P229" i="2"/>
  <c r="E230" i="2"/>
  <c r="F230" i="2"/>
  <c r="P230" i="2"/>
  <c r="E231" i="2"/>
  <c r="F231" i="2"/>
  <c r="P231" i="2"/>
  <c r="E232" i="2"/>
  <c r="F232" i="2"/>
  <c r="G232" i="2"/>
  <c r="J232" i="2"/>
  <c r="P232" i="2"/>
  <c r="E233" i="2"/>
  <c r="F233" i="2"/>
  <c r="G233" i="2"/>
  <c r="L233" i="2"/>
  <c r="P233" i="2"/>
  <c r="E234" i="2"/>
  <c r="F234" i="2"/>
  <c r="G234" i="2"/>
  <c r="J234" i="2"/>
  <c r="P234" i="2"/>
  <c r="E235" i="2"/>
  <c r="F235" i="2"/>
  <c r="G235" i="2"/>
  <c r="L235" i="2"/>
  <c r="P235" i="2"/>
  <c r="E236" i="2"/>
  <c r="F236" i="2"/>
  <c r="G236" i="2"/>
  <c r="M236" i="2"/>
  <c r="P236" i="2"/>
  <c r="E237" i="2"/>
  <c r="F237" i="2"/>
  <c r="G237" i="2"/>
  <c r="M237" i="2"/>
  <c r="P237" i="2"/>
  <c r="E238" i="2"/>
  <c r="F238" i="2"/>
  <c r="G238" i="2"/>
  <c r="M238" i="2"/>
  <c r="P238" i="2"/>
  <c r="E239" i="2"/>
  <c r="F239" i="2"/>
  <c r="G239" i="2"/>
  <c r="M239" i="2"/>
  <c r="P239" i="2"/>
  <c r="E240" i="2"/>
  <c r="F240" i="2"/>
  <c r="G240" i="2"/>
  <c r="J240" i="2"/>
  <c r="P240" i="2"/>
  <c r="E241" i="2"/>
  <c r="F241" i="2"/>
  <c r="P241" i="2"/>
  <c r="E242" i="2"/>
  <c r="F242" i="2"/>
  <c r="G242" i="2"/>
  <c r="M242" i="2"/>
  <c r="P242" i="2"/>
  <c r="E243" i="2"/>
  <c r="F243" i="2"/>
  <c r="G243" i="2"/>
  <c r="I243" i="2"/>
  <c r="P243" i="2"/>
  <c r="E244" i="2"/>
  <c r="F244" i="2"/>
  <c r="P244" i="2"/>
  <c r="E245" i="2"/>
  <c r="F245" i="2"/>
  <c r="G245" i="2"/>
  <c r="M245" i="2"/>
  <c r="P245" i="2"/>
  <c r="E246" i="2"/>
  <c r="F246" i="2"/>
  <c r="G246" i="2"/>
  <c r="J246" i="2"/>
  <c r="P246" i="2"/>
  <c r="E247" i="2"/>
  <c r="F247" i="2"/>
  <c r="G247" i="2"/>
  <c r="L247" i="2"/>
  <c r="P247" i="2"/>
  <c r="E248" i="2"/>
  <c r="F248" i="2"/>
  <c r="G248" i="2"/>
  <c r="M248" i="2"/>
  <c r="P248" i="2"/>
  <c r="E249" i="2"/>
  <c r="F249" i="2"/>
  <c r="G249" i="2"/>
  <c r="M249" i="2"/>
  <c r="P249" i="2"/>
  <c r="E250" i="2"/>
  <c r="F250" i="2"/>
  <c r="P250" i="2"/>
  <c r="E251" i="2"/>
  <c r="F251" i="2"/>
  <c r="G251" i="2"/>
  <c r="J251" i="2"/>
  <c r="P251" i="2"/>
  <c r="E252" i="2"/>
  <c r="F252" i="2"/>
  <c r="G252" i="2"/>
  <c r="J252" i="2"/>
  <c r="P252" i="2"/>
  <c r="E253" i="2"/>
  <c r="F253" i="2"/>
  <c r="P253" i="2"/>
  <c r="E254" i="2"/>
  <c r="F254" i="2"/>
  <c r="G254" i="2"/>
  <c r="M254" i="2"/>
  <c r="P254" i="2"/>
  <c r="E255" i="2"/>
  <c r="F255" i="2"/>
  <c r="G255" i="2"/>
  <c r="J255" i="2"/>
  <c r="P255" i="2"/>
  <c r="E256" i="2"/>
  <c r="F256" i="2"/>
  <c r="G256" i="2"/>
  <c r="J256" i="2"/>
  <c r="P256" i="2"/>
  <c r="E257" i="2"/>
  <c r="F257" i="2"/>
  <c r="G257" i="2"/>
  <c r="J257" i="2"/>
  <c r="P257" i="2"/>
  <c r="E258" i="2"/>
  <c r="F258" i="2"/>
  <c r="G258" i="2"/>
  <c r="J258" i="2"/>
  <c r="P258" i="2"/>
  <c r="E259" i="2"/>
  <c r="F259" i="2"/>
  <c r="G259" i="2"/>
  <c r="M259" i="2"/>
  <c r="P259" i="2"/>
  <c r="E260" i="2"/>
  <c r="F260" i="2"/>
  <c r="G260" i="2"/>
  <c r="M260" i="2"/>
  <c r="P260" i="2"/>
  <c r="E261" i="2"/>
  <c r="F261" i="2"/>
  <c r="G261" i="2"/>
  <c r="J261" i="2"/>
  <c r="P261" i="2"/>
  <c r="E262" i="2"/>
  <c r="F262" i="2"/>
  <c r="G262" i="2"/>
  <c r="J262" i="2"/>
  <c r="P262" i="2"/>
  <c r="E263" i="2"/>
  <c r="F263" i="2"/>
  <c r="P263" i="2"/>
  <c r="E264" i="2"/>
  <c r="F264" i="2"/>
  <c r="J264" i="2"/>
  <c r="P264" i="2"/>
  <c r="E265" i="2"/>
  <c r="F265" i="2"/>
  <c r="G265" i="2"/>
  <c r="M265" i="2"/>
  <c r="P265" i="2"/>
  <c r="E266" i="2"/>
  <c r="F266" i="2"/>
  <c r="P266" i="2"/>
  <c r="E267" i="2"/>
  <c r="F267" i="2"/>
  <c r="G267" i="2"/>
  <c r="J267" i="2"/>
  <c r="P267" i="2"/>
  <c r="E268" i="2"/>
  <c r="F268" i="2"/>
  <c r="P268" i="2"/>
  <c r="E269" i="2"/>
  <c r="F269" i="2"/>
  <c r="P269" i="2"/>
  <c r="E270" i="2"/>
  <c r="F270" i="2"/>
  <c r="G270" i="2"/>
  <c r="L270" i="2"/>
  <c r="P270" i="2"/>
  <c r="E271" i="2"/>
  <c r="F271" i="2"/>
  <c r="G271" i="2"/>
  <c r="K271" i="2"/>
  <c r="P271" i="2"/>
  <c r="E272" i="2"/>
  <c r="F272" i="2"/>
  <c r="G272" i="2"/>
  <c r="J272" i="2"/>
  <c r="P272" i="2"/>
  <c r="E273" i="2"/>
  <c r="F273" i="2"/>
  <c r="G273" i="2"/>
  <c r="J273" i="2"/>
  <c r="P273" i="2"/>
  <c r="E274" i="2"/>
  <c r="F274" i="2"/>
  <c r="G274" i="2"/>
  <c r="J274" i="2"/>
  <c r="P274" i="2"/>
  <c r="E275" i="2"/>
  <c r="F275" i="2"/>
  <c r="P275" i="2"/>
  <c r="E276" i="2"/>
  <c r="F276" i="2"/>
  <c r="G276" i="2"/>
  <c r="M276" i="2"/>
  <c r="P276" i="2"/>
  <c r="E277" i="2"/>
  <c r="F277" i="2"/>
  <c r="G277" i="2"/>
  <c r="J277" i="2"/>
  <c r="P277" i="2"/>
  <c r="E278" i="2"/>
  <c r="F278" i="2"/>
  <c r="G278" i="2"/>
  <c r="M278" i="2"/>
  <c r="P278" i="2"/>
  <c r="E279" i="2"/>
  <c r="F279" i="2"/>
  <c r="G279" i="2"/>
  <c r="J279" i="2"/>
  <c r="P279" i="2"/>
  <c r="E280" i="2"/>
  <c r="F280" i="2"/>
  <c r="G280" i="2"/>
  <c r="M280" i="2"/>
  <c r="P280" i="2"/>
  <c r="E281" i="2"/>
  <c r="F281" i="2"/>
  <c r="G281" i="2"/>
  <c r="J281" i="2"/>
  <c r="P281" i="2"/>
  <c r="E282" i="2"/>
  <c r="F282" i="2"/>
  <c r="G282" i="2"/>
  <c r="M282" i="2"/>
  <c r="P282" i="2"/>
  <c r="E283" i="2"/>
  <c r="F283" i="2"/>
  <c r="G283" i="2"/>
  <c r="J283" i="2"/>
  <c r="P283" i="2"/>
  <c r="E284" i="2"/>
  <c r="F284" i="2"/>
  <c r="P284" i="2"/>
  <c r="E285" i="2"/>
  <c r="F285" i="2"/>
  <c r="P285" i="2"/>
  <c r="E286" i="2"/>
  <c r="F286" i="2"/>
  <c r="G286" i="2"/>
  <c r="M286" i="2"/>
  <c r="P286" i="2"/>
  <c r="E287" i="2"/>
  <c r="F287" i="2"/>
  <c r="G287" i="2"/>
  <c r="M287" i="2"/>
  <c r="P287" i="2"/>
  <c r="E288" i="2"/>
  <c r="F288" i="2"/>
  <c r="G288" i="2"/>
  <c r="M288" i="2"/>
  <c r="P288" i="2"/>
  <c r="E289" i="2"/>
  <c r="F289" i="2"/>
  <c r="G289" i="2"/>
  <c r="M289" i="2"/>
  <c r="P289" i="2"/>
  <c r="E290" i="2"/>
  <c r="F290" i="2"/>
  <c r="G290" i="2"/>
  <c r="M290" i="2"/>
  <c r="P290" i="2"/>
  <c r="E291" i="2"/>
  <c r="F291" i="2"/>
  <c r="P291" i="2"/>
  <c r="E292" i="2"/>
  <c r="F292" i="2"/>
  <c r="G292" i="2"/>
  <c r="J292" i="2"/>
  <c r="P292" i="2"/>
  <c r="P346" i="1"/>
  <c r="P347" i="1"/>
  <c r="P349" i="1"/>
  <c r="K361" i="1"/>
  <c r="P361" i="1"/>
  <c r="P362" i="1"/>
  <c r="P351" i="1"/>
  <c r="P354" i="1"/>
  <c r="P356" i="1"/>
  <c r="K359" i="1"/>
  <c r="P359" i="1"/>
  <c r="P360" i="1"/>
  <c r="P363" i="1"/>
  <c r="P364" i="1"/>
  <c r="P366" i="1"/>
  <c r="P311" i="1"/>
  <c r="P353" i="1"/>
  <c r="P358" i="1"/>
  <c r="P348" i="1"/>
  <c r="P350" i="1"/>
  <c r="P355" i="1"/>
  <c r="J303" i="1"/>
  <c r="P303" i="1"/>
  <c r="P307" i="1"/>
  <c r="P345" i="1"/>
  <c r="P267" i="1"/>
  <c r="P278" i="1"/>
  <c r="P343" i="1"/>
  <c r="P305" i="1"/>
  <c r="P338" i="1"/>
  <c r="C17" i="1"/>
  <c r="P334" i="1"/>
  <c r="G243" i="1"/>
  <c r="I243" i="1" s="1"/>
  <c r="G245" i="1"/>
  <c r="I245" i="1"/>
  <c r="I247" i="1"/>
  <c r="P27" i="1"/>
  <c r="P28" i="1"/>
  <c r="P308" i="1"/>
  <c r="P306" i="1"/>
  <c r="G34" i="1"/>
  <c r="I34" i="1" s="1"/>
  <c r="G44" i="1"/>
  <c r="I44" i="1" s="1"/>
  <c r="G46" i="1"/>
  <c r="I46" i="1" s="1"/>
  <c r="G53" i="1"/>
  <c r="I53" i="1"/>
  <c r="G63" i="1"/>
  <c r="I64" i="1"/>
  <c r="G68" i="1"/>
  <c r="I68" i="1"/>
  <c r="G84" i="1"/>
  <c r="I84" i="1" s="1"/>
  <c r="I85" i="1"/>
  <c r="G90" i="1"/>
  <c r="I90" i="1"/>
  <c r="G92" i="1"/>
  <c r="I92" i="1" s="1"/>
  <c r="G93" i="1"/>
  <c r="I93" i="1" s="1"/>
  <c r="G98" i="1"/>
  <c r="I98" i="1" s="1"/>
  <c r="G99" i="1"/>
  <c r="I99" i="1" s="1"/>
  <c r="G101" i="1"/>
  <c r="I101" i="1" s="1"/>
  <c r="G102" i="1"/>
  <c r="I102" i="1"/>
  <c r="G106" i="1"/>
  <c r="I106" i="1" s="1"/>
  <c r="G108" i="1"/>
  <c r="I108" i="1" s="1"/>
  <c r="G110" i="1"/>
  <c r="I110" i="1"/>
  <c r="G113" i="1"/>
  <c r="J113" i="1" s="1"/>
  <c r="G115" i="1"/>
  <c r="I115" i="1"/>
  <c r="I120" i="1"/>
  <c r="G122" i="1"/>
  <c r="I122" i="1" s="1"/>
  <c r="I123" i="1"/>
  <c r="G130" i="1"/>
  <c r="I130" i="1" s="1"/>
  <c r="I132" i="1"/>
  <c r="G134" i="1"/>
  <c r="I134" i="1"/>
  <c r="G138" i="1"/>
  <c r="I138" i="1" s="1"/>
  <c r="G146" i="1"/>
  <c r="I146" i="1" s="1"/>
  <c r="G149" i="1"/>
  <c r="I149" i="1" s="1"/>
  <c r="G151" i="1"/>
  <c r="I151" i="1" s="1"/>
  <c r="G155" i="1"/>
  <c r="I155" i="1" s="1"/>
  <c r="G157" i="1"/>
  <c r="I157" i="1" s="1"/>
  <c r="G158" i="1"/>
  <c r="I158" i="1" s="1"/>
  <c r="G159" i="1"/>
  <c r="I159" i="1" s="1"/>
  <c r="G162" i="1"/>
  <c r="I162" i="1" s="1"/>
  <c r="G163" i="1"/>
  <c r="I163" i="1" s="1"/>
  <c r="G165" i="1"/>
  <c r="I165" i="1"/>
  <c r="G185" i="1"/>
  <c r="I185" i="1" s="1"/>
  <c r="G193" i="1"/>
  <c r="I193" i="1"/>
  <c r="G198" i="1"/>
  <c r="I198" i="1" s="1"/>
  <c r="G199" i="1"/>
  <c r="I199" i="1" s="1"/>
  <c r="G202" i="1"/>
  <c r="I202" i="1" s="1"/>
  <c r="G213" i="1"/>
  <c r="I213" i="1" s="1"/>
  <c r="G218" i="1"/>
  <c r="I218" i="1" s="1"/>
  <c r="I222" i="1"/>
  <c r="G224" i="1"/>
  <c r="I224" i="1"/>
  <c r="G230" i="1"/>
  <c r="J230" i="1" s="1"/>
  <c r="G231" i="1"/>
  <c r="I231" i="1"/>
  <c r="G234" i="1"/>
  <c r="I234" i="1"/>
  <c r="P304" i="1"/>
  <c r="P298" i="1"/>
  <c r="P291" i="1"/>
  <c r="P290" i="1"/>
  <c r="P289" i="1"/>
  <c r="P288" i="1"/>
  <c r="P286" i="1"/>
  <c r="P285" i="1"/>
  <c r="P284" i="1"/>
  <c r="P283" i="1"/>
  <c r="P281" i="1"/>
  <c r="P280" i="1"/>
  <c r="P277" i="1"/>
  <c r="P276" i="1"/>
  <c r="P275" i="1"/>
  <c r="P274" i="1"/>
  <c r="P272" i="1"/>
  <c r="P273" i="1"/>
  <c r="P271" i="1"/>
  <c r="P270" i="1"/>
  <c r="P269" i="1"/>
  <c r="P268" i="1"/>
  <c r="P266" i="1"/>
  <c r="P265" i="1"/>
  <c r="P263" i="1"/>
  <c r="P262" i="1"/>
  <c r="P261" i="1"/>
  <c r="P260" i="1"/>
  <c r="P259" i="1"/>
  <c r="P258" i="1"/>
  <c r="P257" i="1"/>
  <c r="P256" i="1"/>
  <c r="P253" i="1"/>
  <c r="P252" i="1"/>
  <c r="P251" i="1"/>
  <c r="P249" i="1"/>
  <c r="P248" i="1"/>
  <c r="P247" i="1"/>
  <c r="P246" i="1"/>
  <c r="P245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69" i="1"/>
  <c r="P68" i="1"/>
  <c r="P67" i="1"/>
  <c r="P66" i="1"/>
  <c r="P64" i="1"/>
  <c r="P63" i="1"/>
  <c r="P62" i="1"/>
  <c r="P61" i="1"/>
  <c r="P60" i="1"/>
  <c r="P59" i="1"/>
  <c r="P55" i="1"/>
  <c r="P54" i="1"/>
  <c r="P53" i="1"/>
  <c r="P49" i="1"/>
  <c r="P48" i="1"/>
  <c r="P46" i="1"/>
  <c r="P44" i="1"/>
  <c r="P43" i="1"/>
  <c r="P42" i="1"/>
  <c r="P41" i="1"/>
  <c r="P40" i="1"/>
  <c r="P38" i="1"/>
  <c r="P37" i="1"/>
  <c r="P36" i="1"/>
  <c r="P35" i="1"/>
  <c r="P34" i="1"/>
  <c r="I173" i="1"/>
  <c r="I194" i="1"/>
  <c r="I221" i="1"/>
  <c r="I263" i="1"/>
  <c r="I49" i="1"/>
  <c r="I63" i="1"/>
  <c r="I76" i="1"/>
  <c r="I128" i="1"/>
  <c r="I148" i="1"/>
  <c r="I209" i="1"/>
  <c r="I304" i="1"/>
  <c r="P65" i="1"/>
  <c r="I129" i="1"/>
  <c r="I233" i="1"/>
  <c r="K298" i="1"/>
  <c r="G244" i="2"/>
  <c r="I244" i="2"/>
  <c r="G268" i="2"/>
  <c r="O114" i="2"/>
  <c r="Q114" i="2" s="1"/>
  <c r="J268" i="2"/>
  <c r="G253" i="2"/>
  <c r="M253" i="2"/>
  <c r="G105" i="2"/>
  <c r="G48" i="2"/>
  <c r="M48" i="2"/>
  <c r="G144" i="2"/>
  <c r="M144" i="2"/>
  <c r="G54" i="2"/>
  <c r="M54" i="2"/>
  <c r="G231" i="2"/>
  <c r="M231" i="2"/>
  <c r="G215" i="2"/>
  <c r="L215" i="2"/>
  <c r="G207" i="2"/>
  <c r="L207" i="2"/>
  <c r="G191" i="2"/>
  <c r="L191" i="2"/>
  <c r="G161" i="2"/>
  <c r="M161" i="2"/>
  <c r="G136" i="2"/>
  <c r="M136" i="2"/>
  <c r="G112" i="2"/>
  <c r="M112" i="2"/>
  <c r="G63" i="2"/>
  <c r="M63" i="2"/>
  <c r="G22" i="2"/>
  <c r="J22" i="2"/>
  <c r="G291" i="2"/>
  <c r="M291" i="2"/>
  <c r="G168" i="2"/>
  <c r="M168" i="2"/>
  <c r="G127" i="2"/>
  <c r="M127" i="2"/>
  <c r="G97" i="2"/>
  <c r="L97" i="2"/>
  <c r="G73" i="2"/>
  <c r="I73" i="2"/>
  <c r="G241" i="2"/>
  <c r="J241" i="2"/>
  <c r="G230" i="2"/>
  <c r="M230" i="2"/>
  <c r="G225" i="2"/>
  <c r="M225" i="2"/>
  <c r="G222" i="2"/>
  <c r="M222" i="2"/>
  <c r="G214" i="2"/>
  <c r="J214" i="2"/>
  <c r="G206" i="2"/>
  <c r="M206" i="2"/>
  <c r="G201" i="2"/>
  <c r="M201" i="2"/>
  <c r="G198" i="2"/>
  <c r="I198" i="2"/>
  <c r="G193" i="2"/>
  <c r="M193" i="2"/>
  <c r="G190" i="2"/>
  <c r="L190" i="2"/>
  <c r="G182" i="2"/>
  <c r="M182" i="2"/>
  <c r="G158" i="2"/>
  <c r="M158" i="2"/>
  <c r="G151" i="2"/>
  <c r="M151" i="2"/>
  <c r="G129" i="2"/>
  <c r="L129" i="2"/>
  <c r="G78" i="2"/>
  <c r="M78" i="2"/>
  <c r="G250" i="2"/>
  <c r="M250" i="2"/>
  <c r="G266" i="2"/>
  <c r="K266" i="2"/>
  <c r="G163" i="2"/>
  <c r="I163" i="2"/>
  <c r="G65" i="2"/>
  <c r="M65" i="2"/>
  <c r="G41" i="2"/>
  <c r="M41" i="2"/>
  <c r="G284" i="2"/>
  <c r="M284" i="2"/>
  <c r="G176" i="2"/>
  <c r="L176" i="2"/>
  <c r="G150" i="2"/>
  <c r="L150" i="2"/>
  <c r="G126" i="2"/>
  <c r="M126" i="2"/>
  <c r="G86" i="2"/>
  <c r="M86" i="2"/>
  <c r="G46" i="2"/>
  <c r="I46" i="2"/>
  <c r="G275" i="2"/>
  <c r="M275" i="2"/>
  <c r="G118" i="2"/>
  <c r="M118" i="2"/>
  <c r="G285" i="2"/>
  <c r="J285" i="2"/>
  <c r="G269" i="2"/>
  <c r="J269" i="2"/>
  <c r="G263" i="2"/>
  <c r="G107" i="2"/>
  <c r="M107" i="2"/>
  <c r="G224" i="2"/>
  <c r="M224" i="2"/>
  <c r="G216" i="2"/>
  <c r="J216" i="2"/>
  <c r="G208" i="2"/>
  <c r="L208" i="2"/>
  <c r="G200" i="2"/>
  <c r="M200" i="2"/>
  <c r="G192" i="2"/>
  <c r="M192" i="2"/>
  <c r="G184" i="2"/>
  <c r="M184" i="2"/>
  <c r="G171" i="2"/>
  <c r="M171" i="2"/>
  <c r="G131" i="2"/>
  <c r="L131" i="2"/>
  <c r="G83" i="2"/>
  <c r="M83" i="2"/>
  <c r="G80" i="2"/>
  <c r="L80" i="2"/>
  <c r="G33" i="2"/>
  <c r="M33" i="2"/>
  <c r="G227" i="2"/>
  <c r="M227" i="2"/>
  <c r="E34" i="3"/>
  <c r="E47" i="3"/>
  <c r="F79" i="1"/>
  <c r="G79" i="1" s="1"/>
  <c r="I79" i="1" s="1"/>
  <c r="E33" i="3"/>
  <c r="E44" i="3"/>
  <c r="E53" i="3"/>
  <c r="E83" i="3"/>
  <c r="E108" i="3"/>
  <c r="E124" i="3"/>
  <c r="E140" i="3"/>
  <c r="E156" i="3"/>
  <c r="E172" i="3"/>
  <c r="E112" i="3"/>
  <c r="E128" i="3"/>
  <c r="E144" i="3"/>
  <c r="E160" i="3"/>
  <c r="E186" i="3"/>
  <c r="E29" i="3"/>
  <c r="E79" i="3"/>
  <c r="E96" i="3"/>
  <c r="E116" i="3"/>
  <c r="E132" i="3"/>
  <c r="E148" i="3"/>
  <c r="E164" i="3"/>
  <c r="E180" i="3"/>
  <c r="E60" i="3"/>
  <c r="E90" i="3"/>
  <c r="E110" i="3"/>
  <c r="E126" i="3"/>
  <c r="E158" i="3"/>
  <c r="E174" i="3"/>
  <c r="E190" i="3"/>
  <c r="E37" i="3"/>
  <c r="E120" i="3"/>
  <c r="E136" i="3"/>
  <c r="E152" i="3"/>
  <c r="E168" i="3"/>
  <c r="E184" i="3"/>
  <c r="E200" i="3"/>
  <c r="E224" i="3"/>
  <c r="E222" i="3"/>
  <c r="E231" i="3"/>
  <c r="E246" i="3"/>
  <c r="E268" i="3"/>
  <c r="E259" i="3"/>
  <c r="E240" i="3"/>
  <c r="K263" i="2"/>
  <c r="G324" i="2"/>
  <c r="J324" i="2"/>
  <c r="G320" i="2"/>
  <c r="J320" i="2"/>
  <c r="G316" i="2"/>
  <c r="J316" i="2"/>
  <c r="G312" i="2"/>
  <c r="J312" i="2"/>
  <c r="G308" i="2"/>
  <c r="J308" i="2"/>
  <c r="G304" i="2"/>
  <c r="J304" i="2"/>
  <c r="G300" i="2"/>
  <c r="J300" i="2"/>
  <c r="G296" i="2"/>
  <c r="J296" i="2"/>
  <c r="G323" i="2"/>
  <c r="J323" i="2"/>
  <c r="G319" i="2"/>
  <c r="J319" i="2"/>
  <c r="G315" i="2"/>
  <c r="J315" i="2"/>
  <c r="G311" i="2"/>
  <c r="J311" i="2"/>
  <c r="G307" i="2"/>
  <c r="J307" i="2"/>
  <c r="G303" i="2"/>
  <c r="J303" i="2"/>
  <c r="G299" i="2"/>
  <c r="J299" i="2"/>
  <c r="G295" i="2"/>
  <c r="J295" i="2"/>
  <c r="G322" i="2"/>
  <c r="J322" i="2"/>
  <c r="G318" i="2"/>
  <c r="J318" i="2"/>
  <c r="G314" i="2"/>
  <c r="J314" i="2"/>
  <c r="G310" i="2"/>
  <c r="J310" i="2"/>
  <c r="G306" i="2"/>
  <c r="J306" i="2"/>
  <c r="G302" i="2"/>
  <c r="J302" i="2"/>
  <c r="G298" i="2"/>
  <c r="J298" i="2"/>
  <c r="G294" i="2"/>
  <c r="J294" i="2"/>
  <c r="G325" i="2"/>
  <c r="J325" i="2"/>
  <c r="G321" i="2"/>
  <c r="J321" i="2"/>
  <c r="G317" i="2"/>
  <c r="J317" i="2"/>
  <c r="G313" i="2"/>
  <c r="J313" i="2"/>
  <c r="G309" i="2"/>
  <c r="J309" i="2"/>
  <c r="G305" i="2"/>
  <c r="J305" i="2"/>
  <c r="G301" i="2"/>
  <c r="J301" i="2"/>
  <c r="G297" i="2"/>
  <c r="J297" i="2"/>
  <c r="G293" i="2"/>
  <c r="G27" i="1"/>
  <c r="J27" i="1" s="1"/>
  <c r="E11" i="3"/>
  <c r="E104" i="3"/>
  <c r="F137" i="1"/>
  <c r="G137" i="1"/>
  <c r="I137" i="1"/>
  <c r="F95" i="1"/>
  <c r="G95" i="1"/>
  <c r="I95" i="1" s="1"/>
  <c r="E63" i="3"/>
  <c r="F22" i="1"/>
  <c r="G22" i="1" s="1"/>
  <c r="I22" i="1" s="1"/>
  <c r="E273" i="3"/>
  <c r="E17" i="3"/>
  <c r="F38" i="1"/>
  <c r="G38" i="1" s="1"/>
  <c r="I38" i="1"/>
  <c r="F91" i="1"/>
  <c r="G91" i="1" s="1"/>
  <c r="I91" i="1" s="1"/>
  <c r="E59" i="3"/>
  <c r="G116" i="1"/>
  <c r="I116" i="1" s="1"/>
  <c r="E205" i="3"/>
  <c r="F248" i="1"/>
  <c r="G248" i="1"/>
  <c r="I248" i="1"/>
  <c r="E57" i="3"/>
  <c r="F36" i="1"/>
  <c r="G36" i="1" s="1"/>
  <c r="I36" i="1" s="1"/>
  <c r="E15" i="3"/>
  <c r="F87" i="1"/>
  <c r="G87" i="1"/>
  <c r="I87" i="1" s="1"/>
  <c r="E55" i="3"/>
  <c r="F112" i="1"/>
  <c r="G112" i="1" s="1"/>
  <c r="I112" i="1" s="1"/>
  <c r="E80" i="3"/>
  <c r="F60" i="1"/>
  <c r="G60" i="1"/>
  <c r="I60" i="1" s="1"/>
  <c r="E30" i="3"/>
  <c r="F264" i="1"/>
  <c r="G264" i="1" s="1"/>
  <c r="J264" i="1" s="1"/>
  <c r="E297" i="3"/>
  <c r="F56" i="1"/>
  <c r="G56" i="1"/>
  <c r="I56" i="1" s="1"/>
  <c r="E289" i="3"/>
  <c r="F37" i="1"/>
  <c r="G37" i="1" s="1"/>
  <c r="I37" i="1" s="1"/>
  <c r="E41" i="3"/>
  <c r="F367" i="1"/>
  <c r="G367" i="1"/>
  <c r="K367" i="1" s="1"/>
  <c r="E346" i="3"/>
  <c r="F354" i="1"/>
  <c r="G354" i="1" s="1"/>
  <c r="K354" i="1" s="1"/>
  <c r="E252" i="3"/>
  <c r="F337" i="1"/>
  <c r="G337" i="1"/>
  <c r="K337" i="1" s="1"/>
  <c r="E338" i="3"/>
  <c r="F117" i="1"/>
  <c r="G117" i="1" s="1"/>
  <c r="I117" i="1" s="1"/>
  <c r="E85" i="3"/>
  <c r="E94" i="3"/>
  <c r="F127" i="1"/>
  <c r="G127" i="1" s="1"/>
  <c r="I127" i="1"/>
  <c r="F365" i="1"/>
  <c r="G365" i="1" s="1"/>
  <c r="K365" i="1" s="1"/>
  <c r="E262" i="3"/>
  <c r="F328" i="1"/>
  <c r="G328" i="1"/>
  <c r="K328" i="1" s="1"/>
  <c r="E330" i="3"/>
  <c r="E103" i="3"/>
  <c r="F320" i="1"/>
  <c r="G320" i="1"/>
  <c r="K320" i="1"/>
  <c r="E322" i="3"/>
  <c r="F72" i="1"/>
  <c r="G72" i="1" s="1"/>
  <c r="I72" i="1" s="1"/>
  <c r="F312" i="1"/>
  <c r="G312" i="1" s="1"/>
  <c r="K312" i="1" s="1"/>
  <c r="E314" i="3"/>
  <c r="F364" i="1"/>
  <c r="G364" i="1" s="1"/>
  <c r="K364" i="1"/>
  <c r="F370" i="1"/>
  <c r="G370" i="1"/>
  <c r="K370" i="1"/>
  <c r="F363" i="1"/>
  <c r="G363" i="1"/>
  <c r="K363" i="1"/>
  <c r="F369" i="1"/>
  <c r="G369" i="1"/>
  <c r="K369" i="1" s="1"/>
  <c r="F342" i="1"/>
  <c r="G342" i="1"/>
  <c r="K342" i="1" s="1"/>
  <c r="F382" i="1"/>
  <c r="G382" i="1"/>
  <c r="K382" i="1" s="1"/>
  <c r="J293" i="2"/>
  <c r="C12" i="2"/>
  <c r="C11" i="2"/>
  <c r="O264" i="2" l="1"/>
  <c r="Q264" i="2" s="1"/>
  <c r="O34" i="2"/>
  <c r="Q34" i="2" s="1"/>
  <c r="O306" i="2"/>
  <c r="Q306" i="2" s="1"/>
  <c r="O199" i="2"/>
  <c r="Q199" i="2" s="1"/>
  <c r="O155" i="2"/>
  <c r="Q155" i="2" s="1"/>
  <c r="O317" i="2"/>
  <c r="Q317" i="2" s="1"/>
  <c r="O276" i="2"/>
  <c r="Q276" i="2" s="1"/>
  <c r="O81" i="2"/>
  <c r="Q81" i="2" s="1"/>
  <c r="O133" i="2"/>
  <c r="Q133" i="2" s="1"/>
  <c r="O315" i="2"/>
  <c r="Q315" i="2" s="1"/>
  <c r="O148" i="2"/>
  <c r="Q148" i="2" s="1"/>
  <c r="O107" i="2"/>
  <c r="Q107" i="2" s="1"/>
  <c r="O27" i="2"/>
  <c r="Q27" i="2" s="1"/>
  <c r="O205" i="2"/>
  <c r="Q205" i="2" s="1"/>
  <c r="O130" i="2"/>
  <c r="Q130" i="2" s="1"/>
  <c r="O279" i="2"/>
  <c r="Q279" i="2" s="1"/>
  <c r="O259" i="2"/>
  <c r="Q259" i="2" s="1"/>
  <c r="O319" i="2"/>
  <c r="Q319" i="2" s="1"/>
  <c r="O242" i="2"/>
  <c r="Q242" i="2" s="1"/>
  <c r="O208" i="2"/>
  <c r="Q208" i="2" s="1"/>
  <c r="O290" i="2"/>
  <c r="Q290" i="2" s="1"/>
  <c r="O29" i="2"/>
  <c r="Q29" i="2" s="1"/>
  <c r="O62" i="2"/>
  <c r="Q62" i="2" s="1"/>
  <c r="O307" i="2"/>
  <c r="Q307" i="2" s="1"/>
  <c r="O316" i="2"/>
  <c r="Q316" i="2" s="1"/>
  <c r="O256" i="2"/>
  <c r="Q256" i="2" s="1"/>
  <c r="O80" i="2"/>
  <c r="Q80" i="2" s="1"/>
  <c r="O85" i="2"/>
  <c r="Q85" i="2" s="1"/>
  <c r="O84" i="2"/>
  <c r="Q84" i="2" s="1"/>
  <c r="O248" i="2"/>
  <c r="Q248" i="2" s="1"/>
  <c r="O309" i="2"/>
  <c r="Q309" i="2" s="1"/>
  <c r="O321" i="2"/>
  <c r="Q321" i="2" s="1"/>
  <c r="O314" i="2"/>
  <c r="Q314" i="2" s="1"/>
  <c r="O223" i="2"/>
  <c r="Q223" i="2" s="1"/>
  <c r="O204" i="2"/>
  <c r="Q204" i="2" s="1"/>
  <c r="O42" i="2"/>
  <c r="Q42" i="2" s="1"/>
  <c r="O320" i="2"/>
  <c r="Q320" i="2" s="1"/>
  <c r="O236" i="2"/>
  <c r="Q236" i="2" s="1"/>
  <c r="O180" i="2"/>
  <c r="Q180" i="2" s="1"/>
  <c r="O244" i="2"/>
  <c r="Q244" i="2" s="1"/>
  <c r="O51" i="2"/>
  <c r="Q51" i="2" s="1"/>
  <c r="O308" i="2"/>
  <c r="Q308" i="2" s="1"/>
  <c r="O243" i="2"/>
  <c r="Q243" i="2" s="1"/>
  <c r="O63" i="2"/>
  <c r="Q63" i="2" s="1"/>
  <c r="O30" i="2"/>
  <c r="Q30" i="2" s="1"/>
  <c r="O260" i="2"/>
  <c r="Q260" i="2" s="1"/>
  <c r="O241" i="2"/>
  <c r="Q241" i="2" s="1"/>
  <c r="O153" i="2"/>
  <c r="Q153" i="2" s="1"/>
  <c r="O162" i="2"/>
  <c r="Q162" i="2" s="1"/>
  <c r="O87" i="2"/>
  <c r="Q87" i="2" s="1"/>
  <c r="O216" i="2"/>
  <c r="Q216" i="2" s="1"/>
  <c r="O165" i="2"/>
  <c r="Q165" i="2" s="1"/>
  <c r="O270" i="2"/>
  <c r="Q270" i="2" s="1"/>
  <c r="O75" i="2"/>
  <c r="Q75" i="2" s="1"/>
  <c r="O79" i="2"/>
  <c r="Q79" i="2" s="1"/>
  <c r="O137" i="2"/>
  <c r="Q137" i="2" s="1"/>
  <c r="O117" i="2"/>
  <c r="Q117" i="2" s="1"/>
  <c r="O220" i="2"/>
  <c r="Q220" i="2" s="1"/>
  <c r="O156" i="2"/>
  <c r="Q156" i="2" s="1"/>
  <c r="O124" i="2"/>
  <c r="Q124" i="2" s="1"/>
  <c r="O72" i="2"/>
  <c r="Q72" i="2" s="1"/>
  <c r="O38" i="2"/>
  <c r="Q38" i="2" s="1"/>
  <c r="O239" i="2"/>
  <c r="Q239" i="2" s="1"/>
  <c r="O301" i="2"/>
  <c r="Q301" i="2" s="1"/>
  <c r="O299" i="2"/>
  <c r="Q299" i="2" s="1"/>
  <c r="O211" i="2"/>
  <c r="Q211" i="2" s="1"/>
  <c r="O46" i="2"/>
  <c r="Q46" i="2" s="1"/>
  <c r="O78" i="2"/>
  <c r="Q78" i="2" s="1"/>
  <c r="O214" i="2"/>
  <c r="Q214" i="2" s="1"/>
  <c r="O215" i="2"/>
  <c r="Q215" i="2" s="1"/>
  <c r="O219" i="2"/>
  <c r="Q219" i="2" s="1"/>
  <c r="O111" i="2"/>
  <c r="Q111" i="2" s="1"/>
  <c r="O218" i="2"/>
  <c r="Q218" i="2" s="1"/>
  <c r="O179" i="2"/>
  <c r="Q179" i="2" s="1"/>
  <c r="O313" i="2"/>
  <c r="Q313" i="2" s="1"/>
  <c r="O310" i="2"/>
  <c r="Q310" i="2" s="1"/>
  <c r="O311" i="2"/>
  <c r="Q311" i="2" s="1"/>
  <c r="O312" i="2"/>
  <c r="Q312" i="2" s="1"/>
  <c r="O288" i="2"/>
  <c r="Q288" i="2" s="1"/>
  <c r="O147" i="2"/>
  <c r="Q147" i="2" s="1"/>
  <c r="O325" i="2"/>
  <c r="Q325" i="2" s="1"/>
  <c r="O322" i="2"/>
  <c r="Q322" i="2" s="1"/>
  <c r="O323" i="2"/>
  <c r="Q323" i="2" s="1"/>
  <c r="O324" i="2"/>
  <c r="Q324" i="2" s="1"/>
  <c r="O115" i="2"/>
  <c r="Q115" i="2" s="1"/>
  <c r="O33" i="2"/>
  <c r="Q33" i="2" s="1"/>
  <c r="O131" i="2"/>
  <c r="Q131" i="2" s="1"/>
  <c r="O224" i="2"/>
  <c r="Q224" i="2" s="1"/>
  <c r="O118" i="2"/>
  <c r="Q118" i="2" s="1"/>
  <c r="O176" i="2"/>
  <c r="Q176" i="2" s="1"/>
  <c r="O158" i="2"/>
  <c r="Q158" i="2" s="1"/>
  <c r="O230" i="2"/>
  <c r="Q230" i="2" s="1"/>
  <c r="O73" i="2"/>
  <c r="Q73" i="2" s="1"/>
  <c r="O74" i="2"/>
  <c r="Q74" i="2" s="1"/>
  <c r="O136" i="2"/>
  <c r="Q136" i="2" s="1"/>
  <c r="O191" i="2"/>
  <c r="Q191" i="2" s="1"/>
  <c r="O54" i="2"/>
  <c r="Q54" i="2" s="1"/>
  <c r="O105" i="2"/>
  <c r="Q105" i="2" s="1"/>
  <c r="O286" i="2"/>
  <c r="Q286" i="2" s="1"/>
  <c r="O123" i="2"/>
  <c r="Q123" i="2" s="1"/>
  <c r="O274" i="2"/>
  <c r="Q274" i="2" s="1"/>
  <c r="O159" i="2"/>
  <c r="Q159" i="2" s="1"/>
  <c r="O289" i="2"/>
  <c r="Q289" i="2" s="1"/>
  <c r="O177" i="2"/>
  <c r="Q177" i="2" s="1"/>
  <c r="O113" i="2"/>
  <c r="Q113" i="2" s="1"/>
  <c r="O221" i="2"/>
  <c r="Q221" i="2" s="1"/>
  <c r="O149" i="2"/>
  <c r="Q149" i="2" s="1"/>
  <c r="O101" i="2"/>
  <c r="Q101" i="2" s="1"/>
  <c r="O188" i="2"/>
  <c r="Q188" i="2" s="1"/>
  <c r="O166" i="2"/>
  <c r="Q166" i="2" s="1"/>
  <c r="O152" i="2"/>
  <c r="Q152" i="2" s="1"/>
  <c r="O134" i="2"/>
  <c r="Q134" i="2" s="1"/>
  <c r="O102" i="2"/>
  <c r="Q102" i="2" s="1"/>
  <c r="O88" i="2"/>
  <c r="Q88" i="2" s="1"/>
  <c r="O64" i="2"/>
  <c r="Q64" i="2" s="1"/>
  <c r="O50" i="2"/>
  <c r="Q50" i="2" s="1"/>
  <c r="O55" i="2"/>
  <c r="Q55" i="2" s="1"/>
  <c r="O167" i="2"/>
  <c r="Q167" i="2" s="1"/>
  <c r="O293" i="2"/>
  <c r="Q293" i="2" s="1"/>
  <c r="O305" i="2"/>
  <c r="Q305" i="2" s="1"/>
  <c r="O302" i="2"/>
  <c r="Q302" i="2" s="1"/>
  <c r="O303" i="2"/>
  <c r="Q303" i="2" s="1"/>
  <c r="O304" i="2"/>
  <c r="Q304" i="2" s="1"/>
  <c r="O195" i="2"/>
  <c r="Q195" i="2" s="1"/>
  <c r="O23" i="2"/>
  <c r="Q23" i="2" s="1"/>
  <c r="O184" i="2"/>
  <c r="Q184" i="2" s="1"/>
  <c r="O269" i="2"/>
  <c r="Q269" i="2" s="1"/>
  <c r="O275" i="2"/>
  <c r="Q275" i="2" s="1"/>
  <c r="O86" i="2"/>
  <c r="Q86" i="2" s="1"/>
  <c r="O250" i="2"/>
  <c r="Q250" i="2" s="1"/>
  <c r="O222" i="2"/>
  <c r="Q222" i="2" s="1"/>
  <c r="O168" i="2"/>
  <c r="Q168" i="2" s="1"/>
  <c r="O22" i="2"/>
  <c r="O231" i="2"/>
  <c r="Q231" i="2" s="1"/>
  <c r="O144" i="2"/>
  <c r="Q144" i="2" s="1"/>
  <c r="O139" i="2"/>
  <c r="Q139" i="2" s="1"/>
  <c r="O238" i="2"/>
  <c r="Q238" i="2" s="1"/>
  <c r="O282" i="2"/>
  <c r="Q282" i="2" s="1"/>
  <c r="O175" i="2"/>
  <c r="Q175" i="2" s="1"/>
  <c r="O261" i="2"/>
  <c r="Q261" i="2" s="1"/>
  <c r="O232" i="2"/>
  <c r="Q232" i="2" s="1"/>
  <c r="O169" i="2"/>
  <c r="Q169" i="2" s="1"/>
  <c r="O89" i="2"/>
  <c r="Q89" i="2" s="1"/>
  <c r="O213" i="2"/>
  <c r="Q213" i="2" s="1"/>
  <c r="O141" i="2"/>
  <c r="Q141" i="2" s="1"/>
  <c r="O93" i="2"/>
  <c r="Q93" i="2" s="1"/>
  <c r="O37" i="2"/>
  <c r="Q37" i="2" s="1"/>
  <c r="O210" i="2"/>
  <c r="Q210" i="2" s="1"/>
  <c r="O186" i="2"/>
  <c r="Q186" i="2" s="1"/>
  <c r="O164" i="2"/>
  <c r="Q164" i="2" s="1"/>
  <c r="O132" i="2"/>
  <c r="Q132" i="2" s="1"/>
  <c r="O116" i="2"/>
  <c r="Q116" i="2" s="1"/>
  <c r="O100" i="2"/>
  <c r="Q100" i="2" s="1"/>
  <c r="O44" i="2"/>
  <c r="Q44" i="2" s="1"/>
  <c r="O32" i="2"/>
  <c r="Q32" i="2" s="1"/>
  <c r="O71" i="2"/>
  <c r="Q71" i="2" s="1"/>
  <c r="O183" i="2"/>
  <c r="Q183" i="2" s="1"/>
  <c r="O271" i="2"/>
  <c r="Q271" i="2" s="1"/>
  <c r="O297" i="2"/>
  <c r="Q297" i="2" s="1"/>
  <c r="O294" i="2"/>
  <c r="Q294" i="2" s="1"/>
  <c r="O295" i="2"/>
  <c r="Q295" i="2" s="1"/>
  <c r="O296" i="2"/>
  <c r="Q296" i="2" s="1"/>
  <c r="O99" i="2"/>
  <c r="Q99" i="2" s="1"/>
  <c r="O280" i="2"/>
  <c r="Q280" i="2" s="1"/>
  <c r="O292" i="2"/>
  <c r="Q292" i="2" s="1"/>
  <c r="O41" i="2"/>
  <c r="Q41" i="2" s="1"/>
  <c r="O151" i="2"/>
  <c r="Q151" i="2" s="1"/>
  <c r="O182" i="2"/>
  <c r="Q182" i="2" s="1"/>
  <c r="O206" i="2"/>
  <c r="Q206" i="2" s="1"/>
  <c r="O225" i="2"/>
  <c r="Q225" i="2" s="1"/>
  <c r="O97" i="2"/>
  <c r="Q97" i="2" s="1"/>
  <c r="O161" i="2"/>
  <c r="Q161" i="2" s="1"/>
  <c r="O207" i="2"/>
  <c r="Q207" i="2" s="1"/>
  <c r="O66" i="2"/>
  <c r="Q66" i="2" s="1"/>
  <c r="O253" i="2"/>
  <c r="Q253" i="2" s="1"/>
  <c r="O43" i="2"/>
  <c r="Q43" i="2" s="1"/>
  <c r="O246" i="2"/>
  <c r="Q246" i="2" s="1"/>
  <c r="O31" i="2"/>
  <c r="Q31" i="2" s="1"/>
  <c r="O233" i="2"/>
  <c r="Q233" i="2" s="1"/>
  <c r="O265" i="2"/>
  <c r="Q265" i="2" s="1"/>
  <c r="O240" i="2"/>
  <c r="Q240" i="2" s="1"/>
  <c r="O145" i="2"/>
  <c r="Q145" i="2" s="1"/>
  <c r="O197" i="2"/>
  <c r="Q197" i="2" s="1"/>
  <c r="O125" i="2"/>
  <c r="Q125" i="2" s="1"/>
  <c r="O77" i="2"/>
  <c r="Q77" i="2" s="1"/>
  <c r="O228" i="2"/>
  <c r="Q228" i="2" s="1"/>
  <c r="O202" i="2"/>
  <c r="Q202" i="2" s="1"/>
  <c r="O178" i="2"/>
  <c r="Q178" i="2" s="1"/>
  <c r="O160" i="2"/>
  <c r="Q160" i="2" s="1"/>
  <c r="O110" i="2"/>
  <c r="Q110" i="2" s="1"/>
  <c r="O98" i="2"/>
  <c r="Q98" i="2" s="1"/>
  <c r="O82" i="2"/>
  <c r="Q82" i="2" s="1"/>
  <c r="O60" i="2"/>
  <c r="Q60" i="2" s="1"/>
  <c r="O28" i="2"/>
  <c r="Q28" i="2" s="1"/>
  <c r="O103" i="2"/>
  <c r="Q103" i="2" s="1"/>
  <c r="O227" i="2"/>
  <c r="Q227" i="2" s="1"/>
  <c r="O67" i="2"/>
  <c r="Q67" i="2" s="1"/>
  <c r="O35" i="2"/>
  <c r="Q35" i="2" s="1"/>
  <c r="O171" i="2"/>
  <c r="Q171" i="2" s="1"/>
  <c r="O192" i="2"/>
  <c r="Q192" i="2" s="1"/>
  <c r="O285" i="2"/>
  <c r="Q285" i="2" s="1"/>
  <c r="O126" i="2"/>
  <c r="Q126" i="2" s="1"/>
  <c r="O278" i="2"/>
  <c r="Q278" i="2" s="1"/>
  <c r="O198" i="2"/>
  <c r="Q198" i="2" s="1"/>
  <c r="O127" i="2"/>
  <c r="Q127" i="2" s="1"/>
  <c r="O291" i="2"/>
  <c r="Q291" i="2" s="1"/>
  <c r="O48" i="2"/>
  <c r="Q48" i="2" s="1"/>
  <c r="O252" i="2"/>
  <c r="Q252" i="2" s="1"/>
  <c r="O59" i="2"/>
  <c r="Q59" i="2" s="1"/>
  <c r="O187" i="2"/>
  <c r="Q187" i="2" s="1"/>
  <c r="O254" i="2"/>
  <c r="Q254" i="2" s="1"/>
  <c r="O47" i="2"/>
  <c r="Q47" i="2" s="1"/>
  <c r="O237" i="2"/>
  <c r="Q237" i="2" s="1"/>
  <c r="O273" i="2"/>
  <c r="Q273" i="2" s="1"/>
  <c r="O217" i="2"/>
  <c r="Q217" i="2" s="1"/>
  <c r="O57" i="2"/>
  <c r="Q57" i="2" s="1"/>
  <c r="O189" i="2"/>
  <c r="Q189" i="2" s="1"/>
  <c r="O69" i="2"/>
  <c r="Q69" i="2" s="1"/>
  <c r="O226" i="2"/>
  <c r="Q226" i="2" s="1"/>
  <c r="O196" i="2"/>
  <c r="Q196" i="2" s="1"/>
  <c r="O146" i="2"/>
  <c r="Q146" i="2" s="1"/>
  <c r="O128" i="2"/>
  <c r="Q128" i="2" s="1"/>
  <c r="O108" i="2"/>
  <c r="Q108" i="2" s="1"/>
  <c r="O96" i="2"/>
  <c r="Q96" i="2" s="1"/>
  <c r="O76" i="2"/>
  <c r="Q76" i="2" s="1"/>
  <c r="O58" i="2"/>
  <c r="Q58" i="2" s="1"/>
  <c r="O40" i="2"/>
  <c r="Q40" i="2" s="1"/>
  <c r="O26" i="2"/>
  <c r="Q26" i="2" s="1"/>
  <c r="O235" i="2"/>
  <c r="Q235" i="2" s="1"/>
  <c r="O283" i="2"/>
  <c r="Q283" i="2" s="1"/>
  <c r="O272" i="2"/>
  <c r="Q272" i="2" s="1"/>
  <c r="O83" i="2"/>
  <c r="Q83" i="2" s="1"/>
  <c r="O263" i="2"/>
  <c r="Q263" i="2" s="1"/>
  <c r="O284" i="2"/>
  <c r="Q284" i="2" s="1"/>
  <c r="O245" i="2"/>
  <c r="Q245" i="2" s="1"/>
  <c r="O209" i="2"/>
  <c r="Q209" i="2" s="1"/>
  <c r="O49" i="2"/>
  <c r="Q49" i="2" s="1"/>
  <c r="O61" i="2"/>
  <c r="Q61" i="2" s="1"/>
  <c r="O174" i="2"/>
  <c r="Q174" i="2" s="1"/>
  <c r="O24" i="2"/>
  <c r="Q24" i="2" s="1"/>
  <c r="O65" i="2"/>
  <c r="Q65" i="2" s="1"/>
  <c r="O258" i="2"/>
  <c r="Q258" i="2" s="1"/>
  <c r="O249" i="2"/>
  <c r="Q249" i="2" s="1"/>
  <c r="O281" i="2"/>
  <c r="Q281" i="2" s="1"/>
  <c r="O185" i="2"/>
  <c r="Q185" i="2" s="1"/>
  <c r="O25" i="2"/>
  <c r="Q25" i="2" s="1"/>
  <c r="O173" i="2"/>
  <c r="Q173" i="2" s="1"/>
  <c r="O53" i="2"/>
  <c r="Q53" i="2" s="1"/>
  <c r="O194" i="2"/>
  <c r="Q194" i="2" s="1"/>
  <c r="O172" i="2"/>
  <c r="Q172" i="2" s="1"/>
  <c r="O140" i="2"/>
  <c r="Q140" i="2" s="1"/>
  <c r="O122" i="2"/>
  <c r="Q122" i="2" s="1"/>
  <c r="O106" i="2"/>
  <c r="Q106" i="2" s="1"/>
  <c r="O92" i="2"/>
  <c r="Q92" i="2" s="1"/>
  <c r="O70" i="2"/>
  <c r="Q70" i="2" s="1"/>
  <c r="O36" i="2"/>
  <c r="Q36" i="2" s="1"/>
  <c r="O39" i="2"/>
  <c r="Q39" i="2" s="1"/>
  <c r="O247" i="2"/>
  <c r="Q247" i="2" s="1"/>
  <c r="O21" i="2"/>
  <c r="O95" i="2"/>
  <c r="Q95" i="2" s="1"/>
  <c r="O201" i="2"/>
  <c r="Q201" i="2" s="1"/>
  <c r="O112" i="2"/>
  <c r="Q112" i="2" s="1"/>
  <c r="O203" i="2"/>
  <c r="Q203" i="2" s="1"/>
  <c r="O277" i="2"/>
  <c r="Q277" i="2" s="1"/>
  <c r="O181" i="2"/>
  <c r="Q181" i="2" s="1"/>
  <c r="O142" i="2"/>
  <c r="Q142" i="2" s="1"/>
  <c r="O94" i="2"/>
  <c r="Q94" i="2" s="1"/>
  <c r="O56" i="2"/>
  <c r="Q56" i="2" s="1"/>
  <c r="O119" i="2"/>
  <c r="Q119" i="2" s="1"/>
  <c r="O287" i="2"/>
  <c r="Q287" i="2" s="1"/>
  <c r="O298" i="2"/>
  <c r="Q298" i="2" s="1"/>
  <c r="O300" i="2"/>
  <c r="Q300" i="2" s="1"/>
  <c r="O190" i="2"/>
  <c r="Q190" i="2" s="1"/>
  <c r="O200" i="2"/>
  <c r="Q200" i="2" s="1"/>
  <c r="O150" i="2"/>
  <c r="Q150" i="2" s="1"/>
  <c r="O255" i="2"/>
  <c r="Q255" i="2" s="1"/>
  <c r="O163" i="2"/>
  <c r="Q163" i="2" s="1"/>
  <c r="O266" i="2"/>
  <c r="Q266" i="2" s="1"/>
  <c r="O129" i="2"/>
  <c r="Q129" i="2" s="1"/>
  <c r="O193" i="2"/>
  <c r="Q193" i="2" s="1"/>
  <c r="O267" i="2"/>
  <c r="Q267" i="2" s="1"/>
  <c r="O91" i="2"/>
  <c r="Q91" i="2" s="1"/>
  <c r="O234" i="2"/>
  <c r="Q234" i="2" s="1"/>
  <c r="O262" i="2"/>
  <c r="Q262" i="2" s="1"/>
  <c r="O143" i="2"/>
  <c r="Q143" i="2" s="1"/>
  <c r="O257" i="2"/>
  <c r="Q257" i="2" s="1"/>
  <c r="O121" i="2"/>
  <c r="Q121" i="2" s="1"/>
  <c r="O229" i="2"/>
  <c r="Q229" i="2" s="1"/>
  <c r="O157" i="2"/>
  <c r="Q157" i="2" s="1"/>
  <c r="O109" i="2"/>
  <c r="Q109" i="2" s="1"/>
  <c r="O45" i="2"/>
  <c r="Q45" i="2" s="1"/>
  <c r="O212" i="2"/>
  <c r="Q212" i="2" s="1"/>
  <c r="O170" i="2"/>
  <c r="Q170" i="2" s="1"/>
  <c r="O154" i="2"/>
  <c r="Q154" i="2" s="1"/>
  <c r="O138" i="2"/>
  <c r="Q138" i="2" s="1"/>
  <c r="O120" i="2"/>
  <c r="Q120" i="2" s="1"/>
  <c r="O104" i="2"/>
  <c r="Q104" i="2" s="1"/>
  <c r="O90" i="2"/>
  <c r="Q90" i="2" s="1"/>
  <c r="O68" i="2"/>
  <c r="Q68" i="2" s="1"/>
  <c r="O52" i="2"/>
  <c r="Q52" i="2" s="1"/>
  <c r="O135" i="2"/>
  <c r="Q135" i="2" s="1"/>
  <c r="O251" i="2"/>
  <c r="Q251" i="2" s="1"/>
  <c r="O268" i="2"/>
  <c r="Q268" i="2" s="1"/>
  <c r="F133" i="1"/>
  <c r="G133" i="1" s="1"/>
  <c r="I133" i="1" s="1"/>
  <c r="E45" i="3"/>
  <c r="F77" i="1"/>
  <c r="G77" i="1" s="1"/>
  <c r="I77" i="1" s="1"/>
  <c r="F54" i="1"/>
  <c r="G54" i="1" s="1"/>
  <c r="I54" i="1" s="1"/>
  <c r="E27" i="3"/>
  <c r="F121" i="1"/>
  <c r="G121" i="1" s="1"/>
  <c r="I121" i="1" s="1"/>
  <c r="E89" i="3"/>
  <c r="E157" i="3"/>
  <c r="F197" i="1"/>
  <c r="G197" i="1" s="1"/>
  <c r="I197" i="1" s="1"/>
  <c r="E21" i="3"/>
  <c r="F43" i="1"/>
  <c r="G43" i="1" s="1"/>
  <c r="I43" i="1" s="1"/>
  <c r="E73" i="3"/>
  <c r="F105" i="1"/>
  <c r="G105" i="1" s="1"/>
  <c r="I105" i="1" s="1"/>
  <c r="F232" i="1"/>
  <c r="G232" i="1" s="1"/>
  <c r="I232" i="1" s="1"/>
  <c r="F71" i="1"/>
  <c r="G71" i="1" s="1"/>
  <c r="I71" i="1" s="1"/>
  <c r="E39" i="3"/>
  <c r="F103" i="1"/>
  <c r="G103" i="1" s="1"/>
  <c r="I103" i="1" s="1"/>
  <c r="E71" i="3"/>
  <c r="E122" i="3"/>
  <c r="F154" i="1"/>
  <c r="G154" i="1" s="1"/>
  <c r="I154" i="1" s="1"/>
  <c r="E31" i="3"/>
  <c r="F61" i="1"/>
  <c r="G61" i="1" s="1"/>
  <c r="I61" i="1" s="1"/>
  <c r="E84" i="3"/>
  <c r="F227" i="1"/>
  <c r="G227" i="1" s="1"/>
  <c r="I227" i="1" s="1"/>
  <c r="F239" i="1"/>
  <c r="G239" i="1" s="1"/>
  <c r="I239" i="1" s="1"/>
  <c r="E197" i="3"/>
  <c r="F254" i="1"/>
  <c r="G254" i="1" s="1"/>
  <c r="J254" i="1" s="1"/>
  <c r="E295" i="3"/>
  <c r="E318" i="3"/>
  <c r="F316" i="1"/>
  <c r="G316" i="1" s="1"/>
  <c r="K316" i="1" s="1"/>
  <c r="E332" i="3"/>
  <c r="F330" i="1"/>
  <c r="G330" i="1" s="1"/>
  <c r="K330" i="1" s="1"/>
  <c r="E225" i="3"/>
  <c r="F277" i="1"/>
  <c r="G277" i="1" s="1"/>
  <c r="J277" i="1" s="1"/>
  <c r="F216" i="1"/>
  <c r="G216" i="1" s="1"/>
  <c r="I216" i="1" s="1"/>
  <c r="F78" i="1"/>
  <c r="G78" i="1" s="1"/>
  <c r="I78" i="1" s="1"/>
  <c r="E257" i="3"/>
  <c r="F360" i="1"/>
  <c r="G360" i="1" s="1"/>
  <c r="K360" i="1" s="1"/>
  <c r="F317" i="1"/>
  <c r="G317" i="1" s="1"/>
  <c r="K317" i="1" s="1"/>
  <c r="E319" i="3"/>
  <c r="E247" i="3"/>
  <c r="F348" i="1"/>
  <c r="G348" i="1" s="1"/>
  <c r="J348" i="1" s="1"/>
  <c r="F331" i="1"/>
  <c r="G331" i="1" s="1"/>
  <c r="K331" i="1" s="1"/>
  <c r="E333" i="3"/>
  <c r="E267" i="3"/>
  <c r="F372" i="1"/>
  <c r="G372" i="1" s="1"/>
  <c r="K372" i="1" s="1"/>
  <c r="E28" i="3"/>
  <c r="E188" i="3"/>
  <c r="F191" i="1"/>
  <c r="G191" i="1" s="1"/>
  <c r="I191" i="1" s="1"/>
  <c r="F241" i="1"/>
  <c r="G241" i="1" s="1"/>
  <c r="I241" i="1" s="1"/>
  <c r="E105" i="3"/>
  <c r="F356" i="1"/>
  <c r="G356" i="1" s="1"/>
  <c r="K356" i="1" s="1"/>
  <c r="E254" i="3"/>
  <c r="E302" i="3"/>
  <c r="F293" i="1"/>
  <c r="G293" i="1" s="1"/>
  <c r="I293" i="1" s="1"/>
  <c r="F302" i="1"/>
  <c r="G302" i="1" s="1"/>
  <c r="I302" i="1" s="1"/>
  <c r="E310" i="3"/>
  <c r="E239" i="3"/>
  <c r="F308" i="1"/>
  <c r="G308" i="1" s="1"/>
  <c r="F323" i="1"/>
  <c r="G323" i="1" s="1"/>
  <c r="K323" i="1" s="1"/>
  <c r="E325" i="3"/>
  <c r="E242" i="3"/>
  <c r="F338" i="1"/>
  <c r="G338" i="1" s="1"/>
  <c r="J338" i="1" s="1"/>
  <c r="F238" i="1"/>
  <c r="G238" i="1" s="1"/>
  <c r="J238" i="1" s="1"/>
  <c r="E196" i="3"/>
  <c r="F174" i="1"/>
  <c r="G174" i="1" s="1"/>
  <c r="I174" i="1" s="1"/>
  <c r="F125" i="1"/>
  <c r="G125" i="1" s="1"/>
  <c r="I125" i="1" s="1"/>
  <c r="E93" i="3"/>
  <c r="F294" i="1"/>
  <c r="G294" i="1" s="1"/>
  <c r="I294" i="1" s="1"/>
  <c r="E303" i="3"/>
  <c r="F309" i="1"/>
  <c r="G309" i="1" s="1"/>
  <c r="K309" i="1" s="1"/>
  <c r="E312" i="3"/>
  <c r="E251" i="3"/>
  <c r="F353" i="1"/>
  <c r="G353" i="1" s="1"/>
  <c r="K353" i="1" s="1"/>
  <c r="F150" i="1"/>
  <c r="G150" i="1" s="1"/>
  <c r="I150" i="1" s="1"/>
  <c r="F141" i="1"/>
  <c r="G141" i="1" s="1"/>
  <c r="I141" i="1" s="1"/>
  <c r="F223" i="1"/>
  <c r="G223" i="1" s="1"/>
  <c r="I223" i="1" s="1"/>
  <c r="F324" i="1"/>
  <c r="G324" i="1" s="1"/>
  <c r="K324" i="1" s="1"/>
  <c r="E326" i="3"/>
  <c r="F371" i="1"/>
  <c r="G371" i="1" s="1"/>
  <c r="J371" i="1" s="1"/>
  <c r="E266" i="3"/>
  <c r="N293" i="2"/>
  <c r="N301" i="2"/>
  <c r="N309" i="2"/>
  <c r="N317" i="2"/>
  <c r="N325" i="2"/>
  <c r="N285" i="2"/>
  <c r="L268" i="2"/>
  <c r="N269" i="2"/>
  <c r="C15" i="2"/>
  <c r="C18" i="2" s="1"/>
  <c r="N294" i="2"/>
  <c r="N310" i="2"/>
  <c r="N288" i="2"/>
  <c r="N287" i="2"/>
  <c r="N320" i="2"/>
  <c r="N302" i="2"/>
  <c r="N318" i="2"/>
  <c r="N267" i="2"/>
  <c r="N280" i="2"/>
  <c r="N304" i="2"/>
  <c r="N263" i="2"/>
  <c r="N295" i="2"/>
  <c r="N303" i="2"/>
  <c r="N311" i="2"/>
  <c r="N319" i="2"/>
  <c r="N252" i="2"/>
  <c r="N283" i="2"/>
  <c r="N241" i="2"/>
  <c r="L274" i="2"/>
  <c r="N286" i="2"/>
  <c r="N312" i="2"/>
  <c r="N276" i="2"/>
  <c r="N296" i="2"/>
  <c r="N297" i="2"/>
  <c r="N305" i="2"/>
  <c r="N313" i="2"/>
  <c r="N321" i="2"/>
  <c r="N274" i="2"/>
  <c r="N290" i="2"/>
  <c r="N284" i="2"/>
  <c r="N264" i="2"/>
  <c r="N289" i="2"/>
  <c r="N298" i="2"/>
  <c r="N306" i="2"/>
  <c r="N314" i="2"/>
  <c r="N322" i="2"/>
  <c r="N270" i="2"/>
  <c r="N275" i="2"/>
  <c r="N291" i="2"/>
  <c r="N271" i="2"/>
  <c r="N273" i="2"/>
  <c r="N299" i="2"/>
  <c r="N281" i="2"/>
  <c r="N262" i="2"/>
  <c r="N266" i="2"/>
  <c r="N268" i="2"/>
  <c r="N300" i="2"/>
  <c r="N279" i="2"/>
  <c r="N277" i="2"/>
  <c r="N307" i="2"/>
  <c r="N308" i="2"/>
  <c r="N260" i="2"/>
  <c r="N282" i="2"/>
  <c r="N265" i="2"/>
  <c r="N292" i="2"/>
  <c r="N324" i="2"/>
  <c r="N315" i="2"/>
  <c r="N316" i="2"/>
  <c r="N261" i="2"/>
  <c r="N278" i="2"/>
  <c r="N323" i="2"/>
  <c r="N272" i="2"/>
  <c r="C16" i="2"/>
  <c r="D18" i="2" s="1"/>
  <c r="F17" i="1"/>
  <c r="C12" i="1"/>
  <c r="C11" i="1"/>
  <c r="N411" i="1" l="1"/>
  <c r="N410" i="1"/>
  <c r="E14" i="2"/>
  <c r="N409" i="1"/>
  <c r="N408" i="1"/>
  <c r="N407" i="1"/>
  <c r="N344" i="1"/>
  <c r="N381" i="1"/>
  <c r="N330" i="1"/>
  <c r="N303" i="1"/>
  <c r="N293" i="1"/>
  <c r="N323" i="1"/>
  <c r="N310" i="1"/>
  <c r="N306" i="1"/>
  <c r="N321" i="1"/>
  <c r="N314" i="1"/>
  <c r="N331" i="1"/>
  <c r="N342" i="1"/>
  <c r="N292" i="1"/>
  <c r="N354" i="1"/>
  <c r="N400" i="1"/>
  <c r="N384" i="1"/>
  <c r="N376" i="1"/>
  <c r="N335" i="1"/>
  <c r="N364" i="1"/>
  <c r="N390" i="1"/>
  <c r="N380" i="1"/>
  <c r="N307" i="1"/>
  <c r="N337" i="1"/>
  <c r="N362" i="1"/>
  <c r="N297" i="1"/>
  <c r="N379" i="1"/>
  <c r="N363" i="1"/>
  <c r="N388" i="1"/>
  <c r="N385" i="1"/>
  <c r="N296" i="1"/>
  <c r="N406" i="1"/>
  <c r="N386" i="1"/>
  <c r="N325" i="1"/>
  <c r="N319" i="1"/>
  <c r="N278" i="1"/>
  <c r="N320" i="1"/>
  <c r="N391" i="1"/>
  <c r="N353" i="1"/>
  <c r="N372" i="1"/>
  <c r="N345" i="1"/>
  <c r="N317" i="1"/>
  <c r="N347" i="1"/>
  <c r="N369" i="1"/>
  <c r="N359" i="1"/>
  <c r="N295" i="1"/>
  <c r="N356" i="1"/>
  <c r="N405" i="1"/>
  <c r="N351" i="1"/>
  <c r="N361" i="1"/>
  <c r="N289" i="1"/>
  <c r="N368" i="1"/>
  <c r="N326" i="1"/>
  <c r="N302" i="1"/>
  <c r="N308" i="1"/>
  <c r="N350" i="1"/>
  <c r="N309" i="1"/>
  <c r="N394" i="1"/>
  <c r="N333" i="1"/>
  <c r="N360" i="1"/>
  <c r="N301" i="1"/>
  <c r="N398" i="1"/>
  <c r="N367" i="1"/>
  <c r="N352" i="1"/>
  <c r="N315" i="1"/>
  <c r="N332" i="1"/>
  <c r="N338" i="1"/>
  <c r="N300" i="1"/>
  <c r="N389" i="1"/>
  <c r="N339" i="1"/>
  <c r="N328" i="1"/>
  <c r="N401" i="1"/>
  <c r="N322" i="1"/>
  <c r="N370" i="1"/>
  <c r="N299" i="1"/>
  <c r="N371" i="1"/>
  <c r="N365" i="1"/>
  <c r="N395" i="1"/>
  <c r="N383" i="1"/>
  <c r="N357" i="1"/>
  <c r="N304" i="1"/>
  <c r="N311" i="1"/>
  <c r="N334" i="1"/>
  <c r="N377" i="1"/>
  <c r="N329" i="1"/>
  <c r="N291" i="1"/>
  <c r="N346" i="1"/>
  <c r="N340" i="1"/>
  <c r="N403" i="1"/>
  <c r="N348" i="1"/>
  <c r="N294" i="1"/>
  <c r="N327" i="1"/>
  <c r="N336" i="1"/>
  <c r="N404" i="1"/>
  <c r="N316" i="1"/>
  <c r="N355" i="1"/>
  <c r="N375" i="1"/>
  <c r="N399" i="1"/>
  <c r="N392" i="1"/>
  <c r="N374" i="1"/>
  <c r="N387" i="1"/>
  <c r="N312" i="1"/>
  <c r="N382" i="1"/>
  <c r="N397" i="1"/>
  <c r="N396" i="1"/>
  <c r="N290" i="1"/>
  <c r="N393" i="1"/>
  <c r="N298" i="1"/>
  <c r="N402" i="1"/>
  <c r="N318" i="1"/>
  <c r="N305" i="1"/>
  <c r="N341" i="1"/>
  <c r="N373" i="1"/>
  <c r="N358" i="1"/>
  <c r="C15" i="1"/>
  <c r="C18" i="1" s="1"/>
  <c r="N324" i="1"/>
  <c r="N267" i="1"/>
  <c r="N313" i="1"/>
  <c r="N349" i="1"/>
  <c r="N378" i="1"/>
  <c r="N366" i="1"/>
  <c r="N343" i="1"/>
  <c r="C16" i="1"/>
  <c r="D18" i="1" s="1"/>
  <c r="K308" i="1"/>
  <c r="F18" i="1" l="1"/>
  <c r="F19" i="1" s="1"/>
</calcChain>
</file>

<file path=xl/sharedStrings.xml><?xml version="1.0" encoding="utf-8"?>
<sst xmlns="http://schemas.openxmlformats.org/spreadsheetml/2006/main" count="4707" uniqueCount="1254">
  <si>
    <t>JAVSO..47..105</t>
  </si>
  <si>
    <t>VSB-063</t>
  </si>
  <si>
    <t>IBVS 6244</t>
  </si>
  <si>
    <t>--- Working ---</t>
  </si>
  <si>
    <t>?</t>
  </si>
  <si>
    <t>Calc</t>
  </si>
  <si>
    <t>Data</t>
  </si>
  <si>
    <t>Date</t>
  </si>
  <si>
    <t>Epoch =</t>
  </si>
  <si>
    <t>error</t>
  </si>
  <si>
    <t>GCVS 4</t>
  </si>
  <si>
    <t>GCVS 4 Eph. =</t>
  </si>
  <si>
    <t>IBVS 4186</t>
  </si>
  <si>
    <t>IBVS 4472</t>
  </si>
  <si>
    <t>IBVS 4562</t>
  </si>
  <si>
    <t>IBVS 4606</t>
  </si>
  <si>
    <t>IBVS 4711</t>
  </si>
  <si>
    <t>n</t>
  </si>
  <si>
    <t>n'</t>
  </si>
  <si>
    <t>na</t>
  </si>
  <si>
    <t>New Ephemeris =</t>
  </si>
  <si>
    <t>New Period =</t>
  </si>
  <si>
    <t>O-C</t>
  </si>
  <si>
    <t>OMT #4</t>
  </si>
  <si>
    <t>OMT = "Observed Minima Timings of Eclipsing Binaries" by the AAVSO, available from www.aavso.org</t>
  </si>
  <si>
    <t>Period =</t>
  </si>
  <si>
    <t>Ref</t>
  </si>
  <si>
    <t>ToM</t>
  </si>
  <si>
    <t>Type</t>
  </si>
  <si>
    <t>IBVS 5224</t>
  </si>
  <si>
    <t>System Type:</t>
  </si>
  <si>
    <t>New epoch =</t>
  </si>
  <si>
    <t>LS Intercept =</t>
  </si>
  <si>
    <t>LS Slope =</t>
  </si>
  <si>
    <t>LS Quadr term =</t>
  </si>
  <si>
    <t>Sum diff² =</t>
  </si>
  <si>
    <t>Linear</t>
  </si>
  <si>
    <t>Quadratic</t>
  </si>
  <si>
    <t>BBSAG 128</t>
  </si>
  <si>
    <t>Misc</t>
  </si>
  <si>
    <t>Diethelm R</t>
  </si>
  <si>
    <t>BBSAG Bull.20</t>
  </si>
  <si>
    <t>B</t>
  </si>
  <si>
    <t>Russeil D</t>
  </si>
  <si>
    <t>BBSAG Bull.21</t>
  </si>
  <si>
    <t>Locher K</t>
  </si>
  <si>
    <t>BBSAG Bull.22</t>
  </si>
  <si>
    <t>BBSAG Bull.24</t>
  </si>
  <si>
    <t>Peter H</t>
  </si>
  <si>
    <t>BBSAG Bull.26</t>
  </si>
  <si>
    <t>BBSAG Bull.27</t>
  </si>
  <si>
    <t>BBSAG Bull.28</t>
  </si>
  <si>
    <t>BBSAG Bull.30</t>
  </si>
  <si>
    <t>v</t>
  </si>
  <si>
    <t>BBSAG Bull.31</t>
  </si>
  <si>
    <t>BBSAG Bull.32</t>
  </si>
  <si>
    <t>BBSAG Bull.35</t>
  </si>
  <si>
    <t>BBSAG Bull.36</t>
  </si>
  <si>
    <t>BRNO 23</t>
  </si>
  <si>
    <t>K</t>
  </si>
  <si>
    <t>BBSAG Bull.37</t>
  </si>
  <si>
    <t>BBSAG Bull.41</t>
  </si>
  <si>
    <t>BBSAG Bull.42</t>
  </si>
  <si>
    <t>Germann R</t>
  </si>
  <si>
    <t>BBSAG Bull.43</t>
  </si>
  <si>
    <t>BBSAG Bull.45</t>
  </si>
  <si>
    <t>BBSAG Bull.46</t>
  </si>
  <si>
    <t>BBSAG Bull.47</t>
  </si>
  <si>
    <t>BBSAG Bull.52</t>
  </si>
  <si>
    <t>Mavrofridis G</t>
  </si>
  <si>
    <t>BBSAG Bull.53</t>
  </si>
  <si>
    <t>Elias D</t>
  </si>
  <si>
    <t>Stoikidis N</t>
  </si>
  <si>
    <t>BBSAG Bull.57</t>
  </si>
  <si>
    <t>BBSAG Bull.58</t>
  </si>
  <si>
    <t>BAAVSS 60,15</t>
  </si>
  <si>
    <t>BBSAG Bull.59</t>
  </si>
  <si>
    <t>BRNO 26</t>
  </si>
  <si>
    <t>BBSAG Bull.60</t>
  </si>
  <si>
    <t>BBSAG Bull.62</t>
  </si>
  <si>
    <t>Kohl M</t>
  </si>
  <si>
    <t>BBSAG Bull.64</t>
  </si>
  <si>
    <t>S</t>
  </si>
  <si>
    <t>BBSAG Bull.68</t>
  </si>
  <si>
    <t>BBSAG 68</t>
  </si>
  <si>
    <t>BBSAG Bull.65</t>
  </si>
  <si>
    <t>Parris A</t>
  </si>
  <si>
    <t>BBSAG Bull.66</t>
  </si>
  <si>
    <t>BBSAG Bull.69</t>
  </si>
  <si>
    <t>BBSAG Bull.70</t>
  </si>
  <si>
    <t>BBSAG Bull.71</t>
  </si>
  <si>
    <t>BBSAG Bull.72</t>
  </si>
  <si>
    <t>BBSAG Bull.74</t>
  </si>
  <si>
    <t>BBSAG Bull.76</t>
  </si>
  <si>
    <t>Paschke A</t>
  </si>
  <si>
    <t>BBSAG Bull.78</t>
  </si>
  <si>
    <t>BBSAG Bull.79</t>
  </si>
  <si>
    <t>BRNO 28</t>
  </si>
  <si>
    <t>BRNO 29</t>
  </si>
  <si>
    <t>phe</t>
  </si>
  <si>
    <t>AJ 116,895</t>
  </si>
  <si>
    <t>BBSAG Bull.82</t>
  </si>
  <si>
    <t>BRNO 30</t>
  </si>
  <si>
    <t>BBSAG Bull.83</t>
  </si>
  <si>
    <t>BBSAG Bull.86</t>
  </si>
  <si>
    <t>BBSAG Bull.87</t>
  </si>
  <si>
    <t>BBSAG Bull.88</t>
  </si>
  <si>
    <t>BBSAG Bull.90</t>
  </si>
  <si>
    <t>BRNO 31</t>
  </si>
  <si>
    <t>BBSAG Bull.91</t>
  </si>
  <si>
    <t>BBSAG Bull.94</t>
  </si>
  <si>
    <t>BBSAG Bull.95</t>
  </si>
  <si>
    <t>BBSAG Bull.97</t>
  </si>
  <si>
    <t>BBSAG Bull.99</t>
  </si>
  <si>
    <t>BBSAG Bull.100</t>
  </si>
  <si>
    <t>BBSAG Bull.101</t>
  </si>
  <si>
    <t>BBSAG Bull.102</t>
  </si>
  <si>
    <t>S v</t>
  </si>
  <si>
    <t>BBSAG Bull.103</t>
  </si>
  <si>
    <t>phe  V</t>
  </si>
  <si>
    <t>BAV-M 62</t>
  </si>
  <si>
    <t>phe  B</t>
  </si>
  <si>
    <t>S phe</t>
  </si>
  <si>
    <t>BBSAG Bull.104</t>
  </si>
  <si>
    <t>BBSAG Bull.106</t>
  </si>
  <si>
    <t>Martignoni M</t>
  </si>
  <si>
    <t>BBSAG Bull.110</t>
  </si>
  <si>
    <t>BBSAG Bull.108</t>
  </si>
  <si>
    <t>BBSAG Bull.109</t>
  </si>
  <si>
    <t>BBSAG Bull.111</t>
  </si>
  <si>
    <t>BBSAG Bull.112</t>
  </si>
  <si>
    <t>BBSAG 112</t>
  </si>
  <si>
    <t>BBSAG Bull.114</t>
  </si>
  <si>
    <t>BAV-M 102</t>
  </si>
  <si>
    <t>ccd</t>
  </si>
  <si>
    <t>BBSAG Bull.115</t>
  </si>
  <si>
    <t>BBSAG Bull.116</t>
  </si>
  <si>
    <t>BBSAG Bull.118</t>
  </si>
  <si>
    <t>BBSAG Bull.117</t>
  </si>
  <si>
    <t>W.Kleikamp</t>
  </si>
  <si>
    <t>K.Locher</t>
  </si>
  <si>
    <t>BBSAG 119</t>
  </si>
  <si>
    <t>M.Kohl</t>
  </si>
  <si>
    <t>F.Agerer</t>
  </si>
  <si>
    <t>Nelson</t>
  </si>
  <si>
    <t>Lin. Fit</t>
  </si>
  <si>
    <t>BBSAG</t>
  </si>
  <si>
    <t>Q. fit</t>
  </si>
  <si>
    <t>IBVS 5378</t>
  </si>
  <si>
    <t>AAVSO</t>
  </si>
  <si>
    <t>IBVS 5543</t>
  </si>
  <si>
    <t>I</t>
  </si>
  <si>
    <t>II</t>
  </si>
  <si>
    <t>IBVS</t>
  </si>
  <si>
    <t>EA/SD</t>
  </si>
  <si>
    <t>IBVS 0046</t>
  </si>
  <si>
    <t>IBVS 0221</t>
  </si>
  <si>
    <t># of data points:</t>
  </si>
  <si>
    <t>AK CMi / GSC 00187-00450</t>
  </si>
  <si>
    <t>IBVS 5672</t>
  </si>
  <si>
    <t>IBVS 5438</t>
  </si>
  <si>
    <t>IBVS 5731</t>
  </si>
  <si>
    <t>IBVS 5802</t>
  </si>
  <si>
    <t>Start of linear fit (row #)</t>
  </si>
  <si>
    <t>IBVS 5874</t>
  </si>
  <si>
    <t>IBVS 5893</t>
  </si>
  <si>
    <t>OEJV 0074</t>
  </si>
  <si>
    <t>vis</t>
  </si>
  <si>
    <t>IBVS 5920</t>
  </si>
  <si>
    <t>IBVS 5938</t>
  </si>
  <si>
    <t>OEJV 0003</t>
  </si>
  <si>
    <t>JAVSO..36..171</t>
  </si>
  <si>
    <t>JAVSO..39...94</t>
  </si>
  <si>
    <t>JAVSO..36..186</t>
  </si>
  <si>
    <t>JAVSO..37...44</t>
  </si>
  <si>
    <t>JAVSO..38..183</t>
  </si>
  <si>
    <t>JAVSO..39..177</t>
  </si>
  <si>
    <t>IBVS 6029</t>
  </si>
  <si>
    <t>Quadratic fit is no longer be appropriate.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</si>
  <si>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</si>
  <si>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</si>
  <si>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</si>
  <si>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</si>
  <si>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</si>
  <si>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</si>
  <si>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My time zone &gt;&gt;&gt;&gt;&gt;</t>
  </si>
  <si>
    <t>(PST=8, PDT=MDT=7, MDT=CST=6, etc.)</t>
  </si>
  <si>
    <t>2013JAVSO..41..122</t>
  </si>
  <si>
    <t>2013JAVSO..41..328</t>
  </si>
  <si>
    <t>IBVS 6084</t>
  </si>
  <si>
    <t>IBVS 6092</t>
  </si>
  <si>
    <t>IBVS 6118</t>
  </si>
  <si>
    <t>JAVSO..42..426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</si>
  <si>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</si>
  <si>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</si>
  <si>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</si>
  <si>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</si>
  <si>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</si>
  <si>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</si>
  <si>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</si>
  <si>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</si>
  <si>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</si>
  <si>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</si>
  <si>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</si>
  <si>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</si>
  <si>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</si>
  <si>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2430046.125 </t>
  </si>
  <si>
    <t> 20.02.1941 15:00 </t>
  </si>
  <si>
    <t> -0.310 </t>
  </si>
  <si>
    <t>P </t>
  </si>
  <si>
    <t> N.M.Schachowskoi </t>
  </si>
  <si>
    <t> AC 157.18 </t>
  </si>
  <si>
    <t>2433379.185 </t>
  </si>
  <si>
    <t> 07.04.1950 16:26 </t>
  </si>
  <si>
    <t> -0.098 </t>
  </si>
  <si>
    <t>2435537.333 </t>
  </si>
  <si>
    <t> 04.03.1956 19:59 </t>
  </si>
  <si>
    <t> 0.003 </t>
  </si>
  <si>
    <t> P.Notni </t>
  </si>
  <si>
    <t> MVS 221 </t>
  </si>
  <si>
    <t>2435538.468 </t>
  </si>
  <si>
    <t> 05.03.1956 23:13 </t>
  </si>
  <si>
    <t> 0.006 </t>
  </si>
  <si>
    <t>2435541.295 </t>
  </si>
  <si>
    <t> 08.03.1956 19:04 </t>
  </si>
  <si>
    <t> 0.004 </t>
  </si>
  <si>
    <t>2435550.352 </t>
  </si>
  <si>
    <t> 17.03.1956 20:26 </t>
  </si>
  <si>
    <t>2438448.304 </t>
  </si>
  <si>
    <t> 22.02.1964 19:17 </t>
  </si>
  <si>
    <t> 0.002 </t>
  </si>
  <si>
    <t>V </t>
  </si>
  <si>
    <t> K.Kordylewski </t>
  </si>
  <si>
    <t>IBVS 46 </t>
  </si>
  <si>
    <t>2439520.713 </t>
  </si>
  <si>
    <t> 30.01.1967 05:06 </t>
  </si>
  <si>
    <t> 0.037 </t>
  </si>
  <si>
    <t> L.Hazel </t>
  </si>
  <si>
    <t>IBVS 221 </t>
  </si>
  <si>
    <t>2439535.376 </t>
  </si>
  <si>
    <t> 13.02.1967 21:01 </t>
  </si>
  <si>
    <t> -0.014 </t>
  </si>
  <si>
    <t> J.Zidu </t>
  </si>
  <si>
    <t> BRNO 9 </t>
  </si>
  <si>
    <t>2440974.460 </t>
  </si>
  <si>
    <t> 22.01.1971 23:02 </t>
  </si>
  <si>
    <t> -0.005 </t>
  </si>
  <si>
    <t> J.Silhan </t>
  </si>
  <si>
    <t> BRNO 14 </t>
  </si>
  <si>
    <t> M.Sustek </t>
  </si>
  <si>
    <t>2442133.421 </t>
  </si>
  <si>
    <t> 26.03.1974 22:06 </t>
  </si>
  <si>
    <t> 0.000 </t>
  </si>
  <si>
    <t> I.Kohoutek </t>
  </si>
  <si>
    <t> BRNO 20 </t>
  </si>
  <si>
    <t>2442133.425 </t>
  </si>
  <si>
    <t> 26.03.1974 22:12 </t>
  </si>
  <si>
    <t> R.Polloczek </t>
  </si>
  <si>
    <t>2442443.529 </t>
  </si>
  <si>
    <t> 31.01.1975 00:41 </t>
  </si>
  <si>
    <t> R.Diethelm </t>
  </si>
  <si>
    <t> BBS 20 </t>
  </si>
  <si>
    <t>2442450.321 </t>
  </si>
  <si>
    <t> 06.02.1975 19:42 </t>
  </si>
  <si>
    <t> -0.002 </t>
  </si>
  <si>
    <t> BBS 21 </t>
  </si>
  <si>
    <t>2442450.329 </t>
  </si>
  <si>
    <t> 06.02.1975 19:53 </t>
  </si>
  <si>
    <t> K.Locher </t>
  </si>
  <si>
    <t>2442454.290 </t>
  </si>
  <si>
    <t> 10.02.1975 18:57 </t>
  </si>
  <si>
    <t>2442458.253 </t>
  </si>
  <si>
    <t> 14.02.1975 18:04 </t>
  </si>
  <si>
    <t> 0.007 </t>
  </si>
  <si>
    <t>2442460.509 </t>
  </si>
  <si>
    <t> 17.02.1975 00:12 </t>
  </si>
  <si>
    <t> -0.000 </t>
  </si>
  <si>
    <t>2442502.391 </t>
  </si>
  <si>
    <t> 30.03.1975 21:23 </t>
  </si>
  <si>
    <t> 0.005 </t>
  </si>
  <si>
    <t>2442510.314 </t>
  </si>
  <si>
    <t> 07.04.1975 19:32 </t>
  </si>
  <si>
    <t> BBS 22 </t>
  </si>
  <si>
    <t>2442680.648 </t>
  </si>
  <si>
    <t> 25.09.1975 03:33 </t>
  </si>
  <si>
    <t> BBS 24 </t>
  </si>
  <si>
    <t>2442785.340 </t>
  </si>
  <si>
    <t> 07.01.1976 20:09 </t>
  </si>
  <si>
    <t> H.Peter </t>
  </si>
  <si>
    <t> BBS 26 </t>
  </si>
  <si>
    <t>2442807.410 </t>
  </si>
  <si>
    <t> 29.01.1976 21:50 </t>
  </si>
  <si>
    <t>2442812.499 </t>
  </si>
  <si>
    <t> 03.02.1976 23:58 </t>
  </si>
  <si>
    <t> M.Winiarski </t>
  </si>
  <si>
    <t> AN 301.327 </t>
  </si>
  <si>
    <t>2442812.501 </t>
  </si>
  <si>
    <t> 04.02.1976 00:01 </t>
  </si>
  <si>
    <t>2442828.340 </t>
  </si>
  <si>
    <t> 19.02.1976 20:09 </t>
  </si>
  <si>
    <t>2442828.344 </t>
  </si>
  <si>
    <t> 19.02.1976 20:15 </t>
  </si>
  <si>
    <t>2442832.302 </t>
  </si>
  <si>
    <t> 23.02.1976 19:14 </t>
  </si>
  <si>
    <t> -0.001 </t>
  </si>
  <si>
    <t>2442837.375 </t>
  </si>
  <si>
    <t> 28.02.1976 21:00 </t>
  </si>
  <si>
    <t> -0.021 </t>
  </si>
  <si>
    <t> J.Revalova </t>
  </si>
  <si>
    <t> BRNO 21 </t>
  </si>
  <si>
    <t>2442837.376 </t>
  </si>
  <si>
    <t> 28.02.1976 21:01 </t>
  </si>
  <si>
    <t> -0.020 </t>
  </si>
  <si>
    <t> S.Paschke </t>
  </si>
  <si>
    <t>2442837.384 </t>
  </si>
  <si>
    <t> 28.02.1976 21:12 </t>
  </si>
  <si>
    <t> -0.012 </t>
  </si>
  <si>
    <t>2442841.351 </t>
  </si>
  <si>
    <t> 03.03.1976 20:25 </t>
  </si>
  <si>
    <t> -0.007 </t>
  </si>
  <si>
    <t> BBS 27 </t>
  </si>
  <si>
    <t>2442858.334 </t>
  </si>
  <si>
    <t> 20.03.1976 20:00 </t>
  </si>
  <si>
    <t>2442859.459 </t>
  </si>
  <si>
    <t> 21.03.1976 23:00 </t>
  </si>
  <si>
    <t>2442867.374 </t>
  </si>
  <si>
    <t> 29.03.1976 20:58 </t>
  </si>
  <si>
    <t> -0.015 </t>
  </si>
  <si>
    <t> J.Zlatuska </t>
  </si>
  <si>
    <t>2442867.378 </t>
  </si>
  <si>
    <t> 29.03.1976 21:04 </t>
  </si>
  <si>
    <t> -0.011 </t>
  </si>
  <si>
    <t>2442867.383 </t>
  </si>
  <si>
    <t> 29.03.1976 21:11 </t>
  </si>
  <si>
    <t> -0.006 </t>
  </si>
  <si>
    <t> R.Sveda </t>
  </si>
  <si>
    <t>2442871.359 </t>
  </si>
  <si>
    <t> 02.04.1976 20:36 </t>
  </si>
  <si>
    <t> 0.009 </t>
  </si>
  <si>
    <t>2442880.398 </t>
  </si>
  <si>
    <t> 11.04.1976 21:33 </t>
  </si>
  <si>
    <t>2442888.328 </t>
  </si>
  <si>
    <t> 19.04.1976 19:52 </t>
  </si>
  <si>
    <t> 0.001 </t>
  </si>
  <si>
    <t>2442901.345 </t>
  </si>
  <si>
    <t> 02.05.1976 20:16 </t>
  </si>
  <si>
    <t> BBS 28 </t>
  </si>
  <si>
    <t>2443032.629 </t>
  </si>
  <si>
    <t> 11.09.1976 03:05 </t>
  </si>
  <si>
    <t> BBS 30 </t>
  </si>
  <si>
    <t>2443101.672 </t>
  </si>
  <si>
    <t> 19.11.1976 04:07 </t>
  </si>
  <si>
    <t> BBS 31 </t>
  </si>
  <si>
    <t>2443170.712 </t>
  </si>
  <si>
    <t> 27.01.1977 05:05 </t>
  </si>
  <si>
    <t> G.Wedemayer </t>
  </si>
  <si>
    <t> AOEB 4 </t>
  </si>
  <si>
    <t>2443175.799 </t>
  </si>
  <si>
    <t> 01.02.1977 07:10 </t>
  </si>
  <si>
    <t>2443188.253 </t>
  </si>
  <si>
    <t> 13.02.1977 18:04 </t>
  </si>
  <si>
    <t> BBS 32 </t>
  </si>
  <si>
    <t>2443189.390 </t>
  </si>
  <si>
    <t> 14.02.1977 21:21 </t>
  </si>
  <si>
    <t>2443228.431 </t>
  </si>
  <si>
    <t> 25.03.1977 22:20 </t>
  </si>
  <si>
    <t>2443410.653 </t>
  </si>
  <si>
    <t> 24.09.1977 03:40 </t>
  </si>
  <si>
    <t> BBS 35 </t>
  </si>
  <si>
    <t>2443481.389 </t>
  </si>
  <si>
    <t> 03.12.1977 21:20 </t>
  </si>
  <si>
    <t> BBS 36 </t>
  </si>
  <si>
    <t>2443496.658 </t>
  </si>
  <si>
    <t> 19.12.1977 03:47 </t>
  </si>
  <si>
    <t> -0.008 </t>
  </si>
  <si>
    <t>2443512.518 </t>
  </si>
  <si>
    <t> 04.01.1978 00:25 </t>
  </si>
  <si>
    <t> D.Sasselov </t>
  </si>
  <si>
    <t> BRNO 23 </t>
  </si>
  <si>
    <t>2443515.345 </t>
  </si>
  <si>
    <t> 06.01.1978 20:16 </t>
  </si>
  <si>
    <t>2443575.320 </t>
  </si>
  <si>
    <t> 07.03.1978 19:40 </t>
  </si>
  <si>
    <t> BBS 37 </t>
  </si>
  <si>
    <t>2443899.569 </t>
  </si>
  <si>
    <t> 26.01.1979 01:39 </t>
  </si>
  <si>
    <t> J.Manek </t>
  </si>
  <si>
    <t>2443905.244 </t>
  </si>
  <si>
    <t> 31.01.1979 17:51 </t>
  </si>
  <si>
    <t> BBS 41 </t>
  </si>
  <si>
    <t>2443928.446 </t>
  </si>
  <si>
    <t> 23.02.1979 22:42 </t>
  </si>
  <si>
    <t>2443931.263 </t>
  </si>
  <si>
    <t> 26.02.1979 18:18 </t>
  </si>
  <si>
    <t> P.Hajek </t>
  </si>
  <si>
    <t>2443932.401 </t>
  </si>
  <si>
    <t> 27.02.1979 21:37 </t>
  </si>
  <si>
    <t>2443932.402 </t>
  </si>
  <si>
    <t> 27.02.1979 21:38 </t>
  </si>
  <si>
    <t> -0.004 </t>
  </si>
  <si>
    <t> Pav.Troubil </t>
  </si>
  <si>
    <t>2443932.410 </t>
  </si>
  <si>
    <t> 27.02.1979 21:50 </t>
  </si>
  <si>
    <t> BBS 42 </t>
  </si>
  <si>
    <t>2443936.363 </t>
  </si>
  <si>
    <t> 03.03.1979 20:42 </t>
  </si>
  <si>
    <t>2443966.357 </t>
  </si>
  <si>
    <t> 02.04.1979 20:34 </t>
  </si>
  <si>
    <t> BBS 43 </t>
  </si>
  <si>
    <t>2443979.379 </t>
  </si>
  <si>
    <t> 15.04.1979 21:05 </t>
  </si>
  <si>
    <t>2444165.560 </t>
  </si>
  <si>
    <t> 19.10.1979 01:26 </t>
  </si>
  <si>
    <t> BBS 45 </t>
  </si>
  <si>
    <t>2444212.519 </t>
  </si>
  <si>
    <t> 05.12.1979 00:27 </t>
  </si>
  <si>
    <t> BBS 46 </t>
  </si>
  <si>
    <t>2444224.405 </t>
  </si>
  <si>
    <t> 16.12.1979 21:43 </t>
  </si>
  <si>
    <t>2444340.408 </t>
  </si>
  <si>
    <t> 10.04.1980 21:47 </t>
  </si>
  <si>
    <t> -0.010 </t>
  </si>
  <si>
    <t> BBS 47 </t>
  </si>
  <si>
    <t>2444593.945 </t>
  </si>
  <si>
    <t> 20.12.1980 10:40 </t>
  </si>
  <si>
    <t> G.Samolyk </t>
  </si>
  <si>
    <t>2444602.427 </t>
  </si>
  <si>
    <t> 28.12.1980 22:14 </t>
  </si>
  <si>
    <t> BBS 52 </t>
  </si>
  <si>
    <t>2444603.564 </t>
  </si>
  <si>
    <t> 30.12.1980 01:32 </t>
  </si>
  <si>
    <t>2444622.805 </t>
  </si>
  <si>
    <t> 18.01.1981 07:19 </t>
  </si>
  <si>
    <t>2444632.420 </t>
  </si>
  <si>
    <t> 27.01.1981 22:04 </t>
  </si>
  <si>
    <t>2444632.425 </t>
  </si>
  <si>
    <t> 27.01.1981 22:12 </t>
  </si>
  <si>
    <t> M.Major </t>
  </si>
  <si>
    <t>2444634.697 </t>
  </si>
  <si>
    <t> 30.01.1981 04:43 </t>
  </si>
  <si>
    <t> 0.013 </t>
  </si>
  <si>
    <t>2444636.378 </t>
  </si>
  <si>
    <t> 31.01.1981 21:04 </t>
  </si>
  <si>
    <t>2444636.379 </t>
  </si>
  <si>
    <t> 31.01.1981 21:05 </t>
  </si>
  <si>
    <t> G.Mavrofridis </t>
  </si>
  <si>
    <t> BBS 53 </t>
  </si>
  <si>
    <t>2444636.382 </t>
  </si>
  <si>
    <t> 31.01.1981 21:10 </t>
  </si>
  <si>
    <t>2444636.383 </t>
  </si>
  <si>
    <t> 31.01.1981 21:11 </t>
  </si>
  <si>
    <t>2444640.343 </t>
  </si>
  <si>
    <t> 04.02.1981 20:13 </t>
  </si>
  <si>
    <t>2444641.474 </t>
  </si>
  <si>
    <t> 05.02.1981 23:22 </t>
  </si>
  <si>
    <t>2444645.434 </t>
  </si>
  <si>
    <t> 09.02.1981 22:24 </t>
  </si>
  <si>
    <t>2444661.285 </t>
  </si>
  <si>
    <t> 25.02.1981 18:50 </t>
  </si>
  <si>
    <t>2444662.412 </t>
  </si>
  <si>
    <t> 26.02.1981 21:53 </t>
  </si>
  <si>
    <t>2444662.430 </t>
  </si>
  <si>
    <t> 26.02.1981 22:19 </t>
  </si>
  <si>
    <t> 0.017 </t>
  </si>
  <si>
    <t>2444670.341 </t>
  </si>
  <si>
    <t> 06.03.1981 20:11 </t>
  </si>
  <si>
    <t> D.Elias </t>
  </si>
  <si>
    <t>2444674.295 </t>
  </si>
  <si>
    <t> 10.03.1981 19:04 </t>
  </si>
  <si>
    <t> N.Stoikidis </t>
  </si>
  <si>
    <t>2444895.570 </t>
  </si>
  <si>
    <t> 18.10.1981 01:40 </t>
  </si>
  <si>
    <t> 0.008 </t>
  </si>
  <si>
    <t> BBS 57 </t>
  </si>
  <si>
    <t>2444933.485 </t>
  </si>
  <si>
    <t> 24.11.1981 23:38 </t>
  </si>
  <si>
    <t> BBS 58 </t>
  </si>
  <si>
    <t>2445001.384 </t>
  </si>
  <si>
    <t> 31.01.1982 21:12 </t>
  </si>
  <si>
    <t>2445014.414 </t>
  </si>
  <si>
    <t> 13.02.1982 21:56 </t>
  </si>
  <si>
    <t> T.Brelstaff </t>
  </si>
  <si>
    <t> VSSC 60.19 </t>
  </si>
  <si>
    <t>2445018.370 </t>
  </si>
  <si>
    <t> 17.02.1982 20:52 </t>
  </si>
  <si>
    <t> BBS 59 </t>
  </si>
  <si>
    <t>2445022.321 </t>
  </si>
  <si>
    <t> 21.02.1982 19:42 </t>
  </si>
  <si>
    <t> R.Germann </t>
  </si>
  <si>
    <t>2445022.326 </t>
  </si>
  <si>
    <t> 21.02.1982 19:49 </t>
  </si>
  <si>
    <t>2445022.337 </t>
  </si>
  <si>
    <t> 21.02.1982 20:05 </t>
  </si>
  <si>
    <t> 0.014 </t>
  </si>
  <si>
    <t> H.Bohutinska </t>
  </si>
  <si>
    <t> BRNO 26 </t>
  </si>
  <si>
    <t>2445022.338 </t>
  </si>
  <si>
    <t> 21.02.1982 20:06 </t>
  </si>
  <si>
    <t> 0.015 </t>
  </si>
  <si>
    <t> P.Kucera </t>
  </si>
  <si>
    <t>2445056.275 </t>
  </si>
  <si>
    <t> 27.03.1982 18:36 </t>
  </si>
  <si>
    <t>2445061.371 </t>
  </si>
  <si>
    <t> 01.04.1982 20:54 </t>
  </si>
  <si>
    <t> BBS 60 </t>
  </si>
  <si>
    <t>2445070.425 </t>
  </si>
  <si>
    <t> 10.04.1982 22:12 </t>
  </si>
  <si>
    <t>2445078.344 </t>
  </si>
  <si>
    <t> 18.04.1982 20:15 </t>
  </si>
  <si>
    <t>2445078.348 </t>
  </si>
  <si>
    <t> 18.04.1982 20:21 </t>
  </si>
  <si>
    <t>2445226.615 </t>
  </si>
  <si>
    <t> 14.09.1982 02:45 </t>
  </si>
  <si>
    <t> BBS 62 </t>
  </si>
  <si>
    <t>2445294.520 </t>
  </si>
  <si>
    <t> 21.11.1982 00:28 </t>
  </si>
  <si>
    <t> M.Kohl </t>
  </si>
  <si>
    <t> BBS 64 </t>
  </si>
  <si>
    <t>2445337.556 </t>
  </si>
  <si>
    <t> 03.01.1983 01:20 </t>
  </si>
  <si>
    <t> 0.029 </t>
  </si>
  <si>
    <t> BBS 68/100 </t>
  </si>
  <si>
    <t>2445349.421 </t>
  </si>
  <si>
    <t> 14.01.1983 22:06 </t>
  </si>
  <si>
    <t> 0.010 </t>
  </si>
  <si>
    <t>2445352.820 </t>
  </si>
  <si>
    <t> 18.01.1983 07:40 </t>
  </si>
  <si>
    <t>2445353.373 </t>
  </si>
  <si>
    <t> 18.01.1983 20:57 </t>
  </si>
  <si>
    <t>2445353.383 </t>
  </si>
  <si>
    <t> 18.01.1983 21:11 </t>
  </si>
  <si>
    <t>2445357.333 </t>
  </si>
  <si>
    <t> 22.01.1983 19:59 </t>
  </si>
  <si>
    <t> BBS 65 </t>
  </si>
  <si>
    <t>2445370.350 </t>
  </si>
  <si>
    <t> 04.02.1983 20:24 </t>
  </si>
  <si>
    <t> BBS 68 </t>
  </si>
  <si>
    <t>2445370.355 </t>
  </si>
  <si>
    <t> 04.02.1983 20:31 </t>
  </si>
  <si>
    <t>2445370.361 </t>
  </si>
  <si>
    <t> 04.02.1983 20:39 </t>
  </si>
  <si>
    <t> 0.012 </t>
  </si>
  <si>
    <t> P.Lutcha </t>
  </si>
  <si>
    <t>2445383.363 </t>
  </si>
  <si>
    <t> 17.02.1983 20:42 </t>
  </si>
  <si>
    <t>2445383.373 </t>
  </si>
  <si>
    <t> 17.02.1983 20:57 </t>
  </si>
  <si>
    <t>2445387.331 </t>
  </si>
  <si>
    <t> 21.02.1983 19:56 </t>
  </si>
  <si>
    <t>2445387.332 </t>
  </si>
  <si>
    <t> 21.02.1983 19:58 </t>
  </si>
  <si>
    <t>2445400.345 </t>
  </si>
  <si>
    <t> 06.03.1983 20:16 </t>
  </si>
  <si>
    <t>2445404.305 </t>
  </si>
  <si>
    <t> 10.03.1983 19:19 </t>
  </si>
  <si>
    <t>2445404.307 </t>
  </si>
  <si>
    <t> 10.03.1983 19:22 </t>
  </si>
  <si>
    <t>2445409.391 </t>
  </si>
  <si>
    <t> 15.03.1983 21:23 </t>
  </si>
  <si>
    <t> A.Parris </t>
  </si>
  <si>
    <t>2445409.401 </t>
  </si>
  <si>
    <t> 15.03.1983 21:37 </t>
  </si>
  <si>
    <t>2445417.323 </t>
  </si>
  <si>
    <t> 23.03.1983 19:45 </t>
  </si>
  <si>
    <t>2445439.385 </t>
  </si>
  <si>
    <t> 14.04.1983 21:14 </t>
  </si>
  <si>
    <t> BBS 66 </t>
  </si>
  <si>
    <t>2445625.570 </t>
  </si>
  <si>
    <t> 18.10.1983 01:40 </t>
  </si>
  <si>
    <t> BBS 69 </t>
  </si>
  <si>
    <t>2445629.530 </t>
  </si>
  <si>
    <t> 22.10.1983 00:43 </t>
  </si>
  <si>
    <t>2445672.539 </t>
  </si>
  <si>
    <t> 04.12.1983 00:56 </t>
  </si>
  <si>
    <t> V.Svoboda </t>
  </si>
  <si>
    <t>2445672.540 </t>
  </si>
  <si>
    <t> 04.12.1983 00:57 </t>
  </si>
  <si>
    <t> J.Borovicka </t>
  </si>
  <si>
    <t>2445672.541 </t>
  </si>
  <si>
    <t> 04.12.1983 00:59 </t>
  </si>
  <si>
    <t> L.Novotny </t>
  </si>
  <si>
    <t>2445672.543 </t>
  </si>
  <si>
    <t> 04.12.1983 01:01 </t>
  </si>
  <si>
    <t> P.Svoboda </t>
  </si>
  <si>
    <t>2445672.545 </t>
  </si>
  <si>
    <t> 04.12.1983 01:04 </t>
  </si>
  <si>
    <t> V.Wagner </t>
  </si>
  <si>
    <t>2445697.442 </t>
  </si>
  <si>
    <t> 28.12.1983 22:36 </t>
  </si>
  <si>
    <t> M.Zejda </t>
  </si>
  <si>
    <t>2445697.449 </t>
  </si>
  <si>
    <t> 28.12.1983 22:46 </t>
  </si>
  <si>
    <t> 0.011 </t>
  </si>
  <si>
    <t> BBS 70 </t>
  </si>
  <si>
    <t>2445705.366 </t>
  </si>
  <si>
    <t> 05.01.1984 20:47 </t>
  </si>
  <si>
    <t>2445727.433 </t>
  </si>
  <si>
    <t> 27.01.1984 22:23 </t>
  </si>
  <si>
    <t> BBS 71 </t>
  </si>
  <si>
    <t>2445753.465 </t>
  </si>
  <si>
    <t> 22.02.1984 23:09 </t>
  </si>
  <si>
    <t>2445791.380 </t>
  </si>
  <si>
    <t> 31.03.1984 21:07 </t>
  </si>
  <si>
    <t> BBS 72 </t>
  </si>
  <si>
    <t>2446012.642 </t>
  </si>
  <si>
    <t> 08.11.1984 03:24 </t>
  </si>
  <si>
    <t> BBS 74 </t>
  </si>
  <si>
    <t>2446091.302 </t>
  </si>
  <si>
    <t> 25.01.1985 19:14 </t>
  </si>
  <si>
    <t> BBS 76 </t>
  </si>
  <si>
    <t>2446092.432 </t>
  </si>
  <si>
    <t> 26.01.1985 22:22 </t>
  </si>
  <si>
    <t>2446121.298 </t>
  </si>
  <si>
    <t> 24.02.1985 19:09 </t>
  </si>
  <si>
    <t> A.Paschke </t>
  </si>
  <si>
    <t>2446121.300 </t>
  </si>
  <si>
    <t> 24.02.1985 19:12 </t>
  </si>
  <si>
    <t>2446173.350 </t>
  </si>
  <si>
    <t> 17.04.1985 20:24 </t>
  </si>
  <si>
    <t>2446173.352 </t>
  </si>
  <si>
    <t> 17.04.1985 20:26 </t>
  </si>
  <si>
    <t>2446173.355 </t>
  </si>
  <si>
    <t> 17.04.1985 20:31 </t>
  </si>
  <si>
    <t>2446334.642 </t>
  </si>
  <si>
    <t> 26.09.1985 03:24 </t>
  </si>
  <si>
    <t> BBS 78 </t>
  </si>
  <si>
    <t>2446413.873 </t>
  </si>
  <si>
    <t> 14.12.1985 08:57 </t>
  </si>
  <si>
    <t>2446461.405 </t>
  </si>
  <si>
    <t> 30.01.1986 21:43 </t>
  </si>
  <si>
    <t> BBS 79 </t>
  </si>
  <si>
    <t>2446469.344 </t>
  </si>
  <si>
    <t> 07.02.1986 20:15 </t>
  </si>
  <si>
    <t> 0.023 </t>
  </si>
  <si>
    <t> P.Krivanek </t>
  </si>
  <si>
    <t> BRNO 28 </t>
  </si>
  <si>
    <t>2446499.312 </t>
  </si>
  <si>
    <t> 09.03.1986 19:29 </t>
  </si>
  <si>
    <t>2446521.395 </t>
  </si>
  <si>
    <t> 31.03.1986 21:28 </t>
  </si>
  <si>
    <t> D.Hanzl </t>
  </si>
  <si>
    <t>2446756.809 </t>
  </si>
  <si>
    <t> 22.11.1986 07:24 </t>
  </si>
  <si>
    <t>2446804.329 </t>
  </si>
  <si>
    <t> 08.01.1987 19:53 </t>
  </si>
  <si>
    <t>2446826.418 </t>
  </si>
  <si>
    <t> 30.01.1987 22:01 </t>
  </si>
  <si>
    <t> BRNO 30 </t>
  </si>
  <si>
    <t>2447157.457 </t>
  </si>
  <si>
    <t> 27.12.1987 22:58 </t>
  </si>
  <si>
    <t> BBS 86 </t>
  </si>
  <si>
    <t>2447170.475 </t>
  </si>
  <si>
    <t> 09.01.1988 23:24 </t>
  </si>
  <si>
    <t> BBS 88 </t>
  </si>
  <si>
    <t>2447185.764 </t>
  </si>
  <si>
    <t> 25.01.1988 06:20 </t>
  </si>
  <si>
    <t> 0.018 </t>
  </si>
  <si>
    <t> R.Hill </t>
  </si>
  <si>
    <t>2447208.388 </t>
  </si>
  <si>
    <t> 16.02.1988 21:18 </t>
  </si>
  <si>
    <t>2447213.479 </t>
  </si>
  <si>
    <t> 21.02.1988 23:29 </t>
  </si>
  <si>
    <t>2447234.412 </t>
  </si>
  <si>
    <t> 13.03.1988 21:53 </t>
  </si>
  <si>
    <t>2447246.305 </t>
  </si>
  <si>
    <t> 25.03.1988 19:19 </t>
  </si>
  <si>
    <t>2447450.589 </t>
  </si>
  <si>
    <t> 16.10.1988 02:08 </t>
  </si>
  <si>
    <t> BBS 90 </t>
  </si>
  <si>
    <t>2447489.641 </t>
  </si>
  <si>
    <t> 24.11.1988 03:23 </t>
  </si>
  <si>
    <t>2447527.567 </t>
  </si>
  <si>
    <t> 01.01.1989 01:36 </t>
  </si>
  <si>
    <t> 0.020 </t>
  </si>
  <si>
    <t> M.Navratil </t>
  </si>
  <si>
    <t> BRNO 31 </t>
  </si>
  <si>
    <t>2447535.479 </t>
  </si>
  <si>
    <t> 08.01.1989 23:29 </t>
  </si>
  <si>
    <t> BBS 91 </t>
  </si>
  <si>
    <t>2447564.329 </t>
  </si>
  <si>
    <t> 06.02.1989 19:53 </t>
  </si>
  <si>
    <t>2447565.460 </t>
  </si>
  <si>
    <t> 07.02.1989 23:02 </t>
  </si>
  <si>
    <t> O.Rehacek </t>
  </si>
  <si>
    <t>2447577.355 </t>
  </si>
  <si>
    <t> 19.02.1989 20:31 </t>
  </si>
  <si>
    <t>2447590.366 </t>
  </si>
  <si>
    <t> 04.03.1989 20:47 </t>
  </si>
  <si>
    <t>2447616.395 </t>
  </si>
  <si>
    <t> 30.03.1989 21:28 </t>
  </si>
  <si>
    <t>2447841.616 </t>
  </si>
  <si>
    <t> 11.11.1989 02:47 </t>
  </si>
  <si>
    <t> F.Hroch </t>
  </si>
  <si>
    <t>2447891.424 </t>
  </si>
  <si>
    <t> 30.12.1989 22:10 </t>
  </si>
  <si>
    <t> BBS 94 </t>
  </si>
  <si>
    <t>2447908.415 </t>
  </si>
  <si>
    <t> 16.01.1990 21:57 </t>
  </si>
  <si>
    <t> 0.019 </t>
  </si>
  <si>
    <t>E </t>
  </si>
  <si>
    <t>2447921.423 </t>
  </si>
  <si>
    <t> 29.01.1990 22:09 </t>
  </si>
  <si>
    <t> V.Simon </t>
  </si>
  <si>
    <t>2447929.333 </t>
  </si>
  <si>
    <t> 06.02.1990 19:59 </t>
  </si>
  <si>
    <t>2447942.352 </t>
  </si>
  <si>
    <t> 19.02.1990 20:26 </t>
  </si>
  <si>
    <t>2447946.319 </t>
  </si>
  <si>
    <t> 23.02.1990 19:39 </t>
  </si>
  <si>
    <t> M.Vrastak </t>
  </si>
  <si>
    <t>2447947.452 </t>
  </si>
  <si>
    <t> 24.02.1990 22:50 </t>
  </si>
  <si>
    <t> A.Stuhl </t>
  </si>
  <si>
    <t>2447947.461 </t>
  </si>
  <si>
    <t> 24.02.1990 23:03 </t>
  </si>
  <si>
    <t> BBS 95 </t>
  </si>
  <si>
    <t>2447955.376 </t>
  </si>
  <si>
    <t> 04.03.1990 21:01 </t>
  </si>
  <si>
    <t>2447968.378 </t>
  </si>
  <si>
    <t> 17.03.1990 21:04 </t>
  </si>
  <si>
    <t> A.Dedoch </t>
  </si>
  <si>
    <t>2447968.385 </t>
  </si>
  <si>
    <t> 17.03.1990 21:14 </t>
  </si>
  <si>
    <t>2448260.396 </t>
  </si>
  <si>
    <t> 03.01.1991 21:30 </t>
  </si>
  <si>
    <t> BBS 97 </t>
  </si>
  <si>
    <t>2448290.382 </t>
  </si>
  <si>
    <t> 02.02.1991 21:10 </t>
  </si>
  <si>
    <t>2448297.740 </t>
  </si>
  <si>
    <t> 10.02.1991 05:45 </t>
  </si>
  <si>
    <t>2448329.423 </t>
  </si>
  <si>
    <t> 13.03.1991 22:09 </t>
  </si>
  <si>
    <t>2448359.420 </t>
  </si>
  <si>
    <t> 12.04.1991 22:04 </t>
  </si>
  <si>
    <t>2448545.592 </t>
  </si>
  <si>
    <t> 16.10.1991 02:12 </t>
  </si>
  <si>
    <t> BBS 99 </t>
  </si>
  <si>
    <t>2448645.770 </t>
  </si>
  <si>
    <t> 24.01.1992 06:28 </t>
  </si>
  <si>
    <t>2448654.825 </t>
  </si>
  <si>
    <t> 02.02.1992 07:48 </t>
  </si>
  <si>
    <t>2448659.346 </t>
  </si>
  <si>
    <t> 06.02.1992 20:18 </t>
  </si>
  <si>
    <t> BBS 100 </t>
  </si>
  <si>
    <t>2448689.335 </t>
  </si>
  <si>
    <t> 07.03.1992 20:02 </t>
  </si>
  <si>
    <t> BBS 101 </t>
  </si>
  <si>
    <t>2448689.342 </t>
  </si>
  <si>
    <t> 07.03.1992 20:12 </t>
  </si>
  <si>
    <t> P.Stepan </t>
  </si>
  <si>
    <t>2448936.626 </t>
  </si>
  <si>
    <t> 10.11.1992 03:01 </t>
  </si>
  <si>
    <t> BBS 102 </t>
  </si>
  <si>
    <t>2448976.815 </t>
  </si>
  <si>
    <t> 20.12.1992 07:33 </t>
  </si>
  <si>
    <t>2449007.65 </t>
  </si>
  <si>
    <t> 20.01.1993 03:36 </t>
  </si>
  <si>
    <t> 0.00 </t>
  </si>
  <si>
    <t> BBS 103 </t>
  </si>
  <si>
    <t>2449045.281 </t>
  </si>
  <si>
    <t> 26.02.1993 18:44 </t>
  </si>
  <si>
    <t>2449061.404 </t>
  </si>
  <si>
    <t> 14.03.1993 21:41 </t>
  </si>
  <si>
    <t>G</t>
  </si>
  <si>
    <t> F.Agerer </t>
  </si>
  <si>
    <t>BAVM 62 </t>
  </si>
  <si>
    <t>2449061.406 </t>
  </si>
  <si>
    <t> 14.03.1993 21:44 </t>
  </si>
  <si>
    <t>B;V</t>
  </si>
  <si>
    <t>2449067.3509 </t>
  </si>
  <si>
    <t> 20.03.1993 20:25 </t>
  </si>
  <si>
    <t> -0.0011 </t>
  </si>
  <si>
    <t>o</t>
  </si>
  <si>
    <t>2449076.417 </t>
  </si>
  <si>
    <t> 29.03.1993 22:00 </t>
  </si>
  <si>
    <t> BBS 104 </t>
  </si>
  <si>
    <t>2449097.345 </t>
  </si>
  <si>
    <t> 19.04.1993 20:16 </t>
  </si>
  <si>
    <t>2449311.826 </t>
  </si>
  <si>
    <t> 20.11.1993 07:49 </t>
  </si>
  <si>
    <t>2449384.261 </t>
  </si>
  <si>
    <t> 31.01.1994 18:15 </t>
  </si>
  <si>
    <t> BBS 106 </t>
  </si>
  <si>
    <t>2449395.8546 </t>
  </si>
  <si>
    <t> 12.02.1994 08:30 </t>
  </si>
  <si>
    <t> -0.0004 </t>
  </si>
  <si>
    <t> R.Samec et al. </t>
  </si>
  <si>
    <t>IBVS 4186 </t>
  </si>
  <si>
    <t>2449396.7033 </t>
  </si>
  <si>
    <t> 13.02.1994 04:52 </t>
  </si>
  <si>
    <t> -0.0005 </t>
  </si>
  <si>
    <t>2449418.775 </t>
  </si>
  <si>
    <t> 07.03.1994 06:36 </t>
  </si>
  <si>
    <t>2449423.299 </t>
  </si>
  <si>
    <t> 11.03.1994 19:10 </t>
  </si>
  <si>
    <t>2449743.616 </t>
  </si>
  <si>
    <t> 26.01.1995 02:47 </t>
  </si>
  <si>
    <t>2449750.409 </t>
  </si>
  <si>
    <t> 01.02.1995 21:48 </t>
  </si>
  <si>
    <t> M.Martignoni </t>
  </si>
  <si>
    <t> BBS 110 </t>
  </si>
  <si>
    <t>2449755.482 </t>
  </si>
  <si>
    <t> 06.02.1995 23:34 </t>
  </si>
  <si>
    <t> BBS 108 </t>
  </si>
  <si>
    <t>2449771.3343 </t>
  </si>
  <si>
    <t> 22.02.1995 20:01 </t>
  </si>
  <si>
    <t> 0.0070 </t>
  </si>
  <si>
    <t> P.Sobotka </t>
  </si>
  <si>
    <t> BRNO 32 </t>
  </si>
  <si>
    <t>2449776.419 </t>
  </si>
  <si>
    <t> 27.02.1995 22:03 </t>
  </si>
  <si>
    <t>2449784.344 </t>
  </si>
  <si>
    <t> 07.03.1995 20:15 </t>
  </si>
  <si>
    <t>2449793.396 </t>
  </si>
  <si>
    <t> 16.03.1995 21:30 </t>
  </si>
  <si>
    <t>2449810.376 </t>
  </si>
  <si>
    <t> 02.04.1995 21:01 </t>
  </si>
  <si>
    <t> BBS 109 </t>
  </si>
  <si>
    <t>2449810.378 </t>
  </si>
  <si>
    <t> 02.04.1995 21:04 </t>
  </si>
  <si>
    <t>2449810.95 </t>
  </si>
  <si>
    <t> 03.04.1995 10:48 </t>
  </si>
  <si>
    <t> 0.01 </t>
  </si>
  <si>
    <t> Y.Sekino </t>
  </si>
  <si>
    <t>VSB 47 </t>
  </si>
  <si>
    <t>2450098.421 </t>
  </si>
  <si>
    <t> 15.01.1996 22:06 </t>
  </si>
  <si>
    <t> BBS 111 </t>
  </si>
  <si>
    <t>2450100.676 </t>
  </si>
  <si>
    <t> 18.01.1996 04:13 </t>
  </si>
  <si>
    <t>2450123.315 </t>
  </si>
  <si>
    <t> 09.02.1996 19:33 </t>
  </si>
  <si>
    <t>2450123.3412 </t>
  </si>
  <si>
    <t> 09.02.1996 20:11 </t>
  </si>
  <si>
    <t> 0.0262 </t>
  </si>
  <si>
    <t>2450136.3538 </t>
  </si>
  <si>
    <t> 22.02.1996 20:29 </t>
  </si>
  <si>
    <t> 0.0231 </t>
  </si>
  <si>
    <t>2450153.3079 </t>
  </si>
  <si>
    <t> 10.03.1996 19:23 </t>
  </si>
  <si>
    <t> 0.0003 </t>
  </si>
  <si>
    <t>BAVM 99 </t>
  </si>
  <si>
    <t>2450153.3088 </t>
  </si>
  <si>
    <t> 10.03.1996 19:24 </t>
  </si>
  <si>
    <t> 0.0012 </t>
  </si>
  <si>
    <t>2450153.309 </t>
  </si>
  <si>
    <t>2450179.345 </t>
  </si>
  <si>
    <t> 05.04.1996 20:16 </t>
  </si>
  <si>
    <t> BBS 112 </t>
  </si>
  <si>
    <t>2450467.387 </t>
  </si>
  <si>
    <t> 18.01.1997 21:17 </t>
  </si>
  <si>
    <t> BBS 114 </t>
  </si>
  <si>
    <t>2450480.4088 </t>
  </si>
  <si>
    <t> 31.01.1997 21:48 </t>
  </si>
  <si>
    <t> 0.0130 </t>
  </si>
  <si>
    <t>2450488.326 </t>
  </si>
  <si>
    <t> 08.02.1997 19:49 </t>
  </si>
  <si>
    <t>2450489.4516 </t>
  </si>
  <si>
    <t> 09.02.1997 22:50 </t>
  </si>
  <si>
    <t> 0.0015 </t>
  </si>
  <si>
    <t>BAVM 102 </t>
  </si>
  <si>
    <t>2450502.472 </t>
  </si>
  <si>
    <t> 22.02.1997 23:19 </t>
  </si>
  <si>
    <t>2450503.607 </t>
  </si>
  <si>
    <t> 24.02.1997 02:34 </t>
  </si>
  <si>
    <t>2450513.772 </t>
  </si>
  <si>
    <t> 06.03.1997 06:31 </t>
  </si>
  <si>
    <t>2450514.347 </t>
  </si>
  <si>
    <t> 06.03.1997 20:19 </t>
  </si>
  <si>
    <t>2450516.3346 </t>
  </si>
  <si>
    <t> 08.03.1997 20:01 </t>
  </si>
  <si>
    <t> 0.0044 </t>
  </si>
  <si>
    <t> W.Kleikamp </t>
  </si>
  <si>
    <t>2450557.361 </t>
  </si>
  <si>
    <t> 18.04.1997 20:39 </t>
  </si>
  <si>
    <t> BBS 115 </t>
  </si>
  <si>
    <t>2450557.370 </t>
  </si>
  <si>
    <t> 18.04.1997 20:52 </t>
  </si>
  <si>
    <t>2450722.608 </t>
  </si>
  <si>
    <t> 01.10.1997 02:35 </t>
  </si>
  <si>
    <t> BBS 116 </t>
  </si>
  <si>
    <t>2450839.4615 </t>
  </si>
  <si>
    <t> 25.01.1998 23:04 </t>
  </si>
  <si>
    <t> 0.0043 </t>
  </si>
  <si>
    <t>BAVM 111 </t>
  </si>
  <si>
    <t>2450849.3490 </t>
  </si>
  <si>
    <t> 04.02.1998 20:22 </t>
  </si>
  <si>
    <t> -0.0114 </t>
  </si>
  <si>
    <t> M.Netolicky </t>
  </si>
  <si>
    <t>2450862.378 </t>
  </si>
  <si>
    <t> 17.02.1998 21:04 </t>
  </si>
  <si>
    <t> BBS 118 </t>
  </si>
  <si>
    <t> BBS 117 </t>
  </si>
  <si>
    <t>2450862.383 </t>
  </si>
  <si>
    <t> 17.02.1998 21:11 </t>
  </si>
  <si>
    <t>2450873.690 </t>
  </si>
  <si>
    <t> 01.03.1998 04:33 </t>
  </si>
  <si>
    <t> AOEB 11 </t>
  </si>
  <si>
    <t>2450881.3429 </t>
  </si>
  <si>
    <t> 08.03.1998 20:13 </t>
  </si>
  <si>
    <t> 0.0094 </t>
  </si>
  <si>
    <t>BAVM 117 </t>
  </si>
  <si>
    <t>2450896.3307 </t>
  </si>
  <si>
    <t> 23.03.1998 19:56 </t>
  </si>
  <si>
    <t> 0.0009 </t>
  </si>
  <si>
    <t>2450896.3389 </t>
  </si>
  <si>
    <t> 23.03.1998 20:08 </t>
  </si>
  <si>
    <t> 0.0091 </t>
  </si>
  <si>
    <t> F.Nevaril </t>
  </si>
  <si>
    <t>2451138.543 </t>
  </si>
  <si>
    <t> 21.11.1998 01:01 </t>
  </si>
  <si>
    <t> BBS 119 </t>
  </si>
  <si>
    <t>2451177.577 </t>
  </si>
  <si>
    <t> 30.12.1998 01:50 </t>
  </si>
  <si>
    <t>2451185.5041 </t>
  </si>
  <si>
    <t> 07.01.1999 00:05 </t>
  </si>
  <si>
    <t> 0.0011 </t>
  </si>
  <si>
    <t>2451278.3159 </t>
  </si>
  <si>
    <t> 09.04.1999 19:34 </t>
  </si>
  <si>
    <t> 0.0059 </t>
  </si>
  <si>
    <t>2451488.833 </t>
  </si>
  <si>
    <t> 06.11.1999 07:59 </t>
  </si>
  <si>
    <t>2451521.663 </t>
  </si>
  <si>
    <t> 09.12.1999 03:54 </t>
  </si>
  <si>
    <t> BBS 121 </t>
  </si>
  <si>
    <t>2451585.0675 </t>
  </si>
  <si>
    <t> 10.02.2000 13:37 </t>
  </si>
  <si>
    <t> 0.0415 </t>
  </si>
  <si>
    <t> Kiyota </t>
  </si>
  <si>
    <t>VSB 38 </t>
  </si>
  <si>
    <t>2451611.627 </t>
  </si>
  <si>
    <t> 08.03.2000 03:02 </t>
  </si>
  <si>
    <t> M.Baldwin </t>
  </si>
  <si>
    <t>2451877.609 </t>
  </si>
  <si>
    <t> 29.11.2000 02:36 </t>
  </si>
  <si>
    <t> BBS 124 </t>
  </si>
  <si>
    <t>2451934.7501 </t>
  </si>
  <si>
    <t> 25.01.2001 06:00 </t>
  </si>
  <si>
    <t> 0.0000 </t>
  </si>
  <si>
    <t> R.Nelson </t>
  </si>
  <si>
    <t>IBVS 5224 </t>
  </si>
  <si>
    <t>2451989.6430 </t>
  </si>
  <si>
    <t> 21.03.2001 03:25 </t>
  </si>
  <si>
    <t> 0.0010 </t>
  </si>
  <si>
    <t>C </t>
  </si>
  <si>
    <t>ns</t>
  </si>
  <si>
    <t>2452208.656 </t>
  </si>
  <si>
    <t> 26.10.2001 03:44 </t>
  </si>
  <si>
    <t> BBS 126 </t>
  </si>
  <si>
    <t>2452288.444 </t>
  </si>
  <si>
    <t> 13.01.2002 22:39 </t>
  </si>
  <si>
    <t> BBS 127 </t>
  </si>
  <si>
    <t>2452316.740 </t>
  </si>
  <si>
    <t> 11.02.2002 05:45 </t>
  </si>
  <si>
    <t>2452322.363 </t>
  </si>
  <si>
    <t> 16.02.2002 20:42 </t>
  </si>
  <si>
    <t> -0.026 </t>
  </si>
  <si>
    <t> B.Procházková </t>
  </si>
  <si>
    <t>OEJV 0074 </t>
  </si>
  <si>
    <t>2452365.403 </t>
  </si>
  <si>
    <t> 31.03.2002 21:40 </t>
  </si>
  <si>
    <t> BBS 128 </t>
  </si>
  <si>
    <t>2452590.622 </t>
  </si>
  <si>
    <t> 12.11.2002 02:55 </t>
  </si>
  <si>
    <t> BBS 129 </t>
  </si>
  <si>
    <t>2452596.8492 </t>
  </si>
  <si>
    <t> 18.11.2002 08:22 </t>
  </si>
  <si>
    <t> 0.0001 </t>
  </si>
  <si>
    <t> S.Dvorak </t>
  </si>
  <si>
    <t>IBVS 5378 </t>
  </si>
  <si>
    <t>2452695.31546 </t>
  </si>
  <si>
    <t> 24.02.2003 19:34 </t>
  </si>
  <si>
    <t> 0.00038 </t>
  </si>
  <si>
    <t> R.Ehrenberger </t>
  </si>
  <si>
    <t>2452912.620 </t>
  </si>
  <si>
    <t> 30.09.2003 02:52 </t>
  </si>
  <si>
    <t> BBS 130 </t>
  </si>
  <si>
    <t>2452986.7539 </t>
  </si>
  <si>
    <t> 13.12.2003 06:05 </t>
  </si>
  <si>
    <t> 0.0021 </t>
  </si>
  <si>
    <t> C.Hesseltine </t>
  </si>
  <si>
    <t>2453296.3011 </t>
  </si>
  <si>
    <t> 17.10.2004 19:13 </t>
  </si>
  <si>
    <t> 0.0038 </t>
  </si>
  <si>
    <t> Nakajima </t>
  </si>
  <si>
    <t>VSB 43 </t>
  </si>
  <si>
    <t>2453346.662 </t>
  </si>
  <si>
    <t> 07.12.2004 03:53 </t>
  </si>
  <si>
    <t>OEJV 0003 </t>
  </si>
  <si>
    <t>2453356.2832 </t>
  </si>
  <si>
    <t> 16.12.2004 18:47 </t>
  </si>
  <si>
    <t>2453358.2641 </t>
  </si>
  <si>
    <t> 18.12.2004 18:20 </t>
  </si>
  <si>
    <t> Maehara </t>
  </si>
  <si>
    <t>2453358.2645 </t>
  </si>
  <si>
    <t> 0.0016 </t>
  </si>
  <si>
    <t>2453358.2655 </t>
  </si>
  <si>
    <t> 18.12.2004 18:22 </t>
  </si>
  <si>
    <t> 0.0026 </t>
  </si>
  <si>
    <t>2453358.2714 </t>
  </si>
  <si>
    <t> 18.12.2004 18:30 </t>
  </si>
  <si>
    <t> 0.0085 </t>
  </si>
  <si>
    <t>2453360.2448 </t>
  </si>
  <si>
    <t> 20.12.2004 17:52 </t>
  </si>
  <si>
    <t>2453360.2450 </t>
  </si>
  <si>
    <t> 0.0014 </t>
  </si>
  <si>
    <t>2453360.2453 </t>
  </si>
  <si>
    <t> 20.12.2004 17:53 </t>
  </si>
  <si>
    <t> 0.0017 </t>
  </si>
  <si>
    <t>2453361.0970 </t>
  </si>
  <si>
    <t> 21.12.2004 14:19 </t>
  </si>
  <si>
    <t> 0.0046 </t>
  </si>
  <si>
    <t>2453362.2263 </t>
  </si>
  <si>
    <t> 22.12.2004 17:25 </t>
  </si>
  <si>
    <t>2453363.0741 </t>
  </si>
  <si>
    <t> 23.12.2004 13:46 </t>
  </si>
  <si>
    <t>2453365.3374 </t>
  </si>
  <si>
    <t> 25.12.2004 20:05 </t>
  </si>
  <si>
    <t> 0.0007 </t>
  </si>
  <si>
    <t>2453372.1285 </t>
  </si>
  <si>
    <t> 01.01.2005 15:05 </t>
  </si>
  <si>
    <t>VSB 44 </t>
  </si>
  <si>
    <t>2453372.1286 </t>
  </si>
  <si>
    <t>2453372.1287 </t>
  </si>
  <si>
    <t> 0.0013 </t>
  </si>
  <si>
    <t>2453376.0908 </t>
  </si>
  <si>
    <t> 05.01.2005 14:10 </t>
  </si>
  <si>
    <t> Nagai </t>
  </si>
  <si>
    <t>2453379.2033 </t>
  </si>
  <si>
    <t> 08.01.2005 16:52 </t>
  </si>
  <si>
    <t> 0.0022 </t>
  </si>
  <si>
    <t>2453381.1864 </t>
  </si>
  <si>
    <t> 10.01.2005 16:28 </t>
  </si>
  <si>
    <t>2453383.1592 </t>
  </si>
  <si>
    <t> 12.01.2005 15:49 </t>
  </si>
  <si>
    <t> -0.0032 </t>
  </si>
  <si>
    <t>2453682.2401 </t>
  </si>
  <si>
    <t> 07.11.2005 17:45 </t>
  </si>
  <si>
    <t>2453688.1864 </t>
  </si>
  <si>
    <t> 13.11.2005 16:28 </t>
  </si>
  <si>
    <t> 0.0057 </t>
  </si>
  <si>
    <t>2453695.2553 </t>
  </si>
  <si>
    <t> 20.11.2005 18:07 </t>
  </si>
  <si>
    <t>2453696.9528 </t>
  </si>
  <si>
    <t> 22.11.2005 10:52 </t>
  </si>
  <si>
    <t>IBVS 5672 </t>
  </si>
  <si>
    <t>2453742.2236 </t>
  </si>
  <si>
    <t> 06.01.2006 17:21 </t>
  </si>
  <si>
    <t> -0.0002 </t>
  </si>
  <si>
    <t> K.Nagai et al. </t>
  </si>
  <si>
    <t>VSB 45 </t>
  </si>
  <si>
    <t>2453763.7275 </t>
  </si>
  <si>
    <t> 28.01.2006 05:27 </t>
  </si>
  <si>
    <t> R.Poklar </t>
  </si>
  <si>
    <t>2453763.7282 </t>
  </si>
  <si>
    <t> 28.01.2006 05:28 </t>
  </si>
  <si>
    <t>2453768.5511 </t>
  </si>
  <si>
    <t> 02.02.2006 01:13 </t>
  </si>
  <si>
    <t> 0.0131 </t>
  </si>
  <si>
    <t>-I</t>
  </si>
  <si>
    <t>BAVM 178 </t>
  </si>
  <si>
    <t>2453769.951 </t>
  </si>
  <si>
    <t> 03.02.2006 10:49 </t>
  </si>
  <si>
    <t>-2125</t>
  </si>
  <si>
    <t>2454088.2680 </t>
  </si>
  <si>
    <t> 18.12.2006 18:25 </t>
  </si>
  <si>
    <t>-1562.5</t>
  </si>
  <si>
    <t> -0.0016 </t>
  </si>
  <si>
    <t>2454098.1726 </t>
  </si>
  <si>
    <t> 28.12.2006 16:08 </t>
  </si>
  <si>
    <t>-1545</t>
  </si>
  <si>
    <t>2454136.6543 </t>
  </si>
  <si>
    <t> 05.02.2007 03:42 </t>
  </si>
  <si>
    <t>-1477</t>
  </si>
  <si>
    <t> 0.0006 </t>
  </si>
  <si>
    <t> AOEB 12 </t>
  </si>
  <si>
    <t>2454149.3824 </t>
  </si>
  <si>
    <t> 17.02.2007 21:10 </t>
  </si>
  <si>
    <t>-1454.5</t>
  </si>
  <si>
    <t> -0.0040 </t>
  </si>
  <si>
    <t>BAVM 186 </t>
  </si>
  <si>
    <t>2454162.6857 </t>
  </si>
  <si>
    <t> 03.03.2007 04:27 </t>
  </si>
  <si>
    <t>-1431</t>
  </si>
  <si>
    <t> J.Bialozynski </t>
  </si>
  <si>
    <t>2454172.30656 </t>
  </si>
  <si>
    <t> 12.03.2007 19:21 </t>
  </si>
  <si>
    <t>-1414</t>
  </si>
  <si>
    <t> 0.00135 </t>
  </si>
  <si>
    <t>R</t>
  </si>
  <si>
    <t>2454485.8144 </t>
  </si>
  <si>
    <t> 20.01.2008 07:32 </t>
  </si>
  <si>
    <t>-860</t>
  </si>
  <si>
    <t> 0.0025 </t>
  </si>
  <si>
    <t>JAAVSO 36(2);171 </t>
  </si>
  <si>
    <t>2454497.6981 </t>
  </si>
  <si>
    <t> 01.02.2008 04:45 </t>
  </si>
  <si>
    <t>-839</t>
  </si>
  <si>
    <t> 0.0023 </t>
  </si>
  <si>
    <t>2454507.3201 </t>
  </si>
  <si>
    <t> 10.02.2008 19:40 </t>
  </si>
  <si>
    <t>-822</t>
  </si>
  <si>
    <t> 0.0041 </t>
  </si>
  <si>
    <t> M.Dietrich </t>
  </si>
  <si>
    <t>BAVM 201 </t>
  </si>
  <si>
    <t>2454513.5450 </t>
  </si>
  <si>
    <t> 17.02.2008 01:04 </t>
  </si>
  <si>
    <t>-811</t>
  </si>
  <si>
    <t>2454516.3736 </t>
  </si>
  <si>
    <t> 19.02.2008 20:57 </t>
  </si>
  <si>
    <t>-806</t>
  </si>
  <si>
    <t> 0.0033 </t>
  </si>
  <si>
    <t>2454561.6455 </t>
  </si>
  <si>
    <t> 05.04.2008 03:29 </t>
  </si>
  <si>
    <t>-726</t>
  </si>
  <si>
    <t> 0.0034 </t>
  </si>
  <si>
    <t>JAAVSO 36(2);186 </t>
  </si>
  <si>
    <t>2454815.1675 </t>
  </si>
  <si>
    <t> 14.12.2008 16:01 </t>
  </si>
  <si>
    <t>-278</t>
  </si>
  <si>
    <t> H.Itoh </t>
  </si>
  <si>
    <t>VSB 48 </t>
  </si>
  <si>
    <t>2454853.6479 </t>
  </si>
  <si>
    <t> 22.01.2009 03:32 </t>
  </si>
  <si>
    <t>-210</t>
  </si>
  <si>
    <t> 0.0032 </t>
  </si>
  <si>
    <t>IBVS 5938 </t>
  </si>
  <si>
    <t>2454866.663 </t>
  </si>
  <si>
    <t> 04.02.2009 03:54 </t>
  </si>
  <si>
    <t>-187</t>
  </si>
  <si>
    <t> JAAVSO 37;44 </t>
  </si>
  <si>
    <t>2454932.3067 </t>
  </si>
  <si>
    <t> 10.04.2009 19:21 </t>
  </si>
  <si>
    <t>-71</t>
  </si>
  <si>
    <t> 0.0024 </t>
  </si>
  <si>
    <t> S.Dogru et al. </t>
  </si>
  <si>
    <t>IBVS 5893 </t>
  </si>
  <si>
    <t>2455163.7587 </t>
  </si>
  <si>
    <t> 28.11.2009 06:12 </t>
  </si>
  <si>
    <t>338</t>
  </si>
  <si>
    <t> JAAVSO 38;120 </t>
  </si>
  <si>
    <t>2455167.1555 </t>
  </si>
  <si>
    <t> 01.12.2009 15:43 </t>
  </si>
  <si>
    <t>344</t>
  </si>
  <si>
    <t>Rc</t>
  </si>
  <si>
    <t> K.Shiokawa </t>
  </si>
  <si>
    <t>VSB 50 </t>
  </si>
  <si>
    <t>2455181.8645 </t>
  </si>
  <si>
    <t> 16.12.2009 08:44 </t>
  </si>
  <si>
    <t>370</t>
  </si>
  <si>
    <t>IBVS 5920 </t>
  </si>
  <si>
    <t>2455206.7665 </t>
  </si>
  <si>
    <t> 10.01.2010 06:23 </t>
  </si>
  <si>
    <t>414</t>
  </si>
  <si>
    <t>2455239.5888 </t>
  </si>
  <si>
    <t> 12.02.2010 02:07 </t>
  </si>
  <si>
    <t>472</t>
  </si>
  <si>
    <t>2455270.7122 </t>
  </si>
  <si>
    <t> 15.03.2010 05:05 </t>
  </si>
  <si>
    <t>527</t>
  </si>
  <si>
    <t> JAAVSO 39;94 </t>
  </si>
  <si>
    <t>2455282.5955 </t>
  </si>
  <si>
    <t> 27.03.2010 02:17 </t>
  </si>
  <si>
    <t>548</t>
  </si>
  <si>
    <t>2455579.6905 </t>
  </si>
  <si>
    <t> 18.01.2011 04:34 </t>
  </si>
  <si>
    <t>1073</t>
  </si>
  <si>
    <t> 0.0004 </t>
  </si>
  <si>
    <t> JAAVSO 39;177 </t>
  </si>
  <si>
    <t>2455641.3732 </t>
  </si>
  <si>
    <t> 20.03.2011 20:57 </t>
  </si>
  <si>
    <t>1182</t>
  </si>
  <si>
    <t> C.Rivero </t>
  </si>
  <si>
    <t>2455961.6701 </t>
  </si>
  <si>
    <t> 04.02.2012 04:04 </t>
  </si>
  <si>
    <t>1748</t>
  </si>
  <si>
    <t> JAAVSO 41;122 </t>
  </si>
  <si>
    <t>2455987.7000 </t>
  </si>
  <si>
    <t> 01.03.2012 04:48 </t>
  </si>
  <si>
    <t>1794</t>
  </si>
  <si>
    <t> -0.0015 </t>
  </si>
  <si>
    <t>IBVS 6029 </t>
  </si>
  <si>
    <t>2456225.9434 </t>
  </si>
  <si>
    <t> 25.10.2012 10:38 </t>
  </si>
  <si>
    <t>2215</t>
  </si>
  <si>
    <t> -0.0006 </t>
  </si>
  <si>
    <t> J.A.Howell </t>
  </si>
  <si>
    <t> JAAVSO 43-1 </t>
  </si>
  <si>
    <t>2456284.7981 </t>
  </si>
  <si>
    <t> 23.12.2012 07:09 </t>
  </si>
  <si>
    <t>2319</t>
  </si>
  <si>
    <t> JAAVSO 41;328 </t>
  </si>
  <si>
    <t>2456330.6365 </t>
  </si>
  <si>
    <t> 07.02.2013 03:16 </t>
  </si>
  <si>
    <t>2400</t>
  </si>
  <si>
    <t>2456354.4052 </t>
  </si>
  <si>
    <t> 02.03.2013 21:43 </t>
  </si>
  <si>
    <t>2442</t>
  </si>
  <si>
    <t> 0.0027 </t>
  </si>
  <si>
    <t>BAVM 232 </t>
  </si>
  <si>
    <t>2456356.6684 </t>
  </si>
  <si>
    <t> 05.03.2013 04:02 </t>
  </si>
  <si>
    <t>2446</t>
  </si>
  <si>
    <t>IBVS 6092 </t>
  </si>
  <si>
    <t>2456679.7955 </t>
  </si>
  <si>
    <t> 22.01.2014 07:05 </t>
  </si>
  <si>
    <t>3017</t>
  </si>
  <si>
    <t> R.Sabo </t>
  </si>
  <si>
    <t> JAAVSO 42;426 </t>
  </si>
  <si>
    <t>2456712.3335 </t>
  </si>
  <si>
    <t> 23.02.2014 20:00 </t>
  </si>
  <si>
    <t>3074.5</t>
  </si>
  <si>
    <t> F.Walter </t>
  </si>
  <si>
    <t>BAVM 234 </t>
  </si>
  <si>
    <t>2456713.4658 </t>
  </si>
  <si>
    <t> 24.02.2014 23:10 </t>
  </si>
  <si>
    <t>3076.5</t>
  </si>
  <si>
    <t> 0.0019 </t>
  </si>
  <si>
    <t>BAVM 238 </t>
  </si>
  <si>
    <t>2456725.6321 </t>
  </si>
  <si>
    <t> 09.03.2014 03:10 </t>
  </si>
  <si>
    <t>3098</t>
  </si>
  <si>
    <t>2457019.8996 </t>
  </si>
  <si>
    <t> 28.12.2014 09:35 </t>
  </si>
  <si>
    <t>3618</t>
  </si>
  <si>
    <t>2457097.4264 </t>
  </si>
  <si>
    <t> 15.03.2015 22:14 </t>
  </si>
  <si>
    <t>3755</t>
  </si>
  <si>
    <t>BAVM 241 (=IBVS 6157) </t>
  </si>
  <si>
    <t>BAD?</t>
  </si>
  <si>
    <t>IBVS 6157</t>
  </si>
  <si>
    <t>s5</t>
  </si>
  <si>
    <t>s6</t>
  </si>
  <si>
    <t>VSB_061</t>
  </si>
  <si>
    <t>JAVSO 43, 77</t>
  </si>
  <si>
    <t>JAVSO..43…77</t>
  </si>
  <si>
    <t>JAVSO..44…69</t>
  </si>
  <si>
    <t>JAVSO..45..215</t>
  </si>
  <si>
    <t>JAVSO..46…79 (2018)</t>
  </si>
  <si>
    <t>2020JAVSO..48….1</t>
  </si>
  <si>
    <t>JAVSO..46..184</t>
  </si>
  <si>
    <t>JAVSO..47..263</t>
  </si>
  <si>
    <t>JAVSO..48…87</t>
  </si>
  <si>
    <t>JAVSO..48..256</t>
  </si>
  <si>
    <t>VSB 067</t>
  </si>
  <si>
    <t>JAVSO 49, 256</t>
  </si>
  <si>
    <t>JAVSO, 48, 87</t>
  </si>
  <si>
    <t>JAVSO, 48, 256</t>
  </si>
  <si>
    <t>JAVSO, 49, 265</t>
  </si>
  <si>
    <t>JAVSO, 50, 133</t>
  </si>
  <si>
    <t>JAAVSO, 50, 255</t>
  </si>
  <si>
    <t>JAAVSO 51, 134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</si>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</sst>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dd/mm/yyyy"/>
    <numFmt numFmtId="167" formatCode="0.00000"/>
  </numFmts>
  <fonts count="4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4" fontId="41" fillId="2" borderId="0"/>
    <xf numFmtId="3" fontId="41" fillId="2" borderId="0"/>
    <xf numFmtId="164" fontId="41" fillId="2" borderId="0"/>
    <xf numFmtId="0" fontId="41" fillId="2" borderId="0"/>
    <xf numFmtId="0" fontId="32" fillId="0" borderId="0" applyNumberFormat="0" applyFill="0" applyBorder="0" applyAlignment="0" applyProtection="0"/>
    <xf numFmtId="2" fontId="41" fillId="2" borderId="0"/>
    <xf numFmtId="0" fontId="33" fillId="5" borderId="0" applyNumberFormat="0" applyBorder="0" applyAlignment="0" applyProtection="0"/>
    <xf numFmtId="0" fontId="1" fillId="2" borderId="0"/>
    <xf numFmtId="0" fontId="2" fillId="2" borderId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5" fillId="8" borderId="1" applyNumberFormat="0" applyAlignment="0" applyProtection="0"/>
    <xf numFmtId="0" fontId="36" fillId="0" borderId="4" applyNumberFormat="0" applyFill="0" applyAlignment="0" applyProtection="0"/>
    <xf numFmtId="0" fontId="37" fillId="23" borderId="0" applyNumberFormat="0" applyBorder="0" applyAlignment="0" applyProtection="0"/>
    <xf numFmtId="0" fontId="6" fillId="0" borderId="0"/>
    <xf numFmtId="0" fontId="10" fillId="24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1" fillId="2" borderId="7"/>
    <xf numFmtId="0" fontId="40" fillId="0" borderId="0" applyNumberFormat="0" applyFill="0" applyBorder="0" applyAlignment="0" applyProtection="0"/>
  </cellStyleXfs>
  <cellXfs count="216">
    <xf numFmtId="0" fontId="0" fillId="2" borderId="0" xfId="0" applyFill="1"/>
    <xf numFmtId="0" fontId="0" fillId="0" borderId="8" xfId="0" applyBorder="1"/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1" xfId="0" applyFill="1" applyBorder="1"/>
    <xf numFmtId="0" fontId="0" fillId="0" borderId="11" xfId="0" applyBorder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2" xfId="0" applyFill="1" applyBorder="1"/>
    <xf numFmtId="0" fontId="0" fillId="0" borderId="13" xfId="0" applyBorder="1"/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2" borderId="9" xfId="0" applyFont="1" applyFill="1" applyBorder="1"/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5" xfId="0" applyFont="1" applyBorder="1"/>
    <xf numFmtId="0" fontId="8" fillId="2" borderId="5" xfId="0" applyFont="1" applyFill="1" applyBorder="1"/>
    <xf numFmtId="11" fontId="0" fillId="2" borderId="5" xfId="0" applyNumberFormat="1" applyFill="1" applyBorder="1"/>
    <xf numFmtId="11" fontId="0" fillId="2" borderId="10" xfId="0" applyNumberFormat="1" applyFill="1" applyBorder="1"/>
    <xf numFmtId="11" fontId="0" fillId="2" borderId="9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1" fillId="0" borderId="2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2" borderId="8" xfId="0" applyFont="1" applyFill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3" fillId="2" borderId="20" xfId="0" applyFont="1" applyFill="1" applyBorder="1"/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/>
    <xf numFmtId="0" fontId="1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0" borderId="0" xfId="0" applyFont="1"/>
    <xf numFmtId="0" fontId="5" fillId="0" borderId="5" xfId="0" applyFont="1" applyBorder="1" applyAlignment="1">
      <alignment horizontal="left" wrapText="1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16" fillId="2" borderId="5" xfId="0" applyFont="1" applyFill="1" applyBorder="1"/>
    <xf numFmtId="165" fontId="5" fillId="0" borderId="5" xfId="0" applyNumberFormat="1" applyFont="1" applyBorder="1" applyAlignment="1">
      <alignment horizontal="left"/>
    </xf>
    <xf numFmtId="0" fontId="12" fillId="2" borderId="5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6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28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/>
    <xf numFmtId="0" fontId="18" fillId="0" borderId="0" xfId="0" applyFont="1"/>
    <xf numFmtId="0" fontId="12" fillId="0" borderId="0" xfId="0" applyFont="1"/>
    <xf numFmtId="22" fontId="12" fillId="0" borderId="0" xfId="0" applyNumberFormat="1" applyFont="1"/>
    <xf numFmtId="0" fontId="19" fillId="0" borderId="0" xfId="0" applyFont="1" applyAlignment="1">
      <alignment vertical="top"/>
    </xf>
    <xf numFmtId="0" fontId="20" fillId="2" borderId="9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2" borderId="5" xfId="0" applyFont="1" applyFill="1" applyBorder="1"/>
    <xf numFmtId="0" fontId="21" fillId="2" borderId="5" xfId="0" applyFont="1" applyFill="1" applyBorder="1" applyAlignment="1">
      <alignment horizontal="left"/>
    </xf>
    <xf numFmtId="0" fontId="20" fillId="0" borderId="5" xfId="0" applyFont="1" applyBorder="1"/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left" wrapText="1"/>
    </xf>
    <xf numFmtId="0" fontId="20" fillId="0" borderId="5" xfId="0" applyFont="1" applyBorder="1" applyAlignment="1">
      <alignment horizontal="left"/>
    </xf>
    <xf numFmtId="165" fontId="20" fillId="0" borderId="5" xfId="0" applyNumberFormat="1" applyFont="1" applyBorder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1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left"/>
    </xf>
    <xf numFmtId="0" fontId="20" fillId="2" borderId="0" xfId="0" applyFont="1" applyFill="1"/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23" fillId="0" borderId="0" xfId="39" applyAlignment="1" applyProtection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0" xfId="0" quotePrefix="1"/>
    <xf numFmtId="0" fontId="5" fillId="25" borderId="27" xfId="0" applyFont="1" applyFill="1" applyBorder="1" applyAlignment="1">
      <alignment horizontal="left" vertical="top" wrapText="1" indent="1"/>
    </xf>
    <xf numFmtId="0" fontId="5" fillId="25" borderId="27" xfId="0" applyFont="1" applyFill="1" applyBorder="1" applyAlignment="1">
      <alignment horizontal="center" vertical="top" wrapText="1"/>
    </xf>
    <xf numFmtId="0" fontId="5" fillId="25" borderId="27" xfId="0" applyFont="1" applyFill="1" applyBorder="1" applyAlignment="1">
      <alignment horizontal="right" vertical="top" wrapText="1"/>
    </xf>
    <xf numFmtId="0" fontId="23" fillId="25" borderId="27" xfId="39" applyFill="1" applyBorder="1" applyAlignment="1" applyProtection="1">
      <alignment horizontal="right" vertical="top" wrapText="1"/>
    </xf>
    <xf numFmtId="0" fontId="24" fillId="2" borderId="9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0" fillId="0" borderId="9" xfId="0" applyFont="1" applyBorder="1" applyAlignment="1">
      <alignment wrapText="1"/>
    </xf>
    <xf numFmtId="0" fontId="20" fillId="0" borderId="9" xfId="0" applyFont="1" applyBorder="1"/>
    <xf numFmtId="0" fontId="21" fillId="2" borderId="9" xfId="0" applyFont="1" applyFill="1" applyBorder="1"/>
    <xf numFmtId="0" fontId="20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/>
    </xf>
    <xf numFmtId="0" fontId="20" fillId="0" borderId="5" xfId="0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/>
    </xf>
    <xf numFmtId="0" fontId="20" fillId="0" borderId="5" xfId="0" applyFont="1" applyBorder="1" applyAlignment="1">
      <alignment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0" fillId="2" borderId="5" xfId="28" applyNumberFormat="1" applyFont="1" applyBorder="1" applyAlignment="1">
      <alignment horizontal="left"/>
    </xf>
    <xf numFmtId="0" fontId="42" fillId="0" borderId="9" xfId="0" applyFont="1" applyBorder="1" applyAlignment="1">
      <alignment horizontal="left" wrapText="1"/>
    </xf>
    <xf numFmtId="0" fontId="42" fillId="0" borderId="5" xfId="0" applyFont="1" applyBorder="1" applyAlignment="1">
      <alignment horizontal="center" wrapText="1"/>
    </xf>
    <xf numFmtId="0" fontId="42" fillId="0" borderId="5" xfId="0" applyFont="1" applyBorder="1" applyAlignment="1">
      <alignment horizontal="left" wrapText="1"/>
    </xf>
    <xf numFmtId="0" fontId="42" fillId="0" borderId="9" xfId="0" applyFont="1" applyBorder="1"/>
    <xf numFmtId="0" fontId="42" fillId="0" borderId="5" xfId="0" applyFont="1" applyBorder="1" applyAlignment="1">
      <alignment horizontal="center"/>
    </xf>
    <xf numFmtId="0" fontId="42" fillId="0" borderId="5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43" applyFont="1" applyAlignment="1">
      <alignment horizontal="left" vertical="center"/>
    </xf>
    <xf numFmtId="0" fontId="43" fillId="0" borderId="0" xfId="43" applyFont="1" applyAlignment="1">
      <alignment horizontal="center" vertical="center"/>
    </xf>
    <xf numFmtId="0" fontId="43" fillId="0" borderId="0" xfId="43" applyFont="1" applyAlignment="1">
      <alignment horizontal="left"/>
    </xf>
    <xf numFmtId="0" fontId="43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5" fillId="0" borderId="0" xfId="43" applyFont="1" applyAlignment="1">
      <alignment horizontal="center"/>
    </xf>
    <xf numFmtId="0" fontId="14" fillId="0" borderId="0" xfId="0" applyFont="1"/>
    <xf numFmtId="0" fontId="14" fillId="0" borderId="0" xfId="43" applyFont="1"/>
    <xf numFmtId="0" fontId="14" fillId="0" borderId="0" xfId="43" applyFont="1" applyAlignment="1">
      <alignment horizontal="center"/>
    </xf>
    <xf numFmtId="0" fontId="14" fillId="0" borderId="0" xfId="43" applyFont="1" applyAlignment="1">
      <alignment horizontal="left"/>
    </xf>
    <xf numFmtId="0" fontId="42" fillId="2" borderId="0" xfId="0" applyFont="1" applyFill="1" applyAlignment="1">
      <alignment horizontal="left"/>
    </xf>
    <xf numFmtId="0" fontId="43" fillId="0" borderId="9" xfId="0" applyFont="1" applyBorder="1" applyAlignment="1">
      <alignment horizontal="left" vertical="center"/>
    </xf>
    <xf numFmtId="0" fontId="42" fillId="2" borderId="0" xfId="0" applyFont="1" applyFill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5" fillId="0" borderId="5" xfId="43" applyFont="1" applyBorder="1" applyAlignment="1">
      <alignment horizontal="center"/>
    </xf>
    <xf numFmtId="0" fontId="0" fillId="2" borderId="0" xfId="0" applyFill="1" applyAlignment="1">
      <alignment horizontal="center"/>
    </xf>
    <xf numFmtId="0" fontId="43" fillId="0" borderId="5" xfId="0" applyFont="1" applyBorder="1" applyAlignment="1">
      <alignment horizontal="left"/>
    </xf>
    <xf numFmtId="0" fontId="5" fillId="0" borderId="5" xfId="43" applyFont="1" applyBorder="1" applyAlignment="1">
      <alignment horizontal="left"/>
    </xf>
    <xf numFmtId="0" fontId="10" fillId="2" borderId="0" xfId="0" applyFont="1" applyFill="1" applyAlignment="1">
      <alignment horizontal="left"/>
    </xf>
    <xf numFmtId="166" fontId="0" fillId="2" borderId="5" xfId="0" applyNumberFormat="1" applyFill="1" applyBorder="1"/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2" borderId="15" xfId="0" applyFill="1" applyBorder="1" applyAlignment="1">
      <alignment horizontal="left"/>
    </xf>
    <xf numFmtId="167" fontId="44" fillId="0" borderId="0" xfId="0" applyNumberFormat="1" applyFont="1" applyAlignment="1">
      <alignment horizontal="left" vertical="center" wrapText="1"/>
    </xf>
    <xf numFmtId="167" fontId="44" fillId="0" borderId="0" xfId="0" applyNumberFormat="1" applyFont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20" fillId="2" borderId="5" xfId="0" applyFont="1" applyFill="1" applyBorder="1" applyAlignment="1">
      <alignment horizontal="right"/>
    </xf>
    <xf numFmtId="0" fontId="20" fillId="0" borderId="5" xfId="0" applyFont="1" applyBorder="1" applyAlignment="1">
      <alignment horizontal="right" wrapText="1"/>
    </xf>
    <xf numFmtId="0" fontId="20" fillId="2" borderId="0" xfId="0" applyFont="1" applyFill="1" applyAlignment="1">
      <alignment horizontal="right"/>
    </xf>
    <xf numFmtId="0" fontId="20" fillId="0" borderId="0" xfId="0" applyFont="1" applyAlignment="1">
      <alignment horizontal="right" wrapText="1"/>
    </xf>
    <xf numFmtId="0" fontId="24" fillId="2" borderId="0" xfId="0" applyFont="1" applyFill="1" applyAlignment="1">
      <alignment horizontal="right"/>
    </xf>
    <xf numFmtId="0" fontId="20" fillId="0" borderId="5" xfId="0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 wrapText="1"/>
    </xf>
    <xf numFmtId="0" fontId="43" fillId="0" borderId="5" xfId="0" applyFont="1" applyBorder="1" applyAlignment="1">
      <alignment horizontal="right"/>
    </xf>
    <xf numFmtId="0" fontId="42" fillId="0" borderId="5" xfId="0" applyFont="1" applyBorder="1" applyAlignment="1">
      <alignment horizontal="right" wrapText="1"/>
    </xf>
    <xf numFmtId="0" fontId="42" fillId="0" borderId="5" xfId="0" applyFont="1" applyBorder="1" applyAlignment="1">
      <alignment horizontal="right"/>
    </xf>
    <xf numFmtId="0" fontId="42" fillId="2" borderId="0" xfId="0" applyFont="1" applyFill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5" fillId="0" borderId="0" xfId="43" applyFont="1" applyAlignment="1">
      <alignment horizontal="right"/>
    </xf>
    <xf numFmtId="0" fontId="5" fillId="0" borderId="0" xfId="43" applyFont="1" applyAlignment="1">
      <alignment horizontal="right" wrapText="1"/>
    </xf>
    <xf numFmtId="0" fontId="43" fillId="0" borderId="0" xfId="43" applyFont="1" applyAlignment="1">
      <alignment horizontal="right"/>
    </xf>
    <xf numFmtId="0" fontId="43" fillId="0" borderId="0" xfId="43" applyFont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5" xfId="43" applyFont="1" applyBorder="1" applyAlignment="1">
      <alignment horizontal="right"/>
    </xf>
    <xf numFmtId="0" fontId="14" fillId="0" borderId="0" xfId="43" applyFont="1" applyAlignment="1">
      <alignment horizontal="right"/>
    </xf>
    <xf numFmtId="0" fontId="44" fillId="0" borderId="0" xfId="0" applyFont="1" applyAlignment="1">
      <alignment horizontal="right" vertical="center" wrapText="1"/>
    </xf>
    <xf numFmtId="0" fontId="10" fillId="2" borderId="0" xfId="0" applyFont="1" applyFill="1" applyAlignment="1">
      <alignment horizontal="righ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AK CMi -- O-C Diagr.</a:t>
            </a:r>
          </a:p>
        </c:rich>
      </c:tx>
      <c:layout>
        <c:manualLayout>
          <c:xMode val="edge"/>
          <c:yMode val="edge"/>
          <c:x val="0.3748011402880859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73069105532774"/>
          <c:y val="0.15000048828283946"/>
          <c:w val="0.80382900317266492"/>
          <c:h val="0.62333536241979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Active!$H$21:$H$931</c:f>
              <c:numCache>
                <c:formatCode>General</c:formatCode>
                <c:ptCount val="911"/>
                <c:pt idx="44">
                  <c:v>-1.034559999970952E-2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87-4A90-8D68-B9CFE0ADBABF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Active!$I$21:$I$931</c:f>
              <c:numCache>
                <c:formatCode>General</c:formatCode>
                <c:ptCount val="911"/>
                <c:pt idx="0">
                  <c:v>-6.2905800001317402E-2</c:v>
                </c:pt>
                <c:pt idx="1">
                  <c:v>-0.12798980000661686</c:v>
                </c:pt>
                <c:pt idx="2">
                  <c:v>-2.2860400000354275E-2</c:v>
                </c:pt>
                <c:pt idx="3">
                  <c:v>-1.9651599999633618E-2</c:v>
                </c:pt>
                <c:pt idx="4">
                  <c:v>-2.2129600001790095E-2</c:v>
                </c:pt>
                <c:pt idx="5">
                  <c:v>-1.9459200004348531E-2</c:v>
                </c:pt>
                <c:pt idx="8">
                  <c:v>-3.2274400007736403E-2</c:v>
                </c:pt>
                <c:pt idx="9">
                  <c:v>-2.0785200002137572E-2</c:v>
                </c:pt>
                <c:pt idx="10">
                  <c:v>-2.0785200002137572E-2</c:v>
                </c:pt>
                <c:pt idx="11">
                  <c:v>-1.3974000001326203E-2</c:v>
                </c:pt>
                <c:pt idx="12">
                  <c:v>-9.9740000005112961E-3</c:v>
                </c:pt>
                <c:pt idx="13">
                  <c:v>-1.6762799998105038E-2</c:v>
                </c:pt>
                <c:pt idx="14">
                  <c:v>-1.5509999997448176E-2</c:v>
                </c:pt>
                <c:pt idx="15">
                  <c:v>-7.5100000030943193E-3</c:v>
                </c:pt>
                <c:pt idx="16">
                  <c:v>-7.7792000010958873E-3</c:v>
                </c:pt>
                <c:pt idx="17">
                  <c:v>-6.0484000059659593E-3</c:v>
                </c:pt>
                <c:pt idx="18">
                  <c:v>-1.3630800000100862E-2</c:v>
                </c:pt>
                <c:pt idx="19">
                  <c:v>-7.9052000000956468E-3</c:v>
                </c:pt>
                <c:pt idx="20">
                  <c:v>-7.4435999995330349E-3</c:v>
                </c:pt>
                <c:pt idx="21">
                  <c:v>-8.0192000023089349E-3</c:v>
                </c:pt>
                <c:pt idx="22">
                  <c:v>-6.7052000085823238E-3</c:v>
                </c:pt>
                <c:pt idx="23">
                  <c:v>-6.6335999945295043E-3</c:v>
                </c:pt>
                <c:pt idx="24">
                  <c:v>-1.0693999996874481E-2</c:v>
                </c:pt>
                <c:pt idx="25">
                  <c:v>-8.6940000037429854E-3</c:v>
                </c:pt>
                <c:pt idx="26">
                  <c:v>-1.4770800007681828E-2</c:v>
                </c:pt>
                <c:pt idx="27">
                  <c:v>-1.0770800006866921E-2</c:v>
                </c:pt>
                <c:pt idx="28">
                  <c:v>-1.404000000184169E-2</c:v>
                </c:pt>
                <c:pt idx="29">
                  <c:v>-3.4100400000170339E-2</c:v>
                </c:pt>
                <c:pt idx="30">
                  <c:v>-3.3100400003604591E-2</c:v>
                </c:pt>
                <c:pt idx="31">
                  <c:v>-2.5100400001974776E-2</c:v>
                </c:pt>
                <c:pt idx="32">
                  <c:v>-1.9369599998753984E-2</c:v>
                </c:pt>
                <c:pt idx="33">
                  <c:v>-1.3237599996500649E-2</c:v>
                </c:pt>
                <c:pt idx="34">
                  <c:v>-2.0028799997817259E-2</c:v>
                </c:pt>
                <c:pt idx="35">
                  <c:v>-2.7567199998884462E-2</c:v>
                </c:pt>
                <c:pt idx="36">
                  <c:v>-2.3567200005345512E-2</c:v>
                </c:pt>
                <c:pt idx="37">
                  <c:v>-1.8567200000688899E-2</c:v>
                </c:pt>
                <c:pt idx="38">
                  <c:v>-3.8364000065485016E-3</c:v>
                </c:pt>
                <c:pt idx="39">
                  <c:v>-1.9165999998222105E-2</c:v>
                </c:pt>
                <c:pt idx="40">
                  <c:v>-1.1704399999871384E-2</c:v>
                </c:pt>
                <c:pt idx="41">
                  <c:v>-1.0303199996997137E-2</c:v>
                </c:pt>
                <c:pt idx="42">
                  <c:v>-1.4082399997278117E-2</c:v>
                </c:pt>
                <c:pt idx="43">
                  <c:v>-1.034559999970952E-2</c:v>
                </c:pt>
                <c:pt idx="45">
                  <c:v>-9.608799999114126E-3</c:v>
                </c:pt>
                <c:pt idx="46">
                  <c:v>-1.5669200001866557E-2</c:v>
                </c:pt>
                <c:pt idx="47">
                  <c:v>-1.1372400003892835E-2</c:v>
                </c:pt>
                <c:pt idx="48">
                  <c:v>-6.1636000027647242E-3</c:v>
                </c:pt>
                <c:pt idx="49">
                  <c:v>-1.1960000003455207E-2</c:v>
                </c:pt>
                <c:pt idx="50">
                  <c:v>-8.3432000028551556E-3</c:v>
                </c:pt>
                <c:pt idx="51">
                  <c:v>-9.2931999970460311E-3</c:v>
                </c:pt>
                <c:pt idx="52">
                  <c:v>-1.9474399996397551E-2</c:v>
                </c:pt>
                <c:pt idx="53">
                  <c:v>-4.5512000069720671E-3</c:v>
                </c:pt>
                <c:pt idx="54">
                  <c:v>-7.0292000018525869E-3</c:v>
                </c:pt>
                <c:pt idx="55">
                  <c:v>-1.6962800000328571E-2</c:v>
                </c:pt>
                <c:pt idx="56">
                  <c:v>-2.6141599999391474E-2</c:v>
                </c:pt>
                <c:pt idx="57">
                  <c:v>-1.0097600003064144E-2</c:v>
                </c:pt>
                <c:pt idx="58">
                  <c:v>-9.8171999998157844E-3</c:v>
                </c:pt>
                <c:pt idx="59">
                  <c:v>-2.229520000400953E-2</c:v>
                </c:pt>
                <c:pt idx="60">
                  <c:v>-1.6086400006315671E-2</c:v>
                </c:pt>
                <c:pt idx="61">
                  <c:v>-1.5086400002473965E-2</c:v>
                </c:pt>
                <c:pt idx="62">
                  <c:v>-7.0864000008441508E-3</c:v>
                </c:pt>
                <c:pt idx="63">
                  <c:v>-1.5355600000475533E-2</c:v>
                </c:pt>
                <c:pt idx="64">
                  <c:v>-1.3822399996570311E-2</c:v>
                </c:pt>
                <c:pt idx="65">
                  <c:v>-7.4212000035913661E-3</c:v>
                </c:pt>
                <c:pt idx="66">
                  <c:v>-6.0736000014003366E-3</c:v>
                </c:pt>
                <c:pt idx="67">
                  <c:v>-1.6408399998908862E-2</c:v>
                </c:pt>
                <c:pt idx="68">
                  <c:v>-1.4216000003216323E-2</c:v>
                </c:pt>
                <c:pt idx="69">
                  <c:v>-1.9813999999314547E-2</c:v>
                </c:pt>
                <c:pt idx="70">
                  <c:v>-4.0427999992971309E-3</c:v>
                </c:pt>
                <c:pt idx="71">
                  <c:v>-1.04767999946489E-2</c:v>
                </c:pt>
                <c:pt idx="72">
                  <c:v>-5.2680000007967465E-3</c:v>
                </c:pt>
                <c:pt idx="73">
                  <c:v>-4.7183999995468184E-3</c:v>
                </c:pt>
                <c:pt idx="74">
                  <c:v>-9.9436000018613413E-3</c:v>
                </c:pt>
                <c:pt idx="75">
                  <c:v>-4.9435999972047284E-3</c:v>
                </c:pt>
                <c:pt idx="76">
                  <c:v>3.4739999973680824E-3</c:v>
                </c:pt>
                <c:pt idx="77">
                  <c:v>-1.3212800004112069E-2</c:v>
                </c:pt>
                <c:pt idx="78">
                  <c:v>-1.2212800000270363E-2</c:v>
                </c:pt>
                <c:pt idx="79">
                  <c:v>-9.2128000032971613E-3</c:v>
                </c:pt>
                <c:pt idx="80">
                  <c:v>-8.2127999994554557E-3</c:v>
                </c:pt>
                <c:pt idx="81">
                  <c:v>-9.4820000012987293E-3</c:v>
                </c:pt>
                <c:pt idx="82">
                  <c:v>-1.0273200001392979E-2</c:v>
                </c:pt>
                <c:pt idx="83">
                  <c:v>-1.1542400003236253E-2</c:v>
                </c:pt>
                <c:pt idx="84">
                  <c:v>-5.619199997454416E-3</c:v>
                </c:pt>
                <c:pt idx="85">
                  <c:v>-1.0410400005639531E-2</c:v>
                </c:pt>
                <c:pt idx="86">
                  <c:v>7.5895999980275519E-3</c:v>
                </c:pt>
                <c:pt idx="87">
                  <c:v>-3.9488000038545579E-3</c:v>
                </c:pt>
                <c:pt idx="88">
                  <c:v>-1.1217999999644235E-2</c:v>
                </c:pt>
                <c:pt idx="89">
                  <c:v>-1.3976000045659021E-3</c:v>
                </c:pt>
                <c:pt idx="90">
                  <c:v>-1.4028000005055219E-3</c:v>
                </c:pt>
                <c:pt idx="91">
                  <c:v>-9.8748000018531457E-3</c:v>
                </c:pt>
                <c:pt idx="93">
                  <c:v>-7.4280000262660906E-4</c:v>
                </c:pt>
                <c:pt idx="94">
                  <c:v>-1.1011999995389488E-2</c:v>
                </c:pt>
                <c:pt idx="95">
                  <c:v>-6.0119999980088323E-3</c:v>
                </c:pt>
                <c:pt idx="96">
                  <c:v>4.9880000005941838E-3</c:v>
                </c:pt>
                <c:pt idx="97">
                  <c:v>5.9880000044358894E-3</c:v>
                </c:pt>
                <c:pt idx="98">
                  <c:v>-1.0748000000603497E-2</c:v>
                </c:pt>
                <c:pt idx="99">
                  <c:v>-7.8084000051603653E-3</c:v>
                </c:pt>
                <c:pt idx="100">
                  <c:v>-8.1379999974160455E-3</c:v>
                </c:pt>
                <c:pt idx="101">
                  <c:v>-1.1676400004944298E-2</c:v>
                </c:pt>
                <c:pt idx="102">
                  <c:v>-7.6764000041293912E-3</c:v>
                </c:pt>
                <c:pt idx="103">
                  <c:v>-5.3236000021570362E-3</c:v>
                </c:pt>
                <c:pt idx="104">
                  <c:v>-7.7956000022822991E-3</c:v>
                </c:pt>
                <c:pt idx="106">
                  <c:v>2.0138799998676404E-2</c:v>
                </c:pt>
                <c:pt idx="107">
                  <c:v>1.3312000010046177E-3</c:v>
                </c:pt>
                <c:pt idx="108">
                  <c:v>4.9575999946682714E-3</c:v>
                </c:pt>
                <c:pt idx="109">
                  <c:v>-7.9380000024684705E-3</c:v>
                </c:pt>
                <c:pt idx="110">
                  <c:v>2.0619999995687976E-3</c:v>
                </c:pt>
                <c:pt idx="111">
                  <c:v>-9.2072000043117441E-3</c:v>
                </c:pt>
                <c:pt idx="112">
                  <c:v>-7.8060000014374964E-3</c:v>
                </c:pt>
                <c:pt idx="113">
                  <c:v>-2.8059999967808835E-3</c:v>
                </c:pt>
                <c:pt idx="114">
                  <c:v>3.1939999971655197E-3</c:v>
                </c:pt>
                <c:pt idx="115">
                  <c:v>-1.0404800006654114E-2</c:v>
                </c:pt>
                <c:pt idx="116">
                  <c:v>-4.048000046168454E-4</c:v>
                </c:pt>
                <c:pt idx="117">
                  <c:v>-3.6739999995916151E-3</c:v>
                </c:pt>
                <c:pt idx="118">
                  <c:v>-2.6739999957499094E-3</c:v>
                </c:pt>
                <c:pt idx="119">
                  <c:v>-5.2728000009665266E-3</c:v>
                </c:pt>
                <c:pt idx="120">
                  <c:v>-6.5420000028098002E-3</c:v>
                </c:pt>
                <c:pt idx="121">
                  <c:v>-4.5420000024023466E-3</c:v>
                </c:pt>
                <c:pt idx="122">
                  <c:v>-1.3602399994852021E-2</c:v>
                </c:pt>
                <c:pt idx="123">
                  <c:v>-3.6024000000907108E-3</c:v>
                </c:pt>
                <c:pt idx="124">
                  <c:v>-4.1408000033698045E-3</c:v>
                </c:pt>
                <c:pt idx="125">
                  <c:v>-1.2069199998222757E-2</c:v>
                </c:pt>
                <c:pt idx="126">
                  <c:v>-6.721600002492778E-3</c:v>
                </c:pt>
                <c:pt idx="127">
                  <c:v>-7.9908000043360516E-3</c:v>
                </c:pt>
                <c:pt idx="128">
                  <c:v>-7.0564000052399933E-3</c:v>
                </c:pt>
                <c:pt idx="129">
                  <c:v>-6.0564000013982877E-3</c:v>
                </c:pt>
                <c:pt idx="130">
                  <c:v>-5.0564000048325397E-3</c:v>
                </c:pt>
                <c:pt idx="131">
                  <c:v>-3.0564000044250861E-3</c:v>
                </c:pt>
                <c:pt idx="132">
                  <c:v>-1.0564000040176325E-3</c:v>
                </c:pt>
                <c:pt idx="133">
                  <c:v>-3.462799999397248E-3</c:v>
                </c:pt>
                <c:pt idx="134">
                  <c:v>3.5371999983908609E-3</c:v>
                </c:pt>
                <c:pt idx="135">
                  <c:v>-2.0012000022688881E-3</c:v>
                </c:pt>
                <c:pt idx="136">
                  <c:v>-4.9296000070171431E-3</c:v>
                </c:pt>
                <c:pt idx="137">
                  <c:v>-4.1272000016761012E-3</c:v>
                </c:pt>
                <c:pt idx="138">
                  <c:v>-4.1324000048916787E-3</c:v>
                </c:pt>
                <c:pt idx="139">
                  <c:v>-7.3120000015478581E-3</c:v>
                </c:pt>
                <c:pt idx="140">
                  <c:v>-6.8003999986103736E-3</c:v>
                </c:pt>
                <c:pt idx="141">
                  <c:v>-8.5916000025463291E-3</c:v>
                </c:pt>
                <c:pt idx="142">
                  <c:v>-3.2672000015736558E-3</c:v>
                </c:pt>
                <c:pt idx="143">
                  <c:v>-1.2672000011662021E-3</c:v>
                </c:pt>
                <c:pt idx="144">
                  <c:v>-1.3662400000612251E-2</c:v>
                </c:pt>
                <c:pt idx="145">
                  <c:v>-1.1662400000204798E-2</c:v>
                </c:pt>
                <c:pt idx="146">
                  <c:v>-8.6623999959556386E-3</c:v>
                </c:pt>
                <c:pt idx="147">
                  <c:v>-1.9084000014117919E-3</c:v>
                </c:pt>
                <c:pt idx="148">
                  <c:v>3.7076000007800758E-3</c:v>
                </c:pt>
                <c:pt idx="149">
                  <c:v>4.771999956574291E-4</c:v>
                </c:pt>
                <c:pt idx="150">
                  <c:v>1.6938799992203712E-2</c:v>
                </c:pt>
                <c:pt idx="151">
                  <c:v>-7.5280000019120052E-3</c:v>
                </c:pt>
                <c:pt idx="152">
                  <c:v>5.5435999965993688E-3</c:v>
                </c:pt>
                <c:pt idx="153">
                  <c:v>6.9739999962621368E-3</c:v>
                </c:pt>
                <c:pt idx="155">
                  <c:v>-8.256400004029274E-3</c:v>
                </c:pt>
                <c:pt idx="156">
                  <c:v>1.0815199995704461E-2</c:v>
                </c:pt>
                <c:pt idx="157">
                  <c:v>-4.0528000026824884E-3</c:v>
                </c:pt>
                <c:pt idx="158">
                  <c:v>-3.3220000041183084E-3</c:v>
                </c:pt>
                <c:pt idx="160">
                  <c:v>8.8919999689096585E-4</c:v>
                </c:pt>
                <c:pt idx="161">
                  <c:v>-3.7096000014571473E-3</c:v>
                </c:pt>
                <c:pt idx="162">
                  <c:v>3.2903999963309616E-3</c:v>
                </c:pt>
                <c:pt idx="163">
                  <c:v>1.3109200001053978E-2</c:v>
                </c:pt>
                <c:pt idx="164">
                  <c:v>-9.1160000010859221E-3</c:v>
                </c:pt>
                <c:pt idx="165">
                  <c:v>2.8520000341814011E-4</c:v>
                </c:pt>
                <c:pt idx="166">
                  <c:v>1.2851999999838881E-3</c:v>
                </c:pt>
                <c:pt idx="167">
                  <c:v>3.0160000023897737E-3</c:v>
                </c:pt>
                <c:pt idx="168">
                  <c:v>-7.7520000195363536E-4</c:v>
                </c:pt>
                <c:pt idx="169">
                  <c:v>-5.9124000035808422E-3</c:v>
                </c:pt>
                <c:pt idx="170">
                  <c:v>3.2799999971757643E-3</c:v>
                </c:pt>
                <c:pt idx="171">
                  <c:v>-1.0316000043530948E-3</c:v>
                </c:pt>
                <c:pt idx="172">
                  <c:v>4.1720000008353963E-3</c:v>
                </c:pt>
                <c:pt idx="173">
                  <c:v>1.5166800003498793E-2</c:v>
                </c:pt>
                <c:pt idx="174">
                  <c:v>4.6283999981824309E-3</c:v>
                </c:pt>
                <c:pt idx="175">
                  <c:v>-6.0472000041045249E-3</c:v>
                </c:pt>
                <c:pt idx="176">
                  <c:v>-6.8384000041987747E-3</c:v>
                </c:pt>
                <c:pt idx="177">
                  <c:v>4.354000004241243E-3</c:v>
                </c:pt>
                <c:pt idx="178">
                  <c:v>-2.4480000138282776E-4</c:v>
                </c:pt>
                <c:pt idx="179">
                  <c:v>-2.4424000075669028E-3</c:v>
                </c:pt>
                <c:pt idx="180">
                  <c:v>-7.8912000026321039E-3</c:v>
                </c:pt>
                <c:pt idx="181">
                  <c:v>1.2959999949089251E-3</c:v>
                </c:pt>
                <c:pt idx="182">
                  <c:v>1.5427999998792075E-2</c:v>
                </c:pt>
                <c:pt idx="183">
                  <c:v>7.8292000034707598E-3</c:v>
                </c:pt>
                <c:pt idx="184">
                  <c:v>-4.7092000022530556E-3</c:v>
                </c:pt>
                <c:pt idx="185">
                  <c:v>-1.3080000062473118E-3</c:v>
                </c:pt>
                <c:pt idx="186">
                  <c:v>4.4228000042494386E-3</c:v>
                </c:pt>
                <c:pt idx="187">
                  <c:v>5.6315999972866848E-3</c:v>
                </c:pt>
                <c:pt idx="188">
                  <c:v>1.4631600002758205E-2</c:v>
                </c:pt>
                <c:pt idx="189">
                  <c:v>7.0931999944150448E-3</c:v>
                </c:pt>
                <c:pt idx="190">
                  <c:v>-6.5056000021286309E-3</c:v>
                </c:pt>
                <c:pt idx="191">
                  <c:v>4.9440000293543562E-4</c:v>
                </c:pt>
                <c:pt idx="192">
                  <c:v>9.3647999965469353E-3</c:v>
                </c:pt>
                <c:pt idx="193">
                  <c:v>2.8979999988223426E-3</c:v>
                </c:pt>
                <c:pt idx="194">
                  <c:v>4.2551999940769747E-3</c:v>
                </c:pt>
                <c:pt idx="195">
                  <c:v>-2.89840000186814E-3</c:v>
                </c:pt>
                <c:pt idx="196">
                  <c:v>1.6347999990102835E-3</c:v>
                </c:pt>
                <c:pt idx="197">
                  <c:v>-6.0176000042702071E-3</c:v>
                </c:pt>
                <c:pt idx="198">
                  <c:v>8.4611999918706715E-3</c:v>
                </c:pt>
                <c:pt idx="199">
                  <c:v>9.1315999961807393E-3</c:v>
                </c:pt>
                <c:pt idx="200">
                  <c:v>2.9667999988305382E-3</c:v>
                </c:pt>
                <c:pt idx="201">
                  <c:v>-5.0000000192085281E-4</c:v>
                </c:pt>
                <c:pt idx="202">
                  <c:v>6.4999999958672561E-3</c:v>
                </c:pt>
                <c:pt idx="203">
                  <c:v>-5.8772000047611073E-3</c:v>
                </c:pt>
                <c:pt idx="204">
                  <c:v>4.535200001555495E-3</c:v>
                </c:pt>
                <c:pt idx="205">
                  <c:v>-1.7749999969964847E-3</c:v>
                </c:pt>
                <c:pt idx="206">
                  <c:v>-2.8324000013526529E-3</c:v>
                </c:pt>
                <c:pt idx="207">
                  <c:v>-7.8569999968749471E-3</c:v>
                </c:pt>
                <c:pt idx="208">
                  <c:v>-5.8569999964674935E-3</c:v>
                </c:pt>
                <c:pt idx="210">
                  <c:v>8.9096000010613352E-3</c:v>
                </c:pt>
                <c:pt idx="211">
                  <c:v>-1.2275999979465269E-3</c:v>
                </c:pt>
                <c:pt idx="212">
                  <c:v>5.3399999960674904E-3</c:v>
                </c:pt>
                <c:pt idx="213">
                  <c:v>5.703199996787589E-3</c:v>
                </c:pt>
                <c:pt idx="218">
                  <c:v>7.1599999500904232E-5</c:v>
                </c:pt>
                <c:pt idx="219">
                  <c:v>-3.0932000008760951E-3</c:v>
                </c:pt>
                <c:pt idx="220">
                  <c:v>1.6997200000332668E-2</c:v>
                </c:pt>
                <c:pt idx="221">
                  <c:v>1.9249999997555278E-2</c:v>
                </c:pt>
                <c:pt idx="222">
                  <c:v>-8.1040000077337027E-4</c:v>
                </c:pt>
                <c:pt idx="224">
                  <c:v>-1.9476000015856698E-3</c:v>
                </c:pt>
                <c:pt idx="225">
                  <c:v>5.1399999210843816E-4</c:v>
                </c:pt>
                <c:pt idx="226">
                  <c:v>-1.8156000005546957E-3</c:v>
                </c:pt>
                <c:pt idx="227">
                  <c:v>1.31639999744948E-3</c:v>
                </c:pt>
                <c:pt idx="228">
                  <c:v>3.3163999978569336E-3</c:v>
                </c:pt>
                <c:pt idx="230">
                  <c:v>5.45599999895785E-3</c:v>
                </c:pt>
                <c:pt idx="231">
                  <c:v>-3.1263999990187585E-3</c:v>
                </c:pt>
                <c:pt idx="232">
                  <c:v>4.9599999329075217E-5</c:v>
                </c:pt>
                <c:pt idx="235">
                  <c:v>-2.0513399998890236E-2</c:v>
                </c:pt>
                <c:pt idx="240">
                  <c:v>1.5827999959583394E-3</c:v>
                </c:pt>
                <c:pt idx="241">
                  <c:v>6.3852000021142885E-3</c:v>
                </c:pt>
                <c:pt idx="242">
                  <c:v>7.5247999993734993E-3</c:v>
                </c:pt>
                <c:pt idx="244">
                  <c:v>8.3875999989686534E-3</c:v>
                </c:pt>
                <c:pt idx="247">
                  <c:v>6.9976000013411976E-3</c:v>
                </c:pt>
                <c:pt idx="248">
                  <c:v>1.0206400002061855E-2</c:v>
                </c:pt>
                <c:pt idx="249">
                  <c:v>-1.0914400001638569E-2</c:v>
                </c:pt>
                <c:pt idx="250">
                  <c:v>-1.8100000015692785E-3</c:v>
                </c:pt>
                <c:pt idx="253">
                  <c:v>4.124399994907435E-3</c:v>
                </c:pt>
                <c:pt idx="254">
                  <c:v>1.3124400000378955E-2</c:v>
                </c:pt>
                <c:pt idx="255">
                  <c:v>9.6091999948839657E-3</c:v>
                </c:pt>
                <c:pt idx="258">
                  <c:v>-1.0005199997976888E-2</c:v>
                </c:pt>
                <c:pt idx="259">
                  <c:v>3.3959999927901663E-3</c:v>
                </c:pt>
                <c:pt idx="260">
                  <c:v>8.3959999974467792E-3</c:v>
                </c:pt>
                <c:pt idx="261">
                  <c:v>-2.5160000004689209E-3</c:v>
                </c:pt>
                <c:pt idx="267">
                  <c:v>1.13431999925524E-2</c:v>
                </c:pt>
                <c:pt idx="268">
                  <c:v>-1.4532000059261918E-3</c:v>
                </c:pt>
                <c:pt idx="272">
                  <c:v>1.1966799997026101E-2</c:v>
                </c:pt>
                <c:pt idx="273">
                  <c:v>2.0021999996970408E-2</c:v>
                </c:pt>
                <c:pt idx="275">
                  <c:v>6.6215999977430329E-3</c:v>
                </c:pt>
                <c:pt idx="276">
                  <c:v>1.7689599997538608E-2</c:v>
                </c:pt>
                <c:pt idx="278">
                  <c:v>4.360799997812137E-3</c:v>
                </c:pt>
                <c:pt idx="279">
                  <c:v>1.5763600000354927E-2</c:v>
                </c:pt>
                <c:pt idx="280">
                  <c:v>1.2483999998949002E-2</c:v>
                </c:pt>
                <c:pt idx="281">
                  <c:v>1.3703999997233041E-2</c:v>
                </c:pt>
                <c:pt idx="283">
                  <c:v>9.6823999992921017E-3</c:v>
                </c:pt>
                <c:pt idx="290">
                  <c:v>5.7119999983115122E-3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87-4A90-8D68-B9CFE0ADBABF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Active!$J$21:$J$931</c:f>
              <c:numCache>
                <c:formatCode>General</c:formatCode>
                <c:ptCount val="911"/>
                <c:pt idx="6">
                  <c:v>-1.8826800005626865E-2</c:v>
                </c:pt>
                <c:pt idx="7">
                  <c:v>1.8011200001637917E-2</c:v>
                </c:pt>
                <c:pt idx="92">
                  <c:v>4.5263999927556142E-3</c:v>
                </c:pt>
                <c:pt idx="154">
                  <c:v>-4.3160000059287995E-3</c:v>
                </c:pt>
                <c:pt idx="159">
                  <c:v>-2.4956000052043237E-3</c:v>
                </c:pt>
                <c:pt idx="209">
                  <c:v>-2.8608000066014938E-3</c:v>
                </c:pt>
                <c:pt idx="214">
                  <c:v>-1.5566000001854263E-3</c:v>
                </c:pt>
                <c:pt idx="215">
                  <c:v>-1.5566000001854263E-3</c:v>
                </c:pt>
                <c:pt idx="216">
                  <c:v>-1.750000003085006E-3</c:v>
                </c:pt>
                <c:pt idx="217">
                  <c:v>-1.7000000007101335E-3</c:v>
                </c:pt>
                <c:pt idx="223">
                  <c:v>6.4128000012715347E-3</c:v>
                </c:pt>
                <c:pt idx="233">
                  <c:v>2.6249599999573547E-2</c:v>
                </c:pt>
                <c:pt idx="234">
                  <c:v>2.3250799997185823E-2</c:v>
                </c:pt>
                <c:pt idx="236">
                  <c:v>4.8279999464284629E-4</c:v>
                </c:pt>
                <c:pt idx="237">
                  <c:v>4.8279999464284629E-4</c:v>
                </c:pt>
                <c:pt idx="238">
                  <c:v>1.3827999937348068E-3</c:v>
                </c:pt>
                <c:pt idx="239">
                  <c:v>1.3827999937348068E-3</c:v>
                </c:pt>
                <c:pt idx="243">
                  <c:v>1.372599999740487E-2</c:v>
                </c:pt>
                <c:pt idx="245">
                  <c:v>2.196399997046683E-3</c:v>
                </c:pt>
                <c:pt idx="246">
                  <c:v>2.196399997046683E-3</c:v>
                </c:pt>
                <c:pt idx="251">
                  <c:v>5.1554000019677915E-3</c:v>
                </c:pt>
                <c:pt idx="252">
                  <c:v>5.1554000019677915E-3</c:v>
                </c:pt>
                <c:pt idx="256">
                  <c:v>5.6677999964449555E-3</c:v>
                </c:pt>
                <c:pt idx="257">
                  <c:v>5.6677999964449555E-3</c:v>
                </c:pt>
                <c:pt idx="262">
                  <c:v>1.0793400004331488E-2</c:v>
                </c:pt>
                <c:pt idx="263">
                  <c:v>1.0793400004331488E-2</c:v>
                </c:pt>
                <c:pt idx="264">
                  <c:v>2.3599999985890463E-3</c:v>
                </c:pt>
                <c:pt idx="265">
                  <c:v>2.3599999985890463E-3</c:v>
                </c:pt>
                <c:pt idx="266">
                  <c:v>1.0560000002442393E-2</c:v>
                </c:pt>
                <c:pt idx="269">
                  <c:v>3.1083999929251149E-3</c:v>
                </c:pt>
                <c:pt idx="270">
                  <c:v>3.1083999929251149E-3</c:v>
                </c:pt>
                <c:pt idx="271">
                  <c:v>8.029999997233972E-3</c:v>
                </c:pt>
                <c:pt idx="282">
                  <c:v>0</c:v>
                </c:pt>
                <c:pt idx="317">
                  <c:v>1.9642199993540999E-2</c:v>
                </c:pt>
                <c:pt idx="322">
                  <c:v>3.2034000032581389E-3</c:v>
                </c:pt>
                <c:pt idx="327">
                  <c:v>1.1936399998376146E-2</c:v>
                </c:pt>
                <c:pt idx="329">
                  <c:v>1.1106799996923655E-2</c:v>
                </c:pt>
                <c:pt idx="350">
                  <c:v>1.3797999999951571E-2</c:v>
                </c:pt>
                <c:pt idx="354">
                  <c:v>1.3130999999702908E-2</c:v>
                </c:pt>
                <c:pt idx="355">
                  <c:v>1.3639799995871726E-2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87-4A90-8D68-B9CFE0ADBABF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Active!$K$21:$K$931</c:f>
              <c:numCache>
                <c:formatCode>General</c:formatCode>
                <c:ptCount val="911"/>
                <c:pt idx="229">
                  <c:v>9.4207999936770648E-3</c:v>
                </c:pt>
                <c:pt idx="274">
                  <c:v>4.4214799992914777E-2</c:v>
                </c:pt>
                <c:pt idx="277">
                  <c:v>3.3339999936288223E-3</c:v>
                </c:pt>
                <c:pt idx="284">
                  <c:v>2.233600003819447E-3</c:v>
                </c:pt>
                <c:pt idx="285">
                  <c:v>4.581999994115904E-3</c:v>
                </c:pt>
                <c:pt idx="286">
                  <c:v>5.007599997043144E-3</c:v>
                </c:pt>
                <c:pt idx="287">
                  <c:v>5.6372000035480596E-3</c:v>
                </c:pt>
                <c:pt idx="288">
                  <c:v>7.2136000017053448E-3</c:v>
                </c:pt>
                <c:pt idx="289">
                  <c:v>9.5203999953810126E-3</c:v>
                </c:pt>
                <c:pt idx="291">
                  <c:v>6.6867999921669252E-3</c:v>
                </c:pt>
                <c:pt idx="292">
                  <c:v>6.9521999976132065E-3</c:v>
                </c:pt>
                <c:pt idx="293">
                  <c:v>7.3521999947843142E-3</c:v>
                </c:pt>
                <c:pt idx="294">
                  <c:v>8.3521999986260198E-3</c:v>
                </c:pt>
                <c:pt idx="295">
                  <c:v>1.4252199995098636E-2</c:v>
                </c:pt>
                <c:pt idx="296">
                  <c:v>7.0176000008359551E-3</c:v>
                </c:pt>
                <c:pt idx="297">
                  <c:v>7.2176000030594878E-3</c:v>
                </c:pt>
                <c:pt idx="298">
                  <c:v>7.517600002756808E-3</c:v>
                </c:pt>
                <c:pt idx="299">
                  <c:v>1.0374199999205302E-2</c:v>
                </c:pt>
                <c:pt idx="300">
                  <c:v>7.8829999984009191E-3</c:v>
                </c:pt>
                <c:pt idx="301">
                  <c:v>6.8395999987842515E-3</c:v>
                </c:pt>
                <c:pt idx="302">
                  <c:v>6.55719999485882E-3</c:v>
                </c:pt>
                <c:pt idx="303">
                  <c:v>6.9099999964237213E-3</c:v>
                </c:pt>
                <c:pt idx="304">
                  <c:v>7.0099999938975088E-3</c:v>
                </c:pt>
                <c:pt idx="305">
                  <c:v>7.109999998647254E-3</c:v>
                </c:pt>
                <c:pt idx="306">
                  <c:v>7.9407999946852215E-3</c:v>
                </c:pt>
                <c:pt idx="307">
                  <c:v>8.0149999994318932E-3</c:v>
                </c:pt>
                <c:pt idx="308">
                  <c:v>1.0480399992957246E-2</c:v>
                </c:pt>
                <c:pt idx="309">
                  <c:v>2.6457999992999248E-3</c:v>
                </c:pt>
                <c:pt idx="310">
                  <c:v>7.7212000032886863E-3</c:v>
                </c:pt>
                <c:pt idx="311">
                  <c:v>1.2117399994167499E-2</c:v>
                </c:pt>
                <c:pt idx="312">
                  <c:v>7.3223999934270978E-3</c:v>
                </c:pt>
                <c:pt idx="313">
                  <c:v>7.1355999971274287E-3</c:v>
                </c:pt>
                <c:pt idx="314">
                  <c:v>6.2875999938114546E-3</c:v>
                </c:pt>
                <c:pt idx="315">
                  <c:v>6.1548000012408011E-3</c:v>
                </c:pt>
                <c:pt idx="316">
                  <c:v>6.8547999981092289E-3</c:v>
                </c:pt>
                <c:pt idx="318">
                  <c:v>4.8031999976956286E-3</c:v>
                </c:pt>
                <c:pt idx="319">
                  <c:v>5.5281999957514927E-3</c:v>
                </c:pt>
                <c:pt idx="320">
                  <c:v>6.9551999986288138E-3</c:v>
                </c:pt>
                <c:pt idx="321">
                  <c:v>7.7544000014313497E-3</c:v>
                </c:pt>
                <c:pt idx="323">
                  <c:v>7.9568000001017936E-3</c:v>
                </c:pt>
                <c:pt idx="324">
                  <c:v>8.5915999952703714E-3</c:v>
                </c:pt>
                <c:pt idx="325">
                  <c:v>1.0269200000038836E-2</c:v>
                </c:pt>
                <c:pt idx="326">
                  <c:v>1.0161599995626602E-2</c:v>
                </c:pt>
                <c:pt idx="328">
                  <c:v>1.1984799995843787E-2</c:v>
                </c:pt>
                <c:pt idx="330">
                  <c:v>1.1358799994923174E-2</c:v>
                </c:pt>
                <c:pt idx="331">
                  <c:v>1.2130000002798624E-2</c:v>
                </c:pt>
                <c:pt idx="332">
                  <c:v>1.1629200002062134E-2</c:v>
                </c:pt>
                <c:pt idx="333">
                  <c:v>1.1130400002002716E-2</c:v>
                </c:pt>
                <c:pt idx="334">
                  <c:v>1.0940799998934381E-2</c:v>
                </c:pt>
                <c:pt idx="335">
                  <c:v>1.1640399992757011E-2</c:v>
                </c:pt>
                <c:pt idx="336">
                  <c:v>1.3066799998341594E-2</c:v>
                </c:pt>
                <c:pt idx="337">
                  <c:v>8.7811999983387068E-3</c:v>
                </c:pt>
                <c:pt idx="338">
                  <c:v>1.1374799993063789E-2</c:v>
                </c:pt>
                <c:pt idx="339">
                  <c:v>1.1729999998351559E-2</c:v>
                </c:pt>
                <c:pt idx="340">
                  <c:v>1.0871999998926185E-2</c:v>
                </c:pt>
                <c:pt idx="341">
                  <c:v>1.0364399997342844E-2</c:v>
                </c:pt>
                <c:pt idx="342">
                  <c:v>1.0174399998504668E-2</c:v>
                </c:pt>
                <c:pt idx="343">
                  <c:v>1.0254000000713859E-2</c:v>
                </c:pt>
                <c:pt idx="344">
                  <c:v>1.0244400000374299E-2</c:v>
                </c:pt>
                <c:pt idx="345">
                  <c:v>8.946799993282184E-3</c:v>
                </c:pt>
                <c:pt idx="346">
                  <c:v>1.0299199995642994E-2</c:v>
                </c:pt>
                <c:pt idx="347">
                  <c:v>1.0299199995642994E-2</c:v>
                </c:pt>
                <c:pt idx="348">
                  <c:v>1.1856799996166956E-2</c:v>
                </c:pt>
                <c:pt idx="349">
                  <c:v>1.2713199997961055E-2</c:v>
                </c:pt>
                <c:pt idx="351">
                  <c:v>1.3415599998552352E-2</c:v>
                </c:pt>
                <c:pt idx="352">
                  <c:v>1.3415599998552352E-2</c:v>
                </c:pt>
                <c:pt idx="353">
                  <c:v>1.4127999995253049E-2</c:v>
                </c:pt>
                <c:pt idx="356">
                  <c:v>1.3184399998863228E-2</c:v>
                </c:pt>
                <c:pt idx="357">
                  <c:v>1.497239999298472E-2</c:v>
                </c:pt>
                <c:pt idx="358">
                  <c:v>1.497239999298472E-2</c:v>
                </c:pt>
                <c:pt idx="359">
                  <c:v>1.497239999298472E-2</c:v>
                </c:pt>
                <c:pt idx="360">
                  <c:v>1.4683599874842912E-2</c:v>
                </c:pt>
                <c:pt idx="361">
                  <c:v>1.4075199993385468E-2</c:v>
                </c:pt>
                <c:pt idx="362">
                  <c:v>1.4540000003762543E-2</c:v>
                </c:pt>
                <c:pt idx="363">
                  <c:v>1.3625199993839487E-2</c:v>
                </c:pt>
                <c:pt idx="364">
                  <c:v>1.0892199992667884E-2</c:v>
                </c:pt>
                <c:pt idx="365">
                  <c:v>1.3766399999440182E-2</c:v>
                </c:pt>
                <c:pt idx="366">
                  <c:v>1.5721199997642543E-2</c:v>
                </c:pt>
                <c:pt idx="367">
                  <c:v>1.8453199998475611E-2</c:v>
                </c:pt>
                <c:pt idx="368">
                  <c:v>1.6092400001070928E-2</c:v>
                </c:pt>
                <c:pt idx="369">
                  <c:v>1.7861999993328936E-2</c:v>
                </c:pt>
                <c:pt idx="370">
                  <c:v>1.8940599999041297E-2</c:v>
                </c:pt>
                <c:pt idx="371">
                  <c:v>1.812479999352945E-2</c:v>
                </c:pt>
                <c:pt idx="372">
                  <c:v>1.9225999996706378E-2</c:v>
                </c:pt>
                <c:pt idx="373">
                  <c:v>1.8391999998129904E-2</c:v>
                </c:pt>
                <c:pt idx="374">
                  <c:v>1.8391999998129904E-2</c:v>
                </c:pt>
                <c:pt idx="375">
                  <c:v>1.8153599994548131E-2</c:v>
                </c:pt>
                <c:pt idx="376">
                  <c:v>1.8212399998446926E-2</c:v>
                </c:pt>
                <c:pt idx="377">
                  <c:v>1.8212399998446926E-2</c:v>
                </c:pt>
                <c:pt idx="378">
                  <c:v>1.7427999999199528E-2</c:v>
                </c:pt>
                <c:pt idx="379">
                  <c:v>1.7427999999199528E-2</c:v>
                </c:pt>
                <c:pt idx="380">
                  <c:v>1.7445600002247375E-2</c:v>
                </c:pt>
                <c:pt idx="381">
                  <c:v>1.7445600002247375E-2</c:v>
                </c:pt>
                <c:pt idx="382">
                  <c:v>1.7432799999369308E-2</c:v>
                </c:pt>
                <c:pt idx="383">
                  <c:v>1.7432799999369308E-2</c:v>
                </c:pt>
                <c:pt idx="384">
                  <c:v>1.9368000001122709E-2</c:v>
                </c:pt>
                <c:pt idx="385">
                  <c:v>1.905119999719318E-2</c:v>
                </c:pt>
                <c:pt idx="386">
                  <c:v>1.9234799998230301E-2</c:v>
                </c:pt>
                <c:pt idx="387">
                  <c:v>2.0738400002301205E-2</c:v>
                </c:pt>
                <c:pt idx="388">
                  <c:v>1.8595399844343774E-2</c:v>
                </c:pt>
                <c:pt idx="389">
                  <c:v>2.0656000000599306E-2</c:v>
                </c:pt>
                <c:pt idx="390">
                  <c:v>2.10739999965881E-2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87-4A90-8D68-B9CFE0ADBABF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Active!$D$21:$D$52</c:f>
                <c:numCache>
                  <c:formatCode>General</c:formatCod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Active!$D$21:$D$52</c:f>
                <c:numCache>
                  <c:formatCode>General</c:formatCod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Active!$L$21:$L$931</c:f>
              <c:numCache>
                <c:formatCode>General</c:formatCode>
                <c:ptCount val="9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87-4A90-8D68-B9CFE0ADBAB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Active!$M$21:$M$931</c:f>
              <c:numCache>
                <c:formatCode>General</c:formatCode>
                <c:ptCount val="9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87-4A90-8D68-B9CFE0ADBAB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Active!$N$21:$N$931</c:f>
              <c:numCache>
                <c:formatCode>General</c:formatCode>
                <c:ptCount val="911"/>
                <c:pt idx="246">
                  <c:v>2.2316140975953045E-3</c:v>
                </c:pt>
                <c:pt idx="257">
                  <c:v>2.8746995473689775E-3</c:v>
                </c:pt>
                <c:pt idx="268">
                  <c:v>3.4959502446038513E-3</c:v>
                </c:pt>
                <c:pt idx="269">
                  <c:v>3.5105067462963841E-3</c:v>
                </c:pt>
                <c:pt idx="270">
                  <c:v>3.5105067462963841E-3</c:v>
                </c:pt>
                <c:pt idx="271">
                  <c:v>3.6810257661231949E-3</c:v>
                </c:pt>
                <c:pt idx="272">
                  <c:v>4.0678128110962046E-3</c:v>
                </c:pt>
                <c:pt idx="273">
                  <c:v>4.128118318108125E-3</c:v>
                </c:pt>
                <c:pt idx="274">
                  <c:v>4.2445703316483863E-3</c:v>
                </c:pt>
                <c:pt idx="275">
                  <c:v>4.2934385873304596E-3</c:v>
                </c:pt>
                <c:pt idx="276">
                  <c:v>4.7821211441511973E-3</c:v>
                </c:pt>
                <c:pt idx="277">
                  <c:v>4.8871359063616115E-3</c:v>
                </c:pt>
                <c:pt idx="278">
                  <c:v>4.9879916680884446E-3</c:v>
                </c:pt>
                <c:pt idx="279">
                  <c:v>5.3903749648748821E-3</c:v>
                </c:pt>
                <c:pt idx="280">
                  <c:v>5.5369797319211036E-3</c:v>
                </c:pt>
                <c:pt idx="281">
                  <c:v>5.5889672379658625E-3</c:v>
                </c:pt>
                <c:pt idx="282">
                  <c:v>5.5993647391748141E-3</c:v>
                </c:pt>
                <c:pt idx="283">
                  <c:v>5.6783857483628485E-3</c:v>
                </c:pt>
                <c:pt idx="284">
                  <c:v>6.0922062964791331E-3</c:v>
                </c:pt>
                <c:pt idx="285">
                  <c:v>6.1036435478089802E-3</c:v>
                </c:pt>
                <c:pt idx="286">
                  <c:v>6.2845600688447431E-3</c:v>
                </c:pt>
                <c:pt idx="287">
                  <c:v>6.6838241152684941E-3</c:v>
                </c:pt>
                <c:pt idx="288">
                  <c:v>6.820031381105764E-3</c:v>
                </c:pt>
                <c:pt idx="289">
                  <c:v>7.3887746972354316E-3</c:v>
                </c:pt>
                <c:pt idx="290">
                  <c:v>7.4813124579951032E-3</c:v>
                </c:pt>
                <c:pt idx="291">
                  <c:v>7.4989882100503207E-3</c:v>
                </c:pt>
                <c:pt idx="292">
                  <c:v>7.5026273354734541E-3</c:v>
                </c:pt>
                <c:pt idx="293">
                  <c:v>7.5026273354734541E-3</c:v>
                </c:pt>
                <c:pt idx="294">
                  <c:v>7.5026273354734541E-3</c:v>
                </c:pt>
                <c:pt idx="295">
                  <c:v>7.5026273354734541E-3</c:v>
                </c:pt>
                <c:pt idx="296">
                  <c:v>7.5062664608965875E-3</c:v>
                </c:pt>
                <c:pt idx="297">
                  <c:v>7.5062664608965875E-3</c:v>
                </c:pt>
                <c:pt idx="298">
                  <c:v>7.5062664608965875E-3</c:v>
                </c:pt>
                <c:pt idx="299">
                  <c:v>7.5078260860779299E-3</c:v>
                </c:pt>
                <c:pt idx="300">
                  <c:v>7.5099055863197201E-3</c:v>
                </c:pt>
                <c:pt idx="301">
                  <c:v>7.5114652115010633E-3</c:v>
                </c:pt>
                <c:pt idx="302">
                  <c:v>7.5156242119846436E-3</c:v>
                </c:pt>
                <c:pt idx="303">
                  <c:v>7.5281012134353863E-3</c:v>
                </c:pt>
                <c:pt idx="304">
                  <c:v>7.5281012134353863E-3</c:v>
                </c:pt>
                <c:pt idx="305">
                  <c:v>7.5281012134353863E-3</c:v>
                </c:pt>
                <c:pt idx="306">
                  <c:v>7.5353794642816522E-3</c:v>
                </c:pt>
                <c:pt idx="307">
                  <c:v>7.5410980899465758E-3</c:v>
                </c:pt>
                <c:pt idx="308">
                  <c:v>7.5447372153697092E-3</c:v>
                </c:pt>
                <c:pt idx="309">
                  <c:v>7.5483763407928426E-3</c:v>
                </c:pt>
                <c:pt idx="310">
                  <c:v>8.0978842796859494E-3</c:v>
                </c:pt>
                <c:pt idx="311">
                  <c:v>8.1088016559553479E-3</c:v>
                </c:pt>
                <c:pt idx="312">
                  <c:v>8.1217985324665374E-3</c:v>
                </c:pt>
                <c:pt idx="313">
                  <c:v>8.1249177828292239E-3</c:v>
                </c:pt>
                <c:pt idx="314">
                  <c:v>8.2080977925008385E-3</c:v>
                </c:pt>
                <c:pt idx="315">
                  <c:v>8.2476082970948557E-3</c:v>
                </c:pt>
                <c:pt idx="316">
                  <c:v>8.2476082970948557E-3</c:v>
                </c:pt>
                <c:pt idx="317">
                  <c:v>8.2564461731224649E-3</c:v>
                </c:pt>
                <c:pt idx="318">
                  <c:v>8.2590455484247028E-3</c:v>
                </c:pt>
                <c:pt idx="319">
                  <c:v>8.8439049914282447E-3</c:v>
                </c:pt>
                <c:pt idx="320">
                  <c:v>8.8621006185439118E-3</c:v>
                </c:pt>
                <c:pt idx="321">
                  <c:v>8.9328036267647837E-3</c:v>
                </c:pt>
                <c:pt idx="322">
                  <c:v>8.9561980044849249E-3</c:v>
                </c:pt>
                <c:pt idx="323">
                  <c:v>8.9806321323259615E-3</c:v>
                </c:pt>
                <c:pt idx="324">
                  <c:v>8.9983078843811799E-3</c:v>
                </c:pt>
                <c:pt idx="325">
                  <c:v>9.5743294513571144E-3</c:v>
                </c:pt>
                <c:pt idx="326">
                  <c:v>9.5961642038959131E-3</c:v>
                </c:pt>
                <c:pt idx="327">
                  <c:v>9.6138399559511315E-3</c:v>
                </c:pt>
                <c:pt idx="328">
                  <c:v>9.6252772072809786E-3</c:v>
                </c:pt>
                <c:pt idx="329">
                  <c:v>9.6304759578854544E-3</c:v>
                </c:pt>
                <c:pt idx="330">
                  <c:v>9.713655967557069E-3</c:v>
                </c:pt>
                <c:pt idx="331">
                  <c:v>1.0179464021718113E-2</c:v>
                </c:pt>
                <c:pt idx="332">
                  <c:v>1.0250167029938985E-2</c:v>
                </c:pt>
                <c:pt idx="333">
                  <c:v>1.0274081282719574E-2</c:v>
                </c:pt>
                <c:pt idx="334">
                  <c:v>1.0394692296743417E-2</c:v>
                </c:pt>
                <c:pt idx="335">
                  <c:v>1.0819950096189548E-2</c:v>
                </c:pt>
                <c:pt idx="336">
                  <c:v>1.0826188596914919E-2</c:v>
                </c:pt>
                <c:pt idx="337">
                  <c:v>1.0853222100058194E-2</c:v>
                </c:pt>
                <c:pt idx="338">
                  <c:v>1.0898971105377582E-2</c:v>
                </c:pt>
                <c:pt idx="339">
                  <c:v>1.0959276612389502E-2</c:v>
                </c:pt>
                <c:pt idx="340">
                  <c:v>1.1016462869038738E-2</c:v>
                </c:pt>
                <c:pt idx="341">
                  <c:v>1.1038297621577537E-2</c:v>
                </c:pt>
                <c:pt idx="342">
                  <c:v>1.158416643504751E-2</c:v>
                </c:pt>
                <c:pt idx="343">
                  <c:v>1.1697499198225086E-2</c:v>
                </c:pt>
                <c:pt idx="344">
                  <c:v>1.2285997766651761E-2</c:v>
                </c:pt>
                <c:pt idx="345">
                  <c:v>1.2333826272212941E-2</c:v>
                </c:pt>
                <c:pt idx="346">
                  <c:v>1.2771561073109814E-2</c:v>
                </c:pt>
                <c:pt idx="347">
                  <c:v>1.2771561073109814E-2</c:v>
                </c:pt>
                <c:pt idx="348">
                  <c:v>1.2879695085682912E-2</c:v>
                </c:pt>
                <c:pt idx="349">
                  <c:v>1.2963914845475422E-2</c:v>
                </c:pt>
                <c:pt idx="350">
                  <c:v>1.3007584350553021E-2</c:v>
                </c:pt>
                <c:pt idx="351">
                  <c:v>1.3011743351036602E-2</c:v>
                </c:pt>
                <c:pt idx="352">
                  <c:v>1.3011743351036602E-2</c:v>
                </c:pt>
                <c:pt idx="353">
                  <c:v>1.3605440670067753E-2</c:v>
                </c:pt>
                <c:pt idx="354">
                  <c:v>1.3665226302019226E-2</c:v>
                </c:pt>
                <c:pt idx="355">
                  <c:v>1.3667305802261017E-2</c:v>
                </c:pt>
                <c:pt idx="356">
                  <c:v>1.3689660429860263E-2</c:v>
                </c:pt>
                <c:pt idx="357">
                  <c:v>1.4230330492725761E-2</c:v>
                </c:pt>
                <c:pt idx="358">
                  <c:v>1.4230330492725761E-2</c:v>
                </c:pt>
                <c:pt idx="359">
                  <c:v>1.4230330492725761E-2</c:v>
                </c:pt>
                <c:pt idx="360">
                  <c:v>1.4280238498528729E-2</c:v>
                </c:pt>
                <c:pt idx="361">
                  <c:v>1.4372776259288402E-2</c:v>
                </c:pt>
                <c:pt idx="362">
                  <c:v>1.4884333318768834E-2</c:v>
                </c:pt>
                <c:pt idx="363">
                  <c:v>1.5542495145295487E-2</c:v>
                </c:pt>
                <c:pt idx="364">
                  <c:v>1.5664665784500671E-2</c:v>
                </c:pt>
                <c:pt idx="365">
                  <c:v>1.5670384410165595E-2</c:v>
                </c:pt>
                <c:pt idx="366">
                  <c:v>1.6155947716623646E-2</c:v>
                </c:pt>
                <c:pt idx="367">
                  <c:v>1.6447077750474298E-2</c:v>
                </c:pt>
                <c:pt idx="368">
                  <c:v>1.6881693301008485E-2</c:v>
                </c:pt>
                <c:pt idx="369">
                  <c:v>1.696903231116368E-2</c:v>
                </c:pt>
                <c:pt idx="370">
                  <c:v>1.6975790686949502E-2</c:v>
                </c:pt>
                <c:pt idx="371">
                  <c:v>1.7007503065636802E-2</c:v>
                </c:pt>
                <c:pt idx="372">
                  <c:v>1.7031417318417397E-2</c:v>
                </c:pt>
                <c:pt idx="373">
                  <c:v>1.7566888630678415E-2</c:v>
                </c:pt>
                <c:pt idx="374">
                  <c:v>1.7566888630678415E-2</c:v>
                </c:pt>
                <c:pt idx="375">
                  <c:v>1.7581445132370949E-2</c:v>
                </c:pt>
                <c:pt idx="376">
                  <c:v>1.7713493397724635E-2</c:v>
                </c:pt>
                <c:pt idx="377">
                  <c:v>1.7713493397724635E-2</c:v>
                </c:pt>
                <c:pt idx="378">
                  <c:v>1.7764441153648503E-2</c:v>
                </c:pt>
                <c:pt idx="379">
                  <c:v>1.7764441153648503E-2</c:v>
                </c:pt>
                <c:pt idx="380">
                  <c:v>1.7768600154132085E-2</c:v>
                </c:pt>
                <c:pt idx="381">
                  <c:v>1.7768600154132085E-2</c:v>
                </c:pt>
                <c:pt idx="382">
                  <c:v>1.8379973225218449E-2</c:v>
                </c:pt>
                <c:pt idx="383">
                  <c:v>1.8379973225218449E-2</c:v>
                </c:pt>
                <c:pt idx="384">
                  <c:v>1.8908166286633207E-2</c:v>
                </c:pt>
                <c:pt idx="385">
                  <c:v>1.9093241808152549E-2</c:v>
                </c:pt>
                <c:pt idx="386">
                  <c:v>1.9112997060449562E-2</c:v>
                </c:pt>
                <c:pt idx="387">
                  <c:v>1.9444677349015123E-2</c:v>
                </c:pt>
                <c:pt idx="388">
                  <c:v>1.9540854235197927E-2</c:v>
                </c:pt>
                <c:pt idx="389">
                  <c:v>1.9708773879722502E-2</c:v>
                </c:pt>
                <c:pt idx="390">
                  <c:v>1.9807550141207546E-2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87-4A90-8D68-B9CFE0ADBAB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Active!$O$21:$O$931</c:f>
              <c:numCache>
                <c:formatCode>0.00E+00</c:formatCode>
                <c:ptCount val="9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87-4A90-8D68-B9CFE0ADBAB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Active!$U$21:$U$931</c:f>
              <c:numCache>
                <c:formatCode>General</c:formatCode>
                <c:ptCount val="911"/>
                <c:pt idx="282">
                  <c:v>2.8408217593244422E-3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E87-4A90-8D68-B9CFE0AD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1136"/>
        <c:axId val="1"/>
      </c:scatterChart>
      <c:valAx>
        <c:axId val="63357113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91152302134481"/>
              <c:y val="0.84333613298337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416435385768169E-2"/>
              <c:y val="0.3600010498687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5711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84403504585849"/>
          <c:y val="0.91666981627296584"/>
          <c:w val="0.77033610033195599"/>
          <c:h val="6.6667016622922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AK CMi -- O-C Diagr.</a:t>
            </a:r>
          </a:p>
        </c:rich>
      </c:tx>
      <c:layout>
        <c:manualLayout>
          <c:xMode val="edge"/>
          <c:yMode val="edge"/>
          <c:x val="0.37420415600916124"/>
          <c:y val="3.6544850498338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6929190611"/>
          <c:y val="0.14950190365108437"/>
          <c:w val="0.80095603677040583"/>
          <c:h val="0.62458573080897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Active!$H$21:$H$931</c:f>
              <c:numCache>
                <c:formatCode>General</c:formatCode>
                <c:ptCount val="911"/>
                <c:pt idx="44">
                  <c:v>-1.034559999970952E-2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B-4E69-A72B-BC48B26EFEC8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Active!$I$21:$I$931</c:f>
              <c:numCache>
                <c:formatCode>General</c:formatCode>
                <c:ptCount val="911"/>
                <c:pt idx="0">
                  <c:v>-6.2905800001317402E-2</c:v>
                </c:pt>
                <c:pt idx="1">
                  <c:v>-0.12798980000661686</c:v>
                </c:pt>
                <c:pt idx="2">
                  <c:v>-2.2860400000354275E-2</c:v>
                </c:pt>
                <c:pt idx="3">
                  <c:v>-1.9651599999633618E-2</c:v>
                </c:pt>
                <c:pt idx="4">
                  <c:v>-2.2129600001790095E-2</c:v>
                </c:pt>
                <c:pt idx="5">
                  <c:v>-1.9459200004348531E-2</c:v>
                </c:pt>
                <c:pt idx="8">
                  <c:v>-3.2274400007736403E-2</c:v>
                </c:pt>
                <c:pt idx="9">
                  <c:v>-2.0785200002137572E-2</c:v>
                </c:pt>
                <c:pt idx="10">
                  <c:v>-2.0785200002137572E-2</c:v>
                </c:pt>
                <c:pt idx="11">
                  <c:v>-1.3974000001326203E-2</c:v>
                </c:pt>
                <c:pt idx="12">
                  <c:v>-9.9740000005112961E-3</c:v>
                </c:pt>
                <c:pt idx="13">
                  <c:v>-1.6762799998105038E-2</c:v>
                </c:pt>
                <c:pt idx="14">
                  <c:v>-1.5509999997448176E-2</c:v>
                </c:pt>
                <c:pt idx="15">
                  <c:v>-7.5100000030943193E-3</c:v>
                </c:pt>
                <c:pt idx="16">
                  <c:v>-7.7792000010958873E-3</c:v>
                </c:pt>
                <c:pt idx="17">
                  <c:v>-6.0484000059659593E-3</c:v>
                </c:pt>
                <c:pt idx="18">
                  <c:v>-1.3630800000100862E-2</c:v>
                </c:pt>
                <c:pt idx="19">
                  <c:v>-7.9052000000956468E-3</c:v>
                </c:pt>
                <c:pt idx="20">
                  <c:v>-7.4435999995330349E-3</c:v>
                </c:pt>
                <c:pt idx="21">
                  <c:v>-8.0192000023089349E-3</c:v>
                </c:pt>
                <c:pt idx="22">
                  <c:v>-6.7052000085823238E-3</c:v>
                </c:pt>
                <c:pt idx="23">
                  <c:v>-6.6335999945295043E-3</c:v>
                </c:pt>
                <c:pt idx="24">
                  <c:v>-1.0693999996874481E-2</c:v>
                </c:pt>
                <c:pt idx="25">
                  <c:v>-8.6940000037429854E-3</c:v>
                </c:pt>
                <c:pt idx="26">
                  <c:v>-1.4770800007681828E-2</c:v>
                </c:pt>
                <c:pt idx="27">
                  <c:v>-1.0770800006866921E-2</c:v>
                </c:pt>
                <c:pt idx="28">
                  <c:v>-1.404000000184169E-2</c:v>
                </c:pt>
                <c:pt idx="29">
                  <c:v>-3.4100400000170339E-2</c:v>
                </c:pt>
                <c:pt idx="30">
                  <c:v>-3.3100400003604591E-2</c:v>
                </c:pt>
                <c:pt idx="31">
                  <c:v>-2.5100400001974776E-2</c:v>
                </c:pt>
                <c:pt idx="32">
                  <c:v>-1.9369599998753984E-2</c:v>
                </c:pt>
                <c:pt idx="33">
                  <c:v>-1.3237599996500649E-2</c:v>
                </c:pt>
                <c:pt idx="34">
                  <c:v>-2.0028799997817259E-2</c:v>
                </c:pt>
                <c:pt idx="35">
                  <c:v>-2.7567199998884462E-2</c:v>
                </c:pt>
                <c:pt idx="36">
                  <c:v>-2.3567200005345512E-2</c:v>
                </c:pt>
                <c:pt idx="37">
                  <c:v>-1.8567200000688899E-2</c:v>
                </c:pt>
                <c:pt idx="38">
                  <c:v>-3.8364000065485016E-3</c:v>
                </c:pt>
                <c:pt idx="39">
                  <c:v>-1.9165999998222105E-2</c:v>
                </c:pt>
                <c:pt idx="40">
                  <c:v>-1.1704399999871384E-2</c:v>
                </c:pt>
                <c:pt idx="41">
                  <c:v>-1.0303199996997137E-2</c:v>
                </c:pt>
                <c:pt idx="42">
                  <c:v>-1.4082399997278117E-2</c:v>
                </c:pt>
                <c:pt idx="43">
                  <c:v>-1.034559999970952E-2</c:v>
                </c:pt>
                <c:pt idx="45">
                  <c:v>-9.608799999114126E-3</c:v>
                </c:pt>
                <c:pt idx="46">
                  <c:v>-1.5669200001866557E-2</c:v>
                </c:pt>
                <c:pt idx="47">
                  <c:v>-1.1372400003892835E-2</c:v>
                </c:pt>
                <c:pt idx="48">
                  <c:v>-6.1636000027647242E-3</c:v>
                </c:pt>
                <c:pt idx="49">
                  <c:v>-1.1960000003455207E-2</c:v>
                </c:pt>
                <c:pt idx="50">
                  <c:v>-8.3432000028551556E-3</c:v>
                </c:pt>
                <c:pt idx="51">
                  <c:v>-9.2931999970460311E-3</c:v>
                </c:pt>
                <c:pt idx="52">
                  <c:v>-1.9474399996397551E-2</c:v>
                </c:pt>
                <c:pt idx="53">
                  <c:v>-4.5512000069720671E-3</c:v>
                </c:pt>
                <c:pt idx="54">
                  <c:v>-7.0292000018525869E-3</c:v>
                </c:pt>
                <c:pt idx="55">
                  <c:v>-1.6962800000328571E-2</c:v>
                </c:pt>
                <c:pt idx="56">
                  <c:v>-2.6141599999391474E-2</c:v>
                </c:pt>
                <c:pt idx="57">
                  <c:v>-1.0097600003064144E-2</c:v>
                </c:pt>
                <c:pt idx="58">
                  <c:v>-9.8171999998157844E-3</c:v>
                </c:pt>
                <c:pt idx="59">
                  <c:v>-2.229520000400953E-2</c:v>
                </c:pt>
                <c:pt idx="60">
                  <c:v>-1.6086400006315671E-2</c:v>
                </c:pt>
                <c:pt idx="61">
                  <c:v>-1.5086400002473965E-2</c:v>
                </c:pt>
                <c:pt idx="62">
                  <c:v>-7.0864000008441508E-3</c:v>
                </c:pt>
                <c:pt idx="63">
                  <c:v>-1.5355600000475533E-2</c:v>
                </c:pt>
                <c:pt idx="64">
                  <c:v>-1.3822399996570311E-2</c:v>
                </c:pt>
                <c:pt idx="65">
                  <c:v>-7.4212000035913661E-3</c:v>
                </c:pt>
                <c:pt idx="66">
                  <c:v>-6.0736000014003366E-3</c:v>
                </c:pt>
                <c:pt idx="67">
                  <c:v>-1.6408399998908862E-2</c:v>
                </c:pt>
                <c:pt idx="68">
                  <c:v>-1.4216000003216323E-2</c:v>
                </c:pt>
                <c:pt idx="69">
                  <c:v>-1.9813999999314547E-2</c:v>
                </c:pt>
                <c:pt idx="70">
                  <c:v>-4.0427999992971309E-3</c:v>
                </c:pt>
                <c:pt idx="71">
                  <c:v>-1.04767999946489E-2</c:v>
                </c:pt>
                <c:pt idx="72">
                  <c:v>-5.2680000007967465E-3</c:v>
                </c:pt>
                <c:pt idx="73">
                  <c:v>-4.7183999995468184E-3</c:v>
                </c:pt>
                <c:pt idx="74">
                  <c:v>-9.9436000018613413E-3</c:v>
                </c:pt>
                <c:pt idx="75">
                  <c:v>-4.9435999972047284E-3</c:v>
                </c:pt>
                <c:pt idx="76">
                  <c:v>3.4739999973680824E-3</c:v>
                </c:pt>
                <c:pt idx="77">
                  <c:v>-1.3212800004112069E-2</c:v>
                </c:pt>
                <c:pt idx="78">
                  <c:v>-1.2212800000270363E-2</c:v>
                </c:pt>
                <c:pt idx="79">
                  <c:v>-9.2128000032971613E-3</c:v>
                </c:pt>
                <c:pt idx="80">
                  <c:v>-8.2127999994554557E-3</c:v>
                </c:pt>
                <c:pt idx="81">
                  <c:v>-9.4820000012987293E-3</c:v>
                </c:pt>
                <c:pt idx="82">
                  <c:v>-1.0273200001392979E-2</c:v>
                </c:pt>
                <c:pt idx="83">
                  <c:v>-1.1542400003236253E-2</c:v>
                </c:pt>
                <c:pt idx="84">
                  <c:v>-5.619199997454416E-3</c:v>
                </c:pt>
                <c:pt idx="85">
                  <c:v>-1.0410400005639531E-2</c:v>
                </c:pt>
                <c:pt idx="86">
                  <c:v>7.5895999980275519E-3</c:v>
                </c:pt>
                <c:pt idx="87">
                  <c:v>-3.9488000038545579E-3</c:v>
                </c:pt>
                <c:pt idx="88">
                  <c:v>-1.1217999999644235E-2</c:v>
                </c:pt>
                <c:pt idx="89">
                  <c:v>-1.3976000045659021E-3</c:v>
                </c:pt>
                <c:pt idx="90">
                  <c:v>-1.4028000005055219E-3</c:v>
                </c:pt>
                <c:pt idx="91">
                  <c:v>-9.8748000018531457E-3</c:v>
                </c:pt>
                <c:pt idx="93">
                  <c:v>-7.4280000262660906E-4</c:v>
                </c:pt>
                <c:pt idx="94">
                  <c:v>-1.1011999995389488E-2</c:v>
                </c:pt>
                <c:pt idx="95">
                  <c:v>-6.0119999980088323E-3</c:v>
                </c:pt>
                <c:pt idx="96">
                  <c:v>4.9880000005941838E-3</c:v>
                </c:pt>
                <c:pt idx="97">
                  <c:v>5.9880000044358894E-3</c:v>
                </c:pt>
                <c:pt idx="98">
                  <c:v>-1.0748000000603497E-2</c:v>
                </c:pt>
                <c:pt idx="99">
                  <c:v>-7.8084000051603653E-3</c:v>
                </c:pt>
                <c:pt idx="100">
                  <c:v>-8.1379999974160455E-3</c:v>
                </c:pt>
                <c:pt idx="101">
                  <c:v>-1.1676400004944298E-2</c:v>
                </c:pt>
                <c:pt idx="102">
                  <c:v>-7.6764000041293912E-3</c:v>
                </c:pt>
                <c:pt idx="103">
                  <c:v>-5.3236000021570362E-3</c:v>
                </c:pt>
                <c:pt idx="104">
                  <c:v>-7.7956000022822991E-3</c:v>
                </c:pt>
                <c:pt idx="106">
                  <c:v>2.0138799998676404E-2</c:v>
                </c:pt>
                <c:pt idx="107">
                  <c:v>1.3312000010046177E-3</c:v>
                </c:pt>
                <c:pt idx="108">
                  <c:v>4.9575999946682714E-3</c:v>
                </c:pt>
                <c:pt idx="109">
                  <c:v>-7.9380000024684705E-3</c:v>
                </c:pt>
                <c:pt idx="110">
                  <c:v>2.0619999995687976E-3</c:v>
                </c:pt>
                <c:pt idx="111">
                  <c:v>-9.2072000043117441E-3</c:v>
                </c:pt>
                <c:pt idx="112">
                  <c:v>-7.8060000014374964E-3</c:v>
                </c:pt>
                <c:pt idx="113">
                  <c:v>-2.8059999967808835E-3</c:v>
                </c:pt>
                <c:pt idx="114">
                  <c:v>3.1939999971655197E-3</c:v>
                </c:pt>
                <c:pt idx="115">
                  <c:v>-1.0404800006654114E-2</c:v>
                </c:pt>
                <c:pt idx="116">
                  <c:v>-4.048000046168454E-4</c:v>
                </c:pt>
                <c:pt idx="117">
                  <c:v>-3.6739999995916151E-3</c:v>
                </c:pt>
                <c:pt idx="118">
                  <c:v>-2.6739999957499094E-3</c:v>
                </c:pt>
                <c:pt idx="119">
                  <c:v>-5.2728000009665266E-3</c:v>
                </c:pt>
                <c:pt idx="120">
                  <c:v>-6.5420000028098002E-3</c:v>
                </c:pt>
                <c:pt idx="121">
                  <c:v>-4.5420000024023466E-3</c:v>
                </c:pt>
                <c:pt idx="122">
                  <c:v>-1.3602399994852021E-2</c:v>
                </c:pt>
                <c:pt idx="123">
                  <c:v>-3.6024000000907108E-3</c:v>
                </c:pt>
                <c:pt idx="124">
                  <c:v>-4.1408000033698045E-3</c:v>
                </c:pt>
                <c:pt idx="125">
                  <c:v>-1.2069199998222757E-2</c:v>
                </c:pt>
                <c:pt idx="126">
                  <c:v>-6.721600002492778E-3</c:v>
                </c:pt>
                <c:pt idx="127">
                  <c:v>-7.9908000043360516E-3</c:v>
                </c:pt>
                <c:pt idx="128">
                  <c:v>-7.0564000052399933E-3</c:v>
                </c:pt>
                <c:pt idx="129">
                  <c:v>-6.0564000013982877E-3</c:v>
                </c:pt>
                <c:pt idx="130">
                  <c:v>-5.0564000048325397E-3</c:v>
                </c:pt>
                <c:pt idx="131">
                  <c:v>-3.0564000044250861E-3</c:v>
                </c:pt>
                <c:pt idx="132">
                  <c:v>-1.0564000040176325E-3</c:v>
                </c:pt>
                <c:pt idx="133">
                  <c:v>-3.462799999397248E-3</c:v>
                </c:pt>
                <c:pt idx="134">
                  <c:v>3.5371999983908609E-3</c:v>
                </c:pt>
                <c:pt idx="135">
                  <c:v>-2.0012000022688881E-3</c:v>
                </c:pt>
                <c:pt idx="136">
                  <c:v>-4.9296000070171431E-3</c:v>
                </c:pt>
                <c:pt idx="137">
                  <c:v>-4.1272000016761012E-3</c:v>
                </c:pt>
                <c:pt idx="138">
                  <c:v>-4.1324000048916787E-3</c:v>
                </c:pt>
                <c:pt idx="139">
                  <c:v>-7.3120000015478581E-3</c:v>
                </c:pt>
                <c:pt idx="140">
                  <c:v>-6.8003999986103736E-3</c:v>
                </c:pt>
                <c:pt idx="141">
                  <c:v>-8.5916000025463291E-3</c:v>
                </c:pt>
                <c:pt idx="142">
                  <c:v>-3.2672000015736558E-3</c:v>
                </c:pt>
                <c:pt idx="143">
                  <c:v>-1.2672000011662021E-3</c:v>
                </c:pt>
                <c:pt idx="144">
                  <c:v>-1.3662400000612251E-2</c:v>
                </c:pt>
                <c:pt idx="145">
                  <c:v>-1.1662400000204798E-2</c:v>
                </c:pt>
                <c:pt idx="146">
                  <c:v>-8.6623999959556386E-3</c:v>
                </c:pt>
                <c:pt idx="147">
                  <c:v>-1.9084000014117919E-3</c:v>
                </c:pt>
                <c:pt idx="148">
                  <c:v>3.7076000007800758E-3</c:v>
                </c:pt>
                <c:pt idx="149">
                  <c:v>4.771999956574291E-4</c:v>
                </c:pt>
                <c:pt idx="150">
                  <c:v>1.6938799992203712E-2</c:v>
                </c:pt>
                <c:pt idx="151">
                  <c:v>-7.5280000019120052E-3</c:v>
                </c:pt>
                <c:pt idx="152">
                  <c:v>5.5435999965993688E-3</c:v>
                </c:pt>
                <c:pt idx="153">
                  <c:v>6.9739999962621368E-3</c:v>
                </c:pt>
                <c:pt idx="155">
                  <c:v>-8.256400004029274E-3</c:v>
                </c:pt>
                <c:pt idx="156">
                  <c:v>1.0815199995704461E-2</c:v>
                </c:pt>
                <c:pt idx="157">
                  <c:v>-4.0528000026824884E-3</c:v>
                </c:pt>
                <c:pt idx="158">
                  <c:v>-3.3220000041183084E-3</c:v>
                </c:pt>
                <c:pt idx="160">
                  <c:v>8.8919999689096585E-4</c:v>
                </c:pt>
                <c:pt idx="161">
                  <c:v>-3.7096000014571473E-3</c:v>
                </c:pt>
                <c:pt idx="162">
                  <c:v>3.2903999963309616E-3</c:v>
                </c:pt>
                <c:pt idx="163">
                  <c:v>1.3109200001053978E-2</c:v>
                </c:pt>
                <c:pt idx="164">
                  <c:v>-9.1160000010859221E-3</c:v>
                </c:pt>
                <c:pt idx="165">
                  <c:v>2.8520000341814011E-4</c:v>
                </c:pt>
                <c:pt idx="166">
                  <c:v>1.2851999999838881E-3</c:v>
                </c:pt>
                <c:pt idx="167">
                  <c:v>3.0160000023897737E-3</c:v>
                </c:pt>
                <c:pt idx="168">
                  <c:v>-7.7520000195363536E-4</c:v>
                </c:pt>
                <c:pt idx="169">
                  <c:v>-5.9124000035808422E-3</c:v>
                </c:pt>
                <c:pt idx="170">
                  <c:v>3.2799999971757643E-3</c:v>
                </c:pt>
                <c:pt idx="171">
                  <c:v>-1.0316000043530948E-3</c:v>
                </c:pt>
                <c:pt idx="172">
                  <c:v>4.1720000008353963E-3</c:v>
                </c:pt>
                <c:pt idx="173">
                  <c:v>1.5166800003498793E-2</c:v>
                </c:pt>
                <c:pt idx="174">
                  <c:v>4.6283999981824309E-3</c:v>
                </c:pt>
                <c:pt idx="175">
                  <c:v>-6.0472000041045249E-3</c:v>
                </c:pt>
                <c:pt idx="176">
                  <c:v>-6.8384000041987747E-3</c:v>
                </c:pt>
                <c:pt idx="177">
                  <c:v>4.354000004241243E-3</c:v>
                </c:pt>
                <c:pt idx="178">
                  <c:v>-2.4480000138282776E-4</c:v>
                </c:pt>
                <c:pt idx="179">
                  <c:v>-2.4424000075669028E-3</c:v>
                </c:pt>
                <c:pt idx="180">
                  <c:v>-7.8912000026321039E-3</c:v>
                </c:pt>
                <c:pt idx="181">
                  <c:v>1.2959999949089251E-3</c:v>
                </c:pt>
                <c:pt idx="182">
                  <c:v>1.5427999998792075E-2</c:v>
                </c:pt>
                <c:pt idx="183">
                  <c:v>7.8292000034707598E-3</c:v>
                </c:pt>
                <c:pt idx="184">
                  <c:v>-4.7092000022530556E-3</c:v>
                </c:pt>
                <c:pt idx="185">
                  <c:v>-1.3080000062473118E-3</c:v>
                </c:pt>
                <c:pt idx="186">
                  <c:v>4.4228000042494386E-3</c:v>
                </c:pt>
                <c:pt idx="187">
                  <c:v>5.6315999972866848E-3</c:v>
                </c:pt>
                <c:pt idx="188">
                  <c:v>1.4631600002758205E-2</c:v>
                </c:pt>
                <c:pt idx="189">
                  <c:v>7.0931999944150448E-3</c:v>
                </c:pt>
                <c:pt idx="190">
                  <c:v>-6.5056000021286309E-3</c:v>
                </c:pt>
                <c:pt idx="191">
                  <c:v>4.9440000293543562E-4</c:v>
                </c:pt>
                <c:pt idx="192">
                  <c:v>9.3647999965469353E-3</c:v>
                </c:pt>
                <c:pt idx="193">
                  <c:v>2.8979999988223426E-3</c:v>
                </c:pt>
                <c:pt idx="194">
                  <c:v>4.2551999940769747E-3</c:v>
                </c:pt>
                <c:pt idx="195">
                  <c:v>-2.89840000186814E-3</c:v>
                </c:pt>
                <c:pt idx="196">
                  <c:v>1.6347999990102835E-3</c:v>
                </c:pt>
                <c:pt idx="197">
                  <c:v>-6.0176000042702071E-3</c:v>
                </c:pt>
                <c:pt idx="198">
                  <c:v>8.4611999918706715E-3</c:v>
                </c:pt>
                <c:pt idx="199">
                  <c:v>9.1315999961807393E-3</c:v>
                </c:pt>
                <c:pt idx="200">
                  <c:v>2.9667999988305382E-3</c:v>
                </c:pt>
                <c:pt idx="201">
                  <c:v>-5.0000000192085281E-4</c:v>
                </c:pt>
                <c:pt idx="202">
                  <c:v>6.4999999958672561E-3</c:v>
                </c:pt>
                <c:pt idx="203">
                  <c:v>-5.8772000047611073E-3</c:v>
                </c:pt>
                <c:pt idx="204">
                  <c:v>4.535200001555495E-3</c:v>
                </c:pt>
                <c:pt idx="205">
                  <c:v>-1.7749999969964847E-3</c:v>
                </c:pt>
                <c:pt idx="206">
                  <c:v>-2.8324000013526529E-3</c:v>
                </c:pt>
                <c:pt idx="207">
                  <c:v>-7.8569999968749471E-3</c:v>
                </c:pt>
                <c:pt idx="208">
                  <c:v>-5.8569999964674935E-3</c:v>
                </c:pt>
                <c:pt idx="210">
                  <c:v>8.9096000010613352E-3</c:v>
                </c:pt>
                <c:pt idx="211">
                  <c:v>-1.2275999979465269E-3</c:v>
                </c:pt>
                <c:pt idx="212">
                  <c:v>5.3399999960674904E-3</c:v>
                </c:pt>
                <c:pt idx="213">
                  <c:v>5.703199996787589E-3</c:v>
                </c:pt>
                <c:pt idx="218">
                  <c:v>7.1599999500904232E-5</c:v>
                </c:pt>
                <c:pt idx="219">
                  <c:v>-3.0932000008760951E-3</c:v>
                </c:pt>
                <c:pt idx="220">
                  <c:v>1.6997200000332668E-2</c:v>
                </c:pt>
                <c:pt idx="221">
                  <c:v>1.9249999997555278E-2</c:v>
                </c:pt>
                <c:pt idx="222">
                  <c:v>-8.1040000077337027E-4</c:v>
                </c:pt>
                <c:pt idx="224">
                  <c:v>-1.9476000015856698E-3</c:v>
                </c:pt>
                <c:pt idx="225">
                  <c:v>5.1399999210843816E-4</c:v>
                </c:pt>
                <c:pt idx="226">
                  <c:v>-1.8156000005546957E-3</c:v>
                </c:pt>
                <c:pt idx="227">
                  <c:v>1.31639999744948E-3</c:v>
                </c:pt>
                <c:pt idx="228">
                  <c:v>3.3163999978569336E-3</c:v>
                </c:pt>
                <c:pt idx="230">
                  <c:v>5.45599999895785E-3</c:v>
                </c:pt>
                <c:pt idx="231">
                  <c:v>-3.1263999990187585E-3</c:v>
                </c:pt>
                <c:pt idx="232">
                  <c:v>4.9599999329075217E-5</c:v>
                </c:pt>
                <c:pt idx="235">
                  <c:v>-2.0513399998890236E-2</c:v>
                </c:pt>
                <c:pt idx="240">
                  <c:v>1.5827999959583394E-3</c:v>
                </c:pt>
                <c:pt idx="241">
                  <c:v>6.3852000021142885E-3</c:v>
                </c:pt>
                <c:pt idx="242">
                  <c:v>7.5247999993734993E-3</c:v>
                </c:pt>
                <c:pt idx="244">
                  <c:v>8.3875999989686534E-3</c:v>
                </c:pt>
                <c:pt idx="247">
                  <c:v>6.9976000013411976E-3</c:v>
                </c:pt>
                <c:pt idx="248">
                  <c:v>1.0206400002061855E-2</c:v>
                </c:pt>
                <c:pt idx="249">
                  <c:v>-1.0914400001638569E-2</c:v>
                </c:pt>
                <c:pt idx="250">
                  <c:v>-1.8100000015692785E-3</c:v>
                </c:pt>
                <c:pt idx="253">
                  <c:v>4.124399994907435E-3</c:v>
                </c:pt>
                <c:pt idx="254">
                  <c:v>1.3124400000378955E-2</c:v>
                </c:pt>
                <c:pt idx="255">
                  <c:v>9.6091999948839657E-3</c:v>
                </c:pt>
                <c:pt idx="258">
                  <c:v>-1.0005199997976888E-2</c:v>
                </c:pt>
                <c:pt idx="259">
                  <c:v>3.3959999927901663E-3</c:v>
                </c:pt>
                <c:pt idx="260">
                  <c:v>8.3959999974467792E-3</c:v>
                </c:pt>
                <c:pt idx="261">
                  <c:v>-2.5160000004689209E-3</c:v>
                </c:pt>
                <c:pt idx="267">
                  <c:v>1.13431999925524E-2</c:v>
                </c:pt>
                <c:pt idx="268">
                  <c:v>-1.4532000059261918E-3</c:v>
                </c:pt>
                <c:pt idx="272">
                  <c:v>1.1966799997026101E-2</c:v>
                </c:pt>
                <c:pt idx="273">
                  <c:v>2.0021999996970408E-2</c:v>
                </c:pt>
                <c:pt idx="275">
                  <c:v>6.6215999977430329E-3</c:v>
                </c:pt>
                <c:pt idx="276">
                  <c:v>1.7689599997538608E-2</c:v>
                </c:pt>
                <c:pt idx="278">
                  <c:v>4.360799997812137E-3</c:v>
                </c:pt>
                <c:pt idx="279">
                  <c:v>1.5763600000354927E-2</c:v>
                </c:pt>
                <c:pt idx="280">
                  <c:v>1.2483999998949002E-2</c:v>
                </c:pt>
                <c:pt idx="281">
                  <c:v>1.3703999997233041E-2</c:v>
                </c:pt>
                <c:pt idx="283">
                  <c:v>9.6823999992921017E-3</c:v>
                </c:pt>
                <c:pt idx="290">
                  <c:v>5.7119999983115122E-3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CB-4E69-A72B-BC48B26EFEC8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Active!$J$21:$J$931</c:f>
              <c:numCache>
                <c:formatCode>General</c:formatCode>
                <c:ptCount val="911"/>
                <c:pt idx="6">
                  <c:v>-1.8826800005626865E-2</c:v>
                </c:pt>
                <c:pt idx="7">
                  <c:v>1.8011200001637917E-2</c:v>
                </c:pt>
                <c:pt idx="92">
                  <c:v>4.5263999927556142E-3</c:v>
                </c:pt>
                <c:pt idx="154">
                  <c:v>-4.3160000059287995E-3</c:v>
                </c:pt>
                <c:pt idx="159">
                  <c:v>-2.4956000052043237E-3</c:v>
                </c:pt>
                <c:pt idx="209">
                  <c:v>-2.8608000066014938E-3</c:v>
                </c:pt>
                <c:pt idx="214">
                  <c:v>-1.5566000001854263E-3</c:v>
                </c:pt>
                <c:pt idx="215">
                  <c:v>-1.5566000001854263E-3</c:v>
                </c:pt>
                <c:pt idx="216">
                  <c:v>-1.750000003085006E-3</c:v>
                </c:pt>
                <c:pt idx="217">
                  <c:v>-1.7000000007101335E-3</c:v>
                </c:pt>
                <c:pt idx="223">
                  <c:v>6.4128000012715347E-3</c:v>
                </c:pt>
                <c:pt idx="233">
                  <c:v>2.6249599999573547E-2</c:v>
                </c:pt>
                <c:pt idx="234">
                  <c:v>2.3250799997185823E-2</c:v>
                </c:pt>
                <c:pt idx="236">
                  <c:v>4.8279999464284629E-4</c:v>
                </c:pt>
                <c:pt idx="237">
                  <c:v>4.8279999464284629E-4</c:v>
                </c:pt>
                <c:pt idx="238">
                  <c:v>1.3827999937348068E-3</c:v>
                </c:pt>
                <c:pt idx="239">
                  <c:v>1.3827999937348068E-3</c:v>
                </c:pt>
                <c:pt idx="243">
                  <c:v>1.372599999740487E-2</c:v>
                </c:pt>
                <c:pt idx="245">
                  <c:v>2.196399997046683E-3</c:v>
                </c:pt>
                <c:pt idx="246">
                  <c:v>2.196399997046683E-3</c:v>
                </c:pt>
                <c:pt idx="251">
                  <c:v>5.1554000019677915E-3</c:v>
                </c:pt>
                <c:pt idx="252">
                  <c:v>5.1554000019677915E-3</c:v>
                </c:pt>
                <c:pt idx="256">
                  <c:v>5.6677999964449555E-3</c:v>
                </c:pt>
                <c:pt idx="257">
                  <c:v>5.6677999964449555E-3</c:v>
                </c:pt>
                <c:pt idx="262">
                  <c:v>1.0793400004331488E-2</c:v>
                </c:pt>
                <c:pt idx="263">
                  <c:v>1.0793400004331488E-2</c:v>
                </c:pt>
                <c:pt idx="264">
                  <c:v>2.3599999985890463E-3</c:v>
                </c:pt>
                <c:pt idx="265">
                  <c:v>2.3599999985890463E-3</c:v>
                </c:pt>
                <c:pt idx="266">
                  <c:v>1.0560000002442393E-2</c:v>
                </c:pt>
                <c:pt idx="269">
                  <c:v>3.1083999929251149E-3</c:v>
                </c:pt>
                <c:pt idx="270">
                  <c:v>3.1083999929251149E-3</c:v>
                </c:pt>
                <c:pt idx="271">
                  <c:v>8.029999997233972E-3</c:v>
                </c:pt>
                <c:pt idx="282">
                  <c:v>0</c:v>
                </c:pt>
                <c:pt idx="317">
                  <c:v>1.9642199993540999E-2</c:v>
                </c:pt>
                <c:pt idx="322">
                  <c:v>3.2034000032581389E-3</c:v>
                </c:pt>
                <c:pt idx="327">
                  <c:v>1.1936399998376146E-2</c:v>
                </c:pt>
                <c:pt idx="329">
                  <c:v>1.1106799996923655E-2</c:v>
                </c:pt>
                <c:pt idx="350">
                  <c:v>1.3797999999951571E-2</c:v>
                </c:pt>
                <c:pt idx="354">
                  <c:v>1.3130999999702908E-2</c:v>
                </c:pt>
                <c:pt idx="355">
                  <c:v>1.3639799995871726E-2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CB-4E69-A72B-BC48B26EFEC8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Active!$K$21:$K$931</c:f>
              <c:numCache>
                <c:formatCode>General</c:formatCode>
                <c:ptCount val="911"/>
                <c:pt idx="229">
                  <c:v>9.4207999936770648E-3</c:v>
                </c:pt>
                <c:pt idx="274">
                  <c:v>4.4214799992914777E-2</c:v>
                </c:pt>
                <c:pt idx="277">
                  <c:v>3.3339999936288223E-3</c:v>
                </c:pt>
                <c:pt idx="284">
                  <c:v>2.233600003819447E-3</c:v>
                </c:pt>
                <c:pt idx="285">
                  <c:v>4.581999994115904E-3</c:v>
                </c:pt>
                <c:pt idx="286">
                  <c:v>5.007599997043144E-3</c:v>
                </c:pt>
                <c:pt idx="287">
                  <c:v>5.6372000035480596E-3</c:v>
                </c:pt>
                <c:pt idx="288">
                  <c:v>7.2136000017053448E-3</c:v>
                </c:pt>
                <c:pt idx="289">
                  <c:v>9.5203999953810126E-3</c:v>
                </c:pt>
                <c:pt idx="291">
                  <c:v>6.6867999921669252E-3</c:v>
                </c:pt>
                <c:pt idx="292">
                  <c:v>6.9521999976132065E-3</c:v>
                </c:pt>
                <c:pt idx="293">
                  <c:v>7.3521999947843142E-3</c:v>
                </c:pt>
                <c:pt idx="294">
                  <c:v>8.3521999986260198E-3</c:v>
                </c:pt>
                <c:pt idx="295">
                  <c:v>1.4252199995098636E-2</c:v>
                </c:pt>
                <c:pt idx="296">
                  <c:v>7.0176000008359551E-3</c:v>
                </c:pt>
                <c:pt idx="297">
                  <c:v>7.2176000030594878E-3</c:v>
                </c:pt>
                <c:pt idx="298">
                  <c:v>7.517600002756808E-3</c:v>
                </c:pt>
                <c:pt idx="299">
                  <c:v>1.0374199999205302E-2</c:v>
                </c:pt>
                <c:pt idx="300">
                  <c:v>7.8829999984009191E-3</c:v>
                </c:pt>
                <c:pt idx="301">
                  <c:v>6.8395999987842515E-3</c:v>
                </c:pt>
                <c:pt idx="302">
                  <c:v>6.55719999485882E-3</c:v>
                </c:pt>
                <c:pt idx="303">
                  <c:v>6.9099999964237213E-3</c:v>
                </c:pt>
                <c:pt idx="304">
                  <c:v>7.0099999938975088E-3</c:v>
                </c:pt>
                <c:pt idx="305">
                  <c:v>7.109999998647254E-3</c:v>
                </c:pt>
                <c:pt idx="306">
                  <c:v>7.9407999946852215E-3</c:v>
                </c:pt>
                <c:pt idx="307">
                  <c:v>8.0149999994318932E-3</c:v>
                </c:pt>
                <c:pt idx="308">
                  <c:v>1.0480399992957246E-2</c:v>
                </c:pt>
                <c:pt idx="309">
                  <c:v>2.6457999992999248E-3</c:v>
                </c:pt>
                <c:pt idx="310">
                  <c:v>7.7212000032886863E-3</c:v>
                </c:pt>
                <c:pt idx="311">
                  <c:v>1.2117399994167499E-2</c:v>
                </c:pt>
                <c:pt idx="312">
                  <c:v>7.3223999934270978E-3</c:v>
                </c:pt>
                <c:pt idx="313">
                  <c:v>7.1355999971274287E-3</c:v>
                </c:pt>
                <c:pt idx="314">
                  <c:v>6.2875999938114546E-3</c:v>
                </c:pt>
                <c:pt idx="315">
                  <c:v>6.1548000012408011E-3</c:v>
                </c:pt>
                <c:pt idx="316">
                  <c:v>6.8547999981092289E-3</c:v>
                </c:pt>
                <c:pt idx="318">
                  <c:v>4.8031999976956286E-3</c:v>
                </c:pt>
                <c:pt idx="319">
                  <c:v>5.5281999957514927E-3</c:v>
                </c:pt>
                <c:pt idx="320">
                  <c:v>6.9551999986288138E-3</c:v>
                </c:pt>
                <c:pt idx="321">
                  <c:v>7.7544000014313497E-3</c:v>
                </c:pt>
                <c:pt idx="323">
                  <c:v>7.9568000001017936E-3</c:v>
                </c:pt>
                <c:pt idx="324">
                  <c:v>8.5915999952703714E-3</c:v>
                </c:pt>
                <c:pt idx="325">
                  <c:v>1.0269200000038836E-2</c:v>
                </c:pt>
                <c:pt idx="326">
                  <c:v>1.0161599995626602E-2</c:v>
                </c:pt>
                <c:pt idx="328">
                  <c:v>1.1984799995843787E-2</c:v>
                </c:pt>
                <c:pt idx="330">
                  <c:v>1.1358799994923174E-2</c:v>
                </c:pt>
                <c:pt idx="331">
                  <c:v>1.2130000002798624E-2</c:v>
                </c:pt>
                <c:pt idx="332">
                  <c:v>1.1629200002062134E-2</c:v>
                </c:pt>
                <c:pt idx="333">
                  <c:v>1.1130400002002716E-2</c:v>
                </c:pt>
                <c:pt idx="334">
                  <c:v>1.0940799998934381E-2</c:v>
                </c:pt>
                <c:pt idx="335">
                  <c:v>1.1640399992757011E-2</c:v>
                </c:pt>
                <c:pt idx="336">
                  <c:v>1.3066799998341594E-2</c:v>
                </c:pt>
                <c:pt idx="337">
                  <c:v>8.7811999983387068E-3</c:v>
                </c:pt>
                <c:pt idx="338">
                  <c:v>1.1374799993063789E-2</c:v>
                </c:pt>
                <c:pt idx="339">
                  <c:v>1.1729999998351559E-2</c:v>
                </c:pt>
                <c:pt idx="340">
                  <c:v>1.0871999998926185E-2</c:v>
                </c:pt>
                <c:pt idx="341">
                  <c:v>1.0364399997342844E-2</c:v>
                </c:pt>
                <c:pt idx="342">
                  <c:v>1.0174399998504668E-2</c:v>
                </c:pt>
                <c:pt idx="343">
                  <c:v>1.0254000000713859E-2</c:v>
                </c:pt>
                <c:pt idx="344">
                  <c:v>1.0244400000374299E-2</c:v>
                </c:pt>
                <c:pt idx="345">
                  <c:v>8.946799993282184E-3</c:v>
                </c:pt>
                <c:pt idx="346">
                  <c:v>1.0299199995642994E-2</c:v>
                </c:pt>
                <c:pt idx="347">
                  <c:v>1.0299199995642994E-2</c:v>
                </c:pt>
                <c:pt idx="348">
                  <c:v>1.1856799996166956E-2</c:v>
                </c:pt>
                <c:pt idx="349">
                  <c:v>1.2713199997961055E-2</c:v>
                </c:pt>
                <c:pt idx="351">
                  <c:v>1.3415599998552352E-2</c:v>
                </c:pt>
                <c:pt idx="352">
                  <c:v>1.3415599998552352E-2</c:v>
                </c:pt>
                <c:pt idx="353">
                  <c:v>1.4127999995253049E-2</c:v>
                </c:pt>
                <c:pt idx="356">
                  <c:v>1.3184399998863228E-2</c:v>
                </c:pt>
                <c:pt idx="357">
                  <c:v>1.497239999298472E-2</c:v>
                </c:pt>
                <c:pt idx="358">
                  <c:v>1.497239999298472E-2</c:v>
                </c:pt>
                <c:pt idx="359">
                  <c:v>1.497239999298472E-2</c:v>
                </c:pt>
                <c:pt idx="360">
                  <c:v>1.4683599874842912E-2</c:v>
                </c:pt>
                <c:pt idx="361">
                  <c:v>1.4075199993385468E-2</c:v>
                </c:pt>
                <c:pt idx="362">
                  <c:v>1.4540000003762543E-2</c:v>
                </c:pt>
                <c:pt idx="363">
                  <c:v>1.3625199993839487E-2</c:v>
                </c:pt>
                <c:pt idx="364">
                  <c:v>1.0892199992667884E-2</c:v>
                </c:pt>
                <c:pt idx="365">
                  <c:v>1.3766399999440182E-2</c:v>
                </c:pt>
                <c:pt idx="366">
                  <c:v>1.5721199997642543E-2</c:v>
                </c:pt>
                <c:pt idx="367">
                  <c:v>1.8453199998475611E-2</c:v>
                </c:pt>
                <c:pt idx="368">
                  <c:v>1.6092400001070928E-2</c:v>
                </c:pt>
                <c:pt idx="369">
                  <c:v>1.7861999993328936E-2</c:v>
                </c:pt>
                <c:pt idx="370">
                  <c:v>1.8940599999041297E-2</c:v>
                </c:pt>
                <c:pt idx="371">
                  <c:v>1.812479999352945E-2</c:v>
                </c:pt>
                <c:pt idx="372">
                  <c:v>1.9225999996706378E-2</c:v>
                </c:pt>
                <c:pt idx="373">
                  <c:v>1.8391999998129904E-2</c:v>
                </c:pt>
                <c:pt idx="374">
                  <c:v>1.8391999998129904E-2</c:v>
                </c:pt>
                <c:pt idx="375">
                  <c:v>1.8153599994548131E-2</c:v>
                </c:pt>
                <c:pt idx="376">
                  <c:v>1.8212399998446926E-2</c:v>
                </c:pt>
                <c:pt idx="377">
                  <c:v>1.8212399998446926E-2</c:v>
                </c:pt>
                <c:pt idx="378">
                  <c:v>1.7427999999199528E-2</c:v>
                </c:pt>
                <c:pt idx="379">
                  <c:v>1.7427999999199528E-2</c:v>
                </c:pt>
                <c:pt idx="380">
                  <c:v>1.7445600002247375E-2</c:v>
                </c:pt>
                <c:pt idx="381">
                  <c:v>1.7445600002247375E-2</c:v>
                </c:pt>
                <c:pt idx="382">
                  <c:v>1.7432799999369308E-2</c:v>
                </c:pt>
                <c:pt idx="383">
                  <c:v>1.7432799999369308E-2</c:v>
                </c:pt>
                <c:pt idx="384">
                  <c:v>1.9368000001122709E-2</c:v>
                </c:pt>
                <c:pt idx="385">
                  <c:v>1.905119999719318E-2</c:v>
                </c:pt>
                <c:pt idx="386">
                  <c:v>1.9234799998230301E-2</c:v>
                </c:pt>
                <c:pt idx="387">
                  <c:v>2.0738400002301205E-2</c:v>
                </c:pt>
                <c:pt idx="388">
                  <c:v>1.8595399844343774E-2</c:v>
                </c:pt>
                <c:pt idx="389">
                  <c:v>2.0656000000599306E-2</c:v>
                </c:pt>
                <c:pt idx="390">
                  <c:v>2.10739999965881E-2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CB-4E69-A72B-BC48B26EFEC8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Active!$D$21:$D$52</c:f>
                <c:numCache>
                  <c:formatCode>General</c:formatCod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</c:numCache>
              </c:numRef>
            </c:plus>
            <c:minus>
              <c:numRef>
                <c:f>Active!$D$21:$D$52</c:f>
                <c:numCache>
                  <c:formatCode>General</c:formatCod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8">
                    <c:v>0</c:v>
                  </c:pt>
                  <c:pt idx="24">
                    <c:v>0</c:v>
                  </c:pt>
                  <c:pt idx="26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Active!$L$21:$L$931</c:f>
              <c:numCache>
                <c:formatCode>General</c:formatCode>
                <c:ptCount val="9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CB-4E69-A72B-BC48B26EFEC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Active!$M$21:$M$931</c:f>
              <c:numCache>
                <c:formatCode>General</c:formatCode>
                <c:ptCount val="9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CB-4E69-A72B-BC48B26EFEC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Active!$N$21:$N$931</c:f>
              <c:numCache>
                <c:formatCode>General</c:formatCode>
                <c:ptCount val="911"/>
                <c:pt idx="246">
                  <c:v>2.2316140975953045E-3</c:v>
                </c:pt>
                <c:pt idx="257">
                  <c:v>2.8746995473689775E-3</c:v>
                </c:pt>
                <c:pt idx="268">
                  <c:v>3.4959502446038513E-3</c:v>
                </c:pt>
                <c:pt idx="269">
                  <c:v>3.5105067462963841E-3</c:v>
                </c:pt>
                <c:pt idx="270">
                  <c:v>3.5105067462963841E-3</c:v>
                </c:pt>
                <c:pt idx="271">
                  <c:v>3.6810257661231949E-3</c:v>
                </c:pt>
                <c:pt idx="272">
                  <c:v>4.0678128110962046E-3</c:v>
                </c:pt>
                <c:pt idx="273">
                  <c:v>4.128118318108125E-3</c:v>
                </c:pt>
                <c:pt idx="274">
                  <c:v>4.2445703316483863E-3</c:v>
                </c:pt>
                <c:pt idx="275">
                  <c:v>4.2934385873304596E-3</c:v>
                </c:pt>
                <c:pt idx="276">
                  <c:v>4.7821211441511973E-3</c:v>
                </c:pt>
                <c:pt idx="277">
                  <c:v>4.8871359063616115E-3</c:v>
                </c:pt>
                <c:pt idx="278">
                  <c:v>4.9879916680884446E-3</c:v>
                </c:pt>
                <c:pt idx="279">
                  <c:v>5.3903749648748821E-3</c:v>
                </c:pt>
                <c:pt idx="280">
                  <c:v>5.5369797319211036E-3</c:v>
                </c:pt>
                <c:pt idx="281">
                  <c:v>5.5889672379658625E-3</c:v>
                </c:pt>
                <c:pt idx="282">
                  <c:v>5.5993647391748141E-3</c:v>
                </c:pt>
                <c:pt idx="283">
                  <c:v>5.6783857483628485E-3</c:v>
                </c:pt>
                <c:pt idx="284">
                  <c:v>6.0922062964791331E-3</c:v>
                </c:pt>
                <c:pt idx="285">
                  <c:v>6.1036435478089802E-3</c:v>
                </c:pt>
                <c:pt idx="286">
                  <c:v>6.2845600688447431E-3</c:v>
                </c:pt>
                <c:pt idx="287">
                  <c:v>6.6838241152684941E-3</c:v>
                </c:pt>
                <c:pt idx="288">
                  <c:v>6.820031381105764E-3</c:v>
                </c:pt>
                <c:pt idx="289">
                  <c:v>7.3887746972354316E-3</c:v>
                </c:pt>
                <c:pt idx="290">
                  <c:v>7.4813124579951032E-3</c:v>
                </c:pt>
                <c:pt idx="291">
                  <c:v>7.4989882100503207E-3</c:v>
                </c:pt>
                <c:pt idx="292">
                  <c:v>7.5026273354734541E-3</c:v>
                </c:pt>
                <c:pt idx="293">
                  <c:v>7.5026273354734541E-3</c:v>
                </c:pt>
                <c:pt idx="294">
                  <c:v>7.5026273354734541E-3</c:v>
                </c:pt>
                <c:pt idx="295">
                  <c:v>7.5026273354734541E-3</c:v>
                </c:pt>
                <c:pt idx="296">
                  <c:v>7.5062664608965875E-3</c:v>
                </c:pt>
                <c:pt idx="297">
                  <c:v>7.5062664608965875E-3</c:v>
                </c:pt>
                <c:pt idx="298">
                  <c:v>7.5062664608965875E-3</c:v>
                </c:pt>
                <c:pt idx="299">
                  <c:v>7.5078260860779299E-3</c:v>
                </c:pt>
                <c:pt idx="300">
                  <c:v>7.5099055863197201E-3</c:v>
                </c:pt>
                <c:pt idx="301">
                  <c:v>7.5114652115010633E-3</c:v>
                </c:pt>
                <c:pt idx="302">
                  <c:v>7.5156242119846436E-3</c:v>
                </c:pt>
                <c:pt idx="303">
                  <c:v>7.5281012134353863E-3</c:v>
                </c:pt>
                <c:pt idx="304">
                  <c:v>7.5281012134353863E-3</c:v>
                </c:pt>
                <c:pt idx="305">
                  <c:v>7.5281012134353863E-3</c:v>
                </c:pt>
                <c:pt idx="306">
                  <c:v>7.5353794642816522E-3</c:v>
                </c:pt>
                <c:pt idx="307">
                  <c:v>7.5410980899465758E-3</c:v>
                </c:pt>
                <c:pt idx="308">
                  <c:v>7.5447372153697092E-3</c:v>
                </c:pt>
                <c:pt idx="309">
                  <c:v>7.5483763407928426E-3</c:v>
                </c:pt>
                <c:pt idx="310">
                  <c:v>8.0978842796859494E-3</c:v>
                </c:pt>
                <c:pt idx="311">
                  <c:v>8.1088016559553479E-3</c:v>
                </c:pt>
                <c:pt idx="312">
                  <c:v>8.1217985324665374E-3</c:v>
                </c:pt>
                <c:pt idx="313">
                  <c:v>8.1249177828292239E-3</c:v>
                </c:pt>
                <c:pt idx="314">
                  <c:v>8.2080977925008385E-3</c:v>
                </c:pt>
                <c:pt idx="315">
                  <c:v>8.2476082970948557E-3</c:v>
                </c:pt>
                <c:pt idx="316">
                  <c:v>8.2476082970948557E-3</c:v>
                </c:pt>
                <c:pt idx="317">
                  <c:v>8.2564461731224649E-3</c:v>
                </c:pt>
                <c:pt idx="318">
                  <c:v>8.2590455484247028E-3</c:v>
                </c:pt>
                <c:pt idx="319">
                  <c:v>8.8439049914282447E-3</c:v>
                </c:pt>
                <c:pt idx="320">
                  <c:v>8.8621006185439118E-3</c:v>
                </c:pt>
                <c:pt idx="321">
                  <c:v>8.9328036267647837E-3</c:v>
                </c:pt>
                <c:pt idx="322">
                  <c:v>8.9561980044849249E-3</c:v>
                </c:pt>
                <c:pt idx="323">
                  <c:v>8.9806321323259615E-3</c:v>
                </c:pt>
                <c:pt idx="324">
                  <c:v>8.9983078843811799E-3</c:v>
                </c:pt>
                <c:pt idx="325">
                  <c:v>9.5743294513571144E-3</c:v>
                </c:pt>
                <c:pt idx="326">
                  <c:v>9.5961642038959131E-3</c:v>
                </c:pt>
                <c:pt idx="327">
                  <c:v>9.6138399559511315E-3</c:v>
                </c:pt>
                <c:pt idx="328">
                  <c:v>9.6252772072809786E-3</c:v>
                </c:pt>
                <c:pt idx="329">
                  <c:v>9.6304759578854544E-3</c:v>
                </c:pt>
                <c:pt idx="330">
                  <c:v>9.713655967557069E-3</c:v>
                </c:pt>
                <c:pt idx="331">
                  <c:v>1.0179464021718113E-2</c:v>
                </c:pt>
                <c:pt idx="332">
                  <c:v>1.0250167029938985E-2</c:v>
                </c:pt>
                <c:pt idx="333">
                  <c:v>1.0274081282719574E-2</c:v>
                </c:pt>
                <c:pt idx="334">
                  <c:v>1.0394692296743417E-2</c:v>
                </c:pt>
                <c:pt idx="335">
                  <c:v>1.0819950096189548E-2</c:v>
                </c:pt>
                <c:pt idx="336">
                  <c:v>1.0826188596914919E-2</c:v>
                </c:pt>
                <c:pt idx="337">
                  <c:v>1.0853222100058194E-2</c:v>
                </c:pt>
                <c:pt idx="338">
                  <c:v>1.0898971105377582E-2</c:v>
                </c:pt>
                <c:pt idx="339">
                  <c:v>1.0959276612389502E-2</c:v>
                </c:pt>
                <c:pt idx="340">
                  <c:v>1.1016462869038738E-2</c:v>
                </c:pt>
                <c:pt idx="341">
                  <c:v>1.1038297621577537E-2</c:v>
                </c:pt>
                <c:pt idx="342">
                  <c:v>1.158416643504751E-2</c:v>
                </c:pt>
                <c:pt idx="343">
                  <c:v>1.1697499198225086E-2</c:v>
                </c:pt>
                <c:pt idx="344">
                  <c:v>1.2285997766651761E-2</c:v>
                </c:pt>
                <c:pt idx="345">
                  <c:v>1.2333826272212941E-2</c:v>
                </c:pt>
                <c:pt idx="346">
                  <c:v>1.2771561073109814E-2</c:v>
                </c:pt>
                <c:pt idx="347">
                  <c:v>1.2771561073109814E-2</c:v>
                </c:pt>
                <c:pt idx="348">
                  <c:v>1.2879695085682912E-2</c:v>
                </c:pt>
                <c:pt idx="349">
                  <c:v>1.2963914845475422E-2</c:v>
                </c:pt>
                <c:pt idx="350">
                  <c:v>1.3007584350553021E-2</c:v>
                </c:pt>
                <c:pt idx="351">
                  <c:v>1.3011743351036602E-2</c:v>
                </c:pt>
                <c:pt idx="352">
                  <c:v>1.3011743351036602E-2</c:v>
                </c:pt>
                <c:pt idx="353">
                  <c:v>1.3605440670067753E-2</c:v>
                </c:pt>
                <c:pt idx="354">
                  <c:v>1.3665226302019226E-2</c:v>
                </c:pt>
                <c:pt idx="355">
                  <c:v>1.3667305802261017E-2</c:v>
                </c:pt>
                <c:pt idx="356">
                  <c:v>1.3689660429860263E-2</c:v>
                </c:pt>
                <c:pt idx="357">
                  <c:v>1.4230330492725761E-2</c:v>
                </c:pt>
                <c:pt idx="358">
                  <c:v>1.4230330492725761E-2</c:v>
                </c:pt>
                <c:pt idx="359">
                  <c:v>1.4230330492725761E-2</c:v>
                </c:pt>
                <c:pt idx="360">
                  <c:v>1.4280238498528729E-2</c:v>
                </c:pt>
                <c:pt idx="361">
                  <c:v>1.4372776259288402E-2</c:v>
                </c:pt>
                <c:pt idx="362">
                  <c:v>1.4884333318768834E-2</c:v>
                </c:pt>
                <c:pt idx="363">
                  <c:v>1.5542495145295487E-2</c:v>
                </c:pt>
                <c:pt idx="364">
                  <c:v>1.5664665784500671E-2</c:v>
                </c:pt>
                <c:pt idx="365">
                  <c:v>1.5670384410165595E-2</c:v>
                </c:pt>
                <c:pt idx="366">
                  <c:v>1.6155947716623646E-2</c:v>
                </c:pt>
                <c:pt idx="367">
                  <c:v>1.6447077750474298E-2</c:v>
                </c:pt>
                <c:pt idx="368">
                  <c:v>1.6881693301008485E-2</c:v>
                </c:pt>
                <c:pt idx="369">
                  <c:v>1.696903231116368E-2</c:v>
                </c:pt>
                <c:pt idx="370">
                  <c:v>1.6975790686949502E-2</c:v>
                </c:pt>
                <c:pt idx="371">
                  <c:v>1.7007503065636802E-2</c:v>
                </c:pt>
                <c:pt idx="372">
                  <c:v>1.7031417318417397E-2</c:v>
                </c:pt>
                <c:pt idx="373">
                  <c:v>1.7566888630678415E-2</c:v>
                </c:pt>
                <c:pt idx="374">
                  <c:v>1.7566888630678415E-2</c:v>
                </c:pt>
                <c:pt idx="375">
                  <c:v>1.7581445132370949E-2</c:v>
                </c:pt>
                <c:pt idx="376">
                  <c:v>1.7713493397724635E-2</c:v>
                </c:pt>
                <c:pt idx="377">
                  <c:v>1.7713493397724635E-2</c:v>
                </c:pt>
                <c:pt idx="378">
                  <c:v>1.7764441153648503E-2</c:v>
                </c:pt>
                <c:pt idx="379">
                  <c:v>1.7764441153648503E-2</c:v>
                </c:pt>
                <c:pt idx="380">
                  <c:v>1.7768600154132085E-2</c:v>
                </c:pt>
                <c:pt idx="381">
                  <c:v>1.7768600154132085E-2</c:v>
                </c:pt>
                <c:pt idx="382">
                  <c:v>1.8379973225218449E-2</c:v>
                </c:pt>
                <c:pt idx="383">
                  <c:v>1.8379973225218449E-2</c:v>
                </c:pt>
                <c:pt idx="384">
                  <c:v>1.8908166286633207E-2</c:v>
                </c:pt>
                <c:pt idx="385">
                  <c:v>1.9093241808152549E-2</c:v>
                </c:pt>
                <c:pt idx="386">
                  <c:v>1.9112997060449562E-2</c:v>
                </c:pt>
                <c:pt idx="387">
                  <c:v>1.9444677349015123E-2</c:v>
                </c:pt>
                <c:pt idx="388">
                  <c:v>1.9540854235197927E-2</c:v>
                </c:pt>
                <c:pt idx="389">
                  <c:v>1.9708773879722502E-2</c:v>
                </c:pt>
                <c:pt idx="390">
                  <c:v>1.9807550141207546E-2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CB-4E69-A72B-BC48B26EFEC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Active!$O$21:$O$931</c:f>
              <c:numCache>
                <c:formatCode>0.00E+00</c:formatCode>
                <c:ptCount val="9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CB-4E69-A72B-BC48B26EFEC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Active!$F$21:$F$931</c:f>
              <c:numCache>
                <c:formatCode>General</c:formatCode>
                <c:ptCount val="911"/>
                <c:pt idx="0">
                  <c:v>-34194.5</c:v>
                </c:pt>
                <c:pt idx="1">
                  <c:v>-28304.5</c:v>
                </c:pt>
                <c:pt idx="2">
                  <c:v>-24491</c:v>
                </c:pt>
                <c:pt idx="3">
                  <c:v>-24489</c:v>
                </c:pt>
                <c:pt idx="4">
                  <c:v>-24484</c:v>
                </c:pt>
                <c:pt idx="5">
                  <c:v>-24468</c:v>
                </c:pt>
                <c:pt idx="6">
                  <c:v>-19347</c:v>
                </c:pt>
                <c:pt idx="7">
                  <c:v>-17452</c:v>
                </c:pt>
                <c:pt idx="8">
                  <c:v>-17426</c:v>
                </c:pt>
                <c:pt idx="9">
                  <c:v>-14883</c:v>
                </c:pt>
                <c:pt idx="10">
                  <c:v>-14883</c:v>
                </c:pt>
                <c:pt idx="11">
                  <c:v>-12835</c:v>
                </c:pt>
                <c:pt idx="12">
                  <c:v>-12835</c:v>
                </c:pt>
                <c:pt idx="13">
                  <c:v>-12287</c:v>
                </c:pt>
                <c:pt idx="14">
                  <c:v>-12275</c:v>
                </c:pt>
                <c:pt idx="15">
                  <c:v>-12275</c:v>
                </c:pt>
                <c:pt idx="16">
                  <c:v>-12268</c:v>
                </c:pt>
                <c:pt idx="17">
                  <c:v>-12261</c:v>
                </c:pt>
                <c:pt idx="18">
                  <c:v>-12257</c:v>
                </c:pt>
                <c:pt idx="19">
                  <c:v>-12183</c:v>
                </c:pt>
                <c:pt idx="20">
                  <c:v>-12169</c:v>
                </c:pt>
                <c:pt idx="21">
                  <c:v>-11868</c:v>
                </c:pt>
                <c:pt idx="22">
                  <c:v>-11683</c:v>
                </c:pt>
                <c:pt idx="23">
                  <c:v>-11644</c:v>
                </c:pt>
                <c:pt idx="24">
                  <c:v>-11635</c:v>
                </c:pt>
                <c:pt idx="25">
                  <c:v>-11635</c:v>
                </c:pt>
                <c:pt idx="26">
                  <c:v>-11607</c:v>
                </c:pt>
                <c:pt idx="27">
                  <c:v>-11607</c:v>
                </c:pt>
                <c:pt idx="28">
                  <c:v>-11600</c:v>
                </c:pt>
                <c:pt idx="29">
                  <c:v>-11591</c:v>
                </c:pt>
                <c:pt idx="30">
                  <c:v>-11591</c:v>
                </c:pt>
                <c:pt idx="31">
                  <c:v>-11591</c:v>
                </c:pt>
                <c:pt idx="32">
                  <c:v>-11584</c:v>
                </c:pt>
                <c:pt idx="33">
                  <c:v>-11554</c:v>
                </c:pt>
                <c:pt idx="34">
                  <c:v>-11552</c:v>
                </c:pt>
                <c:pt idx="35">
                  <c:v>-11538</c:v>
                </c:pt>
                <c:pt idx="36">
                  <c:v>-11538</c:v>
                </c:pt>
                <c:pt idx="37">
                  <c:v>-11538</c:v>
                </c:pt>
                <c:pt idx="38">
                  <c:v>-11531</c:v>
                </c:pt>
                <c:pt idx="39">
                  <c:v>-11515</c:v>
                </c:pt>
                <c:pt idx="40">
                  <c:v>-11501</c:v>
                </c:pt>
                <c:pt idx="41">
                  <c:v>-11478</c:v>
                </c:pt>
                <c:pt idx="42">
                  <c:v>-11246</c:v>
                </c:pt>
                <c:pt idx="43">
                  <c:v>-11124</c:v>
                </c:pt>
                <c:pt idx="44">
                  <c:v>-11124</c:v>
                </c:pt>
                <c:pt idx="45">
                  <c:v>-11002</c:v>
                </c:pt>
                <c:pt idx="46">
                  <c:v>-10993</c:v>
                </c:pt>
                <c:pt idx="47">
                  <c:v>-10971</c:v>
                </c:pt>
                <c:pt idx="48">
                  <c:v>-10969</c:v>
                </c:pt>
                <c:pt idx="49">
                  <c:v>-10900</c:v>
                </c:pt>
                <c:pt idx="50">
                  <c:v>-10578</c:v>
                </c:pt>
                <c:pt idx="51">
                  <c:v>-10453</c:v>
                </c:pt>
                <c:pt idx="52">
                  <c:v>-10426</c:v>
                </c:pt>
                <c:pt idx="53">
                  <c:v>-10398</c:v>
                </c:pt>
                <c:pt idx="54">
                  <c:v>-10393</c:v>
                </c:pt>
                <c:pt idx="55">
                  <c:v>-10287</c:v>
                </c:pt>
                <c:pt idx="56">
                  <c:v>-9714</c:v>
                </c:pt>
                <c:pt idx="57">
                  <c:v>-9704</c:v>
                </c:pt>
                <c:pt idx="58">
                  <c:v>-9663</c:v>
                </c:pt>
                <c:pt idx="59">
                  <c:v>-9658</c:v>
                </c:pt>
                <c:pt idx="60">
                  <c:v>-9656</c:v>
                </c:pt>
                <c:pt idx="61">
                  <c:v>-9656</c:v>
                </c:pt>
                <c:pt idx="62">
                  <c:v>-9656</c:v>
                </c:pt>
                <c:pt idx="63">
                  <c:v>-9649</c:v>
                </c:pt>
                <c:pt idx="64">
                  <c:v>-9596</c:v>
                </c:pt>
                <c:pt idx="65">
                  <c:v>-9573</c:v>
                </c:pt>
                <c:pt idx="66">
                  <c:v>-9244</c:v>
                </c:pt>
                <c:pt idx="67">
                  <c:v>-9161</c:v>
                </c:pt>
                <c:pt idx="68">
                  <c:v>-9140</c:v>
                </c:pt>
                <c:pt idx="69">
                  <c:v>-8935</c:v>
                </c:pt>
                <c:pt idx="70">
                  <c:v>-8487</c:v>
                </c:pt>
                <c:pt idx="71">
                  <c:v>-8472</c:v>
                </c:pt>
                <c:pt idx="72">
                  <c:v>-8470</c:v>
                </c:pt>
                <c:pt idx="73">
                  <c:v>-8436</c:v>
                </c:pt>
                <c:pt idx="74">
                  <c:v>-8419</c:v>
                </c:pt>
                <c:pt idx="75">
                  <c:v>-8419</c:v>
                </c:pt>
                <c:pt idx="76">
                  <c:v>-8415</c:v>
                </c:pt>
                <c:pt idx="77">
                  <c:v>-8412</c:v>
                </c:pt>
                <c:pt idx="78">
                  <c:v>-8412</c:v>
                </c:pt>
                <c:pt idx="79">
                  <c:v>-8412</c:v>
                </c:pt>
                <c:pt idx="80">
                  <c:v>-8412</c:v>
                </c:pt>
                <c:pt idx="81">
                  <c:v>-8405</c:v>
                </c:pt>
                <c:pt idx="82">
                  <c:v>-8403</c:v>
                </c:pt>
                <c:pt idx="83">
                  <c:v>-8396</c:v>
                </c:pt>
                <c:pt idx="84">
                  <c:v>-8368</c:v>
                </c:pt>
                <c:pt idx="85">
                  <c:v>-8366</c:v>
                </c:pt>
                <c:pt idx="86">
                  <c:v>-8366</c:v>
                </c:pt>
                <c:pt idx="87">
                  <c:v>-8352</c:v>
                </c:pt>
                <c:pt idx="88">
                  <c:v>-8345</c:v>
                </c:pt>
                <c:pt idx="89">
                  <c:v>-7954</c:v>
                </c:pt>
                <c:pt idx="90">
                  <c:v>-7887</c:v>
                </c:pt>
                <c:pt idx="91">
                  <c:v>-7767</c:v>
                </c:pt>
                <c:pt idx="92">
                  <c:v>-7744</c:v>
                </c:pt>
                <c:pt idx="93">
                  <c:v>-7737</c:v>
                </c:pt>
                <c:pt idx="94">
                  <c:v>-7730</c:v>
                </c:pt>
                <c:pt idx="95">
                  <c:v>-7730</c:v>
                </c:pt>
                <c:pt idx="96">
                  <c:v>-7730</c:v>
                </c:pt>
                <c:pt idx="97">
                  <c:v>-7730</c:v>
                </c:pt>
                <c:pt idx="98">
                  <c:v>-7670</c:v>
                </c:pt>
                <c:pt idx="99">
                  <c:v>-7661</c:v>
                </c:pt>
                <c:pt idx="100">
                  <c:v>-7645</c:v>
                </c:pt>
                <c:pt idx="101">
                  <c:v>-7631</c:v>
                </c:pt>
                <c:pt idx="102">
                  <c:v>-7631</c:v>
                </c:pt>
                <c:pt idx="103">
                  <c:v>-7369</c:v>
                </c:pt>
                <c:pt idx="104">
                  <c:v>-7249</c:v>
                </c:pt>
                <c:pt idx="105">
                  <c:v>-7173.5</c:v>
                </c:pt>
                <c:pt idx="106">
                  <c:v>-7173</c:v>
                </c:pt>
                <c:pt idx="107">
                  <c:v>-7152</c:v>
                </c:pt>
                <c:pt idx="108">
                  <c:v>-7146</c:v>
                </c:pt>
                <c:pt idx="109">
                  <c:v>-7145</c:v>
                </c:pt>
                <c:pt idx="110">
                  <c:v>-7145</c:v>
                </c:pt>
                <c:pt idx="111">
                  <c:v>-7138</c:v>
                </c:pt>
                <c:pt idx="112">
                  <c:v>-7115</c:v>
                </c:pt>
                <c:pt idx="113">
                  <c:v>-7115</c:v>
                </c:pt>
                <c:pt idx="114">
                  <c:v>-7115</c:v>
                </c:pt>
                <c:pt idx="115">
                  <c:v>-7092</c:v>
                </c:pt>
                <c:pt idx="116">
                  <c:v>-7092</c:v>
                </c:pt>
                <c:pt idx="117">
                  <c:v>-7085</c:v>
                </c:pt>
                <c:pt idx="118">
                  <c:v>-7085</c:v>
                </c:pt>
                <c:pt idx="119">
                  <c:v>-7062</c:v>
                </c:pt>
                <c:pt idx="120">
                  <c:v>-7055</c:v>
                </c:pt>
                <c:pt idx="121">
                  <c:v>-7055</c:v>
                </c:pt>
                <c:pt idx="122">
                  <c:v>-7046</c:v>
                </c:pt>
                <c:pt idx="123">
                  <c:v>-7046</c:v>
                </c:pt>
                <c:pt idx="124">
                  <c:v>-7032</c:v>
                </c:pt>
                <c:pt idx="125">
                  <c:v>-6993</c:v>
                </c:pt>
                <c:pt idx="126">
                  <c:v>-6664</c:v>
                </c:pt>
                <c:pt idx="127">
                  <c:v>-6657</c:v>
                </c:pt>
                <c:pt idx="128">
                  <c:v>-6581</c:v>
                </c:pt>
                <c:pt idx="129">
                  <c:v>-6581</c:v>
                </c:pt>
                <c:pt idx="130">
                  <c:v>-6581</c:v>
                </c:pt>
                <c:pt idx="131">
                  <c:v>-6581</c:v>
                </c:pt>
                <c:pt idx="132">
                  <c:v>-6581</c:v>
                </c:pt>
                <c:pt idx="133">
                  <c:v>-6537</c:v>
                </c:pt>
                <c:pt idx="134">
                  <c:v>-6537</c:v>
                </c:pt>
                <c:pt idx="135">
                  <c:v>-6523</c:v>
                </c:pt>
                <c:pt idx="136">
                  <c:v>-6484</c:v>
                </c:pt>
                <c:pt idx="137">
                  <c:v>-6438</c:v>
                </c:pt>
                <c:pt idx="138">
                  <c:v>-6371</c:v>
                </c:pt>
                <c:pt idx="139">
                  <c:v>-5980</c:v>
                </c:pt>
                <c:pt idx="140">
                  <c:v>-5841</c:v>
                </c:pt>
                <c:pt idx="141">
                  <c:v>-5839</c:v>
                </c:pt>
                <c:pt idx="142">
                  <c:v>-5788</c:v>
                </c:pt>
                <c:pt idx="143">
                  <c:v>-5788</c:v>
                </c:pt>
                <c:pt idx="144">
                  <c:v>-5696</c:v>
                </c:pt>
                <c:pt idx="145">
                  <c:v>-5696</c:v>
                </c:pt>
                <c:pt idx="146">
                  <c:v>-5696</c:v>
                </c:pt>
                <c:pt idx="147">
                  <c:v>-5411</c:v>
                </c:pt>
                <c:pt idx="148">
                  <c:v>-5271</c:v>
                </c:pt>
                <c:pt idx="149">
                  <c:v>-5187</c:v>
                </c:pt>
                <c:pt idx="150">
                  <c:v>-5173</c:v>
                </c:pt>
                <c:pt idx="151">
                  <c:v>-5120</c:v>
                </c:pt>
                <c:pt idx="152">
                  <c:v>-5081</c:v>
                </c:pt>
                <c:pt idx="153">
                  <c:v>-4665</c:v>
                </c:pt>
                <c:pt idx="154">
                  <c:v>-4640</c:v>
                </c:pt>
                <c:pt idx="155">
                  <c:v>-4581</c:v>
                </c:pt>
                <c:pt idx="156">
                  <c:v>-4542</c:v>
                </c:pt>
                <c:pt idx="157">
                  <c:v>-4512</c:v>
                </c:pt>
                <c:pt idx="158">
                  <c:v>-4505</c:v>
                </c:pt>
                <c:pt idx="159">
                  <c:v>-4499</c:v>
                </c:pt>
                <c:pt idx="160">
                  <c:v>-3957</c:v>
                </c:pt>
                <c:pt idx="161">
                  <c:v>-3934</c:v>
                </c:pt>
                <c:pt idx="162">
                  <c:v>-3934</c:v>
                </c:pt>
                <c:pt idx="163">
                  <c:v>-3907</c:v>
                </c:pt>
                <c:pt idx="164">
                  <c:v>-3890</c:v>
                </c:pt>
                <c:pt idx="165">
                  <c:v>-3867</c:v>
                </c:pt>
                <c:pt idx="166">
                  <c:v>-3867</c:v>
                </c:pt>
                <c:pt idx="167">
                  <c:v>-3860</c:v>
                </c:pt>
                <c:pt idx="168">
                  <c:v>-3858</c:v>
                </c:pt>
                <c:pt idx="169">
                  <c:v>-3821</c:v>
                </c:pt>
                <c:pt idx="170">
                  <c:v>-3800</c:v>
                </c:pt>
                <c:pt idx="171">
                  <c:v>-3439</c:v>
                </c:pt>
                <c:pt idx="172">
                  <c:v>-3370</c:v>
                </c:pt>
                <c:pt idx="173">
                  <c:v>-3303</c:v>
                </c:pt>
                <c:pt idx="174">
                  <c:v>-3289</c:v>
                </c:pt>
                <c:pt idx="175">
                  <c:v>-3238</c:v>
                </c:pt>
                <c:pt idx="176">
                  <c:v>-3236</c:v>
                </c:pt>
                <c:pt idx="177">
                  <c:v>-3215</c:v>
                </c:pt>
                <c:pt idx="178">
                  <c:v>-3192</c:v>
                </c:pt>
                <c:pt idx="179">
                  <c:v>-3146</c:v>
                </c:pt>
                <c:pt idx="180">
                  <c:v>-2748</c:v>
                </c:pt>
                <c:pt idx="181">
                  <c:v>-2660</c:v>
                </c:pt>
                <c:pt idx="182">
                  <c:v>-2630</c:v>
                </c:pt>
                <c:pt idx="183">
                  <c:v>-2607</c:v>
                </c:pt>
                <c:pt idx="184">
                  <c:v>-2593</c:v>
                </c:pt>
                <c:pt idx="185">
                  <c:v>-2570</c:v>
                </c:pt>
                <c:pt idx="186">
                  <c:v>-2563</c:v>
                </c:pt>
                <c:pt idx="187">
                  <c:v>-2561</c:v>
                </c:pt>
                <c:pt idx="188">
                  <c:v>-2561</c:v>
                </c:pt>
                <c:pt idx="189">
                  <c:v>-2547</c:v>
                </c:pt>
                <c:pt idx="190">
                  <c:v>-2524</c:v>
                </c:pt>
                <c:pt idx="191">
                  <c:v>-2524</c:v>
                </c:pt>
                <c:pt idx="192">
                  <c:v>-2008</c:v>
                </c:pt>
                <c:pt idx="193">
                  <c:v>-1955</c:v>
                </c:pt>
                <c:pt idx="194">
                  <c:v>-1942</c:v>
                </c:pt>
                <c:pt idx="195">
                  <c:v>-1886</c:v>
                </c:pt>
                <c:pt idx="196">
                  <c:v>-1833</c:v>
                </c:pt>
                <c:pt idx="197">
                  <c:v>-1504</c:v>
                </c:pt>
                <c:pt idx="198">
                  <c:v>-1327</c:v>
                </c:pt>
                <c:pt idx="199">
                  <c:v>-1311</c:v>
                </c:pt>
                <c:pt idx="200">
                  <c:v>-1303</c:v>
                </c:pt>
                <c:pt idx="201">
                  <c:v>-1250</c:v>
                </c:pt>
                <c:pt idx="202">
                  <c:v>-1250</c:v>
                </c:pt>
                <c:pt idx="203">
                  <c:v>-813</c:v>
                </c:pt>
                <c:pt idx="204">
                  <c:v>-742</c:v>
                </c:pt>
                <c:pt idx="205">
                  <c:v>-687.5</c:v>
                </c:pt>
                <c:pt idx="206">
                  <c:v>-621</c:v>
                </c:pt>
                <c:pt idx="207">
                  <c:v>-592.5</c:v>
                </c:pt>
                <c:pt idx="208">
                  <c:v>-592.5</c:v>
                </c:pt>
                <c:pt idx="209">
                  <c:v>-582</c:v>
                </c:pt>
                <c:pt idx="210">
                  <c:v>-566</c:v>
                </c:pt>
                <c:pt idx="211">
                  <c:v>-529</c:v>
                </c:pt>
                <c:pt idx="212">
                  <c:v>-150</c:v>
                </c:pt>
                <c:pt idx="213">
                  <c:v>-22</c:v>
                </c:pt>
                <c:pt idx="214">
                  <c:v>-1.5</c:v>
                </c:pt>
                <c:pt idx="215">
                  <c:v>-1.5</c:v>
                </c:pt>
                <c:pt idx="216">
                  <c:v>0</c:v>
                </c:pt>
                <c:pt idx="217">
                  <c:v>0</c:v>
                </c:pt>
                <c:pt idx="218">
                  <c:v>39</c:v>
                </c:pt>
                <c:pt idx="219">
                  <c:v>47</c:v>
                </c:pt>
                <c:pt idx="220">
                  <c:v>613</c:v>
                </c:pt>
                <c:pt idx="221">
                  <c:v>625</c:v>
                </c:pt>
                <c:pt idx="222">
                  <c:v>634</c:v>
                </c:pt>
                <c:pt idx="223">
                  <c:v>662</c:v>
                </c:pt>
                <c:pt idx="224">
                  <c:v>671</c:v>
                </c:pt>
                <c:pt idx="225">
                  <c:v>685</c:v>
                </c:pt>
                <c:pt idx="226">
                  <c:v>701</c:v>
                </c:pt>
                <c:pt idx="227">
                  <c:v>731</c:v>
                </c:pt>
                <c:pt idx="228">
                  <c:v>731</c:v>
                </c:pt>
                <c:pt idx="229">
                  <c:v>732</c:v>
                </c:pt>
                <c:pt idx="230">
                  <c:v>1240</c:v>
                </c:pt>
                <c:pt idx="231">
                  <c:v>1244</c:v>
                </c:pt>
                <c:pt idx="232">
                  <c:v>1284</c:v>
                </c:pt>
                <c:pt idx="233">
                  <c:v>1284</c:v>
                </c:pt>
                <c:pt idx="234">
                  <c:v>1307</c:v>
                </c:pt>
                <c:pt idx="235">
                  <c:v>1326.5</c:v>
                </c:pt>
                <c:pt idx="236">
                  <c:v>1337</c:v>
                </c:pt>
                <c:pt idx="237">
                  <c:v>1337</c:v>
                </c:pt>
                <c:pt idx="238">
                  <c:v>1337</c:v>
                </c:pt>
                <c:pt idx="239">
                  <c:v>1337</c:v>
                </c:pt>
                <c:pt idx="240">
                  <c:v>1337</c:v>
                </c:pt>
                <c:pt idx="241">
                  <c:v>1383</c:v>
                </c:pt>
                <c:pt idx="242">
                  <c:v>1892</c:v>
                </c:pt>
                <c:pt idx="243">
                  <c:v>1915</c:v>
                </c:pt>
                <c:pt idx="244">
                  <c:v>1929</c:v>
                </c:pt>
                <c:pt idx="245">
                  <c:v>1931</c:v>
                </c:pt>
                <c:pt idx="246">
                  <c:v>1931</c:v>
                </c:pt>
                <c:pt idx="247">
                  <c:v>1954</c:v>
                </c:pt>
                <c:pt idx="248">
                  <c:v>1956</c:v>
                </c:pt>
                <c:pt idx="249">
                  <c:v>1974</c:v>
                </c:pt>
                <c:pt idx="250">
                  <c:v>1975</c:v>
                </c:pt>
                <c:pt idx="251">
                  <c:v>1978.5</c:v>
                </c:pt>
                <c:pt idx="252">
                  <c:v>1978.5</c:v>
                </c:pt>
                <c:pt idx="253">
                  <c:v>2051</c:v>
                </c:pt>
                <c:pt idx="254">
                  <c:v>2051</c:v>
                </c:pt>
                <c:pt idx="255">
                  <c:v>2343</c:v>
                </c:pt>
                <c:pt idx="256">
                  <c:v>2549.5</c:v>
                </c:pt>
                <c:pt idx="257">
                  <c:v>2549.5</c:v>
                </c:pt>
                <c:pt idx="258">
                  <c:v>2567</c:v>
                </c:pt>
                <c:pt idx="259">
                  <c:v>2590</c:v>
                </c:pt>
                <c:pt idx="260">
                  <c:v>2590</c:v>
                </c:pt>
                <c:pt idx="261">
                  <c:v>2610</c:v>
                </c:pt>
                <c:pt idx="262">
                  <c:v>2623.5</c:v>
                </c:pt>
                <c:pt idx="263">
                  <c:v>2623.5</c:v>
                </c:pt>
                <c:pt idx="264">
                  <c:v>2650</c:v>
                </c:pt>
                <c:pt idx="265">
                  <c:v>2650</c:v>
                </c:pt>
                <c:pt idx="266">
                  <c:v>2650</c:v>
                </c:pt>
                <c:pt idx="267">
                  <c:v>3078</c:v>
                </c:pt>
                <c:pt idx="268">
                  <c:v>3147</c:v>
                </c:pt>
                <c:pt idx="269">
                  <c:v>3161</c:v>
                </c:pt>
                <c:pt idx="270">
                  <c:v>3161</c:v>
                </c:pt>
                <c:pt idx="271">
                  <c:v>3325</c:v>
                </c:pt>
                <c:pt idx="272">
                  <c:v>3697</c:v>
                </c:pt>
                <c:pt idx="273">
                  <c:v>3755</c:v>
                </c:pt>
                <c:pt idx="274">
                  <c:v>3867</c:v>
                </c:pt>
                <c:pt idx="275">
                  <c:v>3914</c:v>
                </c:pt>
                <c:pt idx="276">
                  <c:v>4384</c:v>
                </c:pt>
                <c:pt idx="277">
                  <c:v>4485</c:v>
                </c:pt>
                <c:pt idx="278">
                  <c:v>4582</c:v>
                </c:pt>
                <c:pt idx="279">
                  <c:v>4969</c:v>
                </c:pt>
                <c:pt idx="280">
                  <c:v>5110</c:v>
                </c:pt>
                <c:pt idx="281">
                  <c:v>5160</c:v>
                </c:pt>
                <c:pt idx="282">
                  <c:v>5170</c:v>
                </c:pt>
                <c:pt idx="283">
                  <c:v>5246</c:v>
                </c:pt>
                <c:pt idx="284">
                  <c:v>5644</c:v>
                </c:pt>
                <c:pt idx="285">
                  <c:v>5655</c:v>
                </c:pt>
                <c:pt idx="286">
                  <c:v>5829</c:v>
                </c:pt>
                <c:pt idx="287">
                  <c:v>6213</c:v>
                </c:pt>
                <c:pt idx="288">
                  <c:v>6344</c:v>
                </c:pt>
                <c:pt idx="289">
                  <c:v>6891</c:v>
                </c:pt>
                <c:pt idx="290">
                  <c:v>6980</c:v>
                </c:pt>
                <c:pt idx="291">
                  <c:v>6997</c:v>
                </c:pt>
                <c:pt idx="292">
                  <c:v>7000.5</c:v>
                </c:pt>
                <c:pt idx="293">
                  <c:v>7000.5</c:v>
                </c:pt>
                <c:pt idx="294">
                  <c:v>7000.5</c:v>
                </c:pt>
                <c:pt idx="295">
                  <c:v>7000.5</c:v>
                </c:pt>
                <c:pt idx="296">
                  <c:v>7004</c:v>
                </c:pt>
                <c:pt idx="297">
                  <c:v>7004</c:v>
                </c:pt>
                <c:pt idx="298">
                  <c:v>7004</c:v>
                </c:pt>
                <c:pt idx="299">
                  <c:v>7005.5</c:v>
                </c:pt>
                <c:pt idx="300">
                  <c:v>7007.5</c:v>
                </c:pt>
                <c:pt idx="301">
                  <c:v>7009</c:v>
                </c:pt>
                <c:pt idx="302">
                  <c:v>7013</c:v>
                </c:pt>
                <c:pt idx="303">
                  <c:v>7025</c:v>
                </c:pt>
                <c:pt idx="304">
                  <c:v>7025</c:v>
                </c:pt>
                <c:pt idx="305">
                  <c:v>7025</c:v>
                </c:pt>
                <c:pt idx="306">
                  <c:v>7032</c:v>
                </c:pt>
                <c:pt idx="307">
                  <c:v>7037.5</c:v>
                </c:pt>
                <c:pt idx="308">
                  <c:v>7041</c:v>
                </c:pt>
                <c:pt idx="309">
                  <c:v>7044.5</c:v>
                </c:pt>
                <c:pt idx="310">
                  <c:v>7573</c:v>
                </c:pt>
                <c:pt idx="311">
                  <c:v>7583.5</c:v>
                </c:pt>
                <c:pt idx="312">
                  <c:v>7596</c:v>
                </c:pt>
                <c:pt idx="313">
                  <c:v>7599</c:v>
                </c:pt>
                <c:pt idx="314">
                  <c:v>7679</c:v>
                </c:pt>
                <c:pt idx="315">
                  <c:v>7717</c:v>
                </c:pt>
                <c:pt idx="316">
                  <c:v>7717</c:v>
                </c:pt>
                <c:pt idx="317">
                  <c:v>7725.5</c:v>
                </c:pt>
                <c:pt idx="318">
                  <c:v>7728</c:v>
                </c:pt>
                <c:pt idx="319">
                  <c:v>8290.5</c:v>
                </c:pt>
                <c:pt idx="320">
                  <c:v>8308</c:v>
                </c:pt>
                <c:pt idx="321">
                  <c:v>8376</c:v>
                </c:pt>
                <c:pt idx="322">
                  <c:v>8398.5</c:v>
                </c:pt>
                <c:pt idx="323">
                  <c:v>8422</c:v>
                </c:pt>
                <c:pt idx="324">
                  <c:v>8439</c:v>
                </c:pt>
                <c:pt idx="325">
                  <c:v>8993</c:v>
                </c:pt>
                <c:pt idx="326">
                  <c:v>9014</c:v>
                </c:pt>
                <c:pt idx="327">
                  <c:v>9031</c:v>
                </c:pt>
                <c:pt idx="328">
                  <c:v>9042</c:v>
                </c:pt>
                <c:pt idx="329">
                  <c:v>9047</c:v>
                </c:pt>
                <c:pt idx="330">
                  <c:v>9127</c:v>
                </c:pt>
                <c:pt idx="331">
                  <c:v>9575</c:v>
                </c:pt>
                <c:pt idx="332">
                  <c:v>9643</c:v>
                </c:pt>
                <c:pt idx="333">
                  <c:v>9666</c:v>
                </c:pt>
                <c:pt idx="334">
                  <c:v>9782</c:v>
                </c:pt>
                <c:pt idx="335">
                  <c:v>10191</c:v>
                </c:pt>
                <c:pt idx="336">
                  <c:v>10197</c:v>
                </c:pt>
                <c:pt idx="337">
                  <c:v>10223</c:v>
                </c:pt>
                <c:pt idx="338">
                  <c:v>10267</c:v>
                </c:pt>
                <c:pt idx="339">
                  <c:v>10325</c:v>
                </c:pt>
                <c:pt idx="340">
                  <c:v>10380</c:v>
                </c:pt>
                <c:pt idx="341">
                  <c:v>10401</c:v>
                </c:pt>
                <c:pt idx="342">
                  <c:v>10926</c:v>
                </c:pt>
                <c:pt idx="343">
                  <c:v>11035</c:v>
                </c:pt>
                <c:pt idx="344">
                  <c:v>11601</c:v>
                </c:pt>
                <c:pt idx="345">
                  <c:v>11647</c:v>
                </c:pt>
                <c:pt idx="346">
                  <c:v>12068</c:v>
                </c:pt>
                <c:pt idx="347">
                  <c:v>12068</c:v>
                </c:pt>
                <c:pt idx="348">
                  <c:v>12172</c:v>
                </c:pt>
                <c:pt idx="349">
                  <c:v>12253</c:v>
                </c:pt>
                <c:pt idx="350">
                  <c:v>12295</c:v>
                </c:pt>
                <c:pt idx="351">
                  <c:v>12299</c:v>
                </c:pt>
                <c:pt idx="352">
                  <c:v>12299</c:v>
                </c:pt>
                <c:pt idx="353">
                  <c:v>12870</c:v>
                </c:pt>
                <c:pt idx="354">
                  <c:v>12927.5</c:v>
                </c:pt>
                <c:pt idx="355">
                  <c:v>12929.5</c:v>
                </c:pt>
                <c:pt idx="356">
                  <c:v>12951</c:v>
                </c:pt>
                <c:pt idx="357">
                  <c:v>13471</c:v>
                </c:pt>
                <c:pt idx="358">
                  <c:v>13471</c:v>
                </c:pt>
                <c:pt idx="359">
                  <c:v>13471</c:v>
                </c:pt>
                <c:pt idx="360">
                  <c:v>13519</c:v>
                </c:pt>
                <c:pt idx="361">
                  <c:v>13608</c:v>
                </c:pt>
                <c:pt idx="362">
                  <c:v>14100</c:v>
                </c:pt>
                <c:pt idx="363">
                  <c:v>14733</c:v>
                </c:pt>
                <c:pt idx="364">
                  <c:v>14850.5</c:v>
                </c:pt>
                <c:pt idx="365">
                  <c:v>14856</c:v>
                </c:pt>
                <c:pt idx="366">
                  <c:v>15323</c:v>
                </c:pt>
                <c:pt idx="367">
                  <c:v>15603</c:v>
                </c:pt>
                <c:pt idx="368">
                  <c:v>16021</c:v>
                </c:pt>
                <c:pt idx="369">
                  <c:v>16105</c:v>
                </c:pt>
                <c:pt idx="370">
                  <c:v>16111.5</c:v>
                </c:pt>
                <c:pt idx="371">
                  <c:v>16142</c:v>
                </c:pt>
                <c:pt idx="372">
                  <c:v>16165</c:v>
                </c:pt>
                <c:pt idx="373">
                  <c:v>16680</c:v>
                </c:pt>
                <c:pt idx="374">
                  <c:v>16680</c:v>
                </c:pt>
                <c:pt idx="375">
                  <c:v>16694</c:v>
                </c:pt>
                <c:pt idx="376">
                  <c:v>16821</c:v>
                </c:pt>
                <c:pt idx="377">
                  <c:v>16821</c:v>
                </c:pt>
                <c:pt idx="378">
                  <c:v>16870</c:v>
                </c:pt>
                <c:pt idx="379">
                  <c:v>16870</c:v>
                </c:pt>
                <c:pt idx="380">
                  <c:v>16874</c:v>
                </c:pt>
                <c:pt idx="381">
                  <c:v>16874</c:v>
                </c:pt>
                <c:pt idx="382">
                  <c:v>17462</c:v>
                </c:pt>
                <c:pt idx="383">
                  <c:v>17462</c:v>
                </c:pt>
                <c:pt idx="384">
                  <c:v>17970</c:v>
                </c:pt>
                <c:pt idx="385">
                  <c:v>18148</c:v>
                </c:pt>
                <c:pt idx="386">
                  <c:v>18167</c:v>
                </c:pt>
                <c:pt idx="387">
                  <c:v>18486</c:v>
                </c:pt>
                <c:pt idx="388">
                  <c:v>18578.5</c:v>
                </c:pt>
                <c:pt idx="389">
                  <c:v>18740</c:v>
                </c:pt>
                <c:pt idx="390">
                  <c:v>18835</c:v>
                </c:pt>
              </c:numCache>
            </c:numRef>
          </c:xVal>
          <c:yVal>
            <c:numRef>
              <c:f>Active!$U$21:$U$931</c:f>
              <c:numCache>
                <c:formatCode>General</c:formatCode>
                <c:ptCount val="911"/>
                <c:pt idx="282">
                  <c:v>2.8408217593244422E-3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CB-4E69-A72B-BC48B26E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66544"/>
        <c:axId val="1"/>
      </c:scatterChart>
      <c:valAx>
        <c:axId val="633566544"/>
        <c:scaling>
          <c:orientation val="minMax"/>
          <c:max val="20000"/>
          <c:min val="-450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47804135947973"/>
              <c:y val="0.8405329566362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324840764331211E-2"/>
              <c:y val="0.36212694343439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566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56704615744686"/>
          <c:y val="0.91694491676912471"/>
          <c:w val="0.76910894896099768"/>
          <c:h val="6.64451827242524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AK CMi -- O-C Diagr.</a:t>
            </a:r>
          </a:p>
        </c:rich>
      </c:tx>
      <c:layout>
        <c:manualLayout>
          <c:xMode val="edge"/>
          <c:yMode val="edge"/>
          <c:x val="0.38801711840228248"/>
          <c:y val="3.6544850498338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7988587731813"/>
          <c:y val="0.14950190365108437"/>
          <c:w val="0.81169757489300998"/>
          <c:h val="0.62458573080897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(2)'!$H$21:$H$932</c:f>
              <c:numCache>
                <c:formatCode>General</c:formatCode>
                <c:ptCount val="912"/>
                <c:pt idx="23">
                  <c:v>-1.034559999970952E-2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35-4100-9B70-891C0031A5FF}"/>
            </c:ext>
          </c:extLst>
        </c:ser>
        <c:ser>
          <c:idx val="1"/>
          <c:order val="1"/>
          <c:tx>
            <c:strRef>
              <c:f>'A (2)'!$I$20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(2)'!$I$21:$I$932</c:f>
              <c:numCache>
                <c:formatCode>General</c:formatCode>
                <c:ptCount val="912"/>
                <c:pt idx="25">
                  <c:v>-9.608799999114126E-3</c:v>
                </c:pt>
                <c:pt idx="26">
                  <c:v>-1.5669200001866557E-2</c:v>
                </c:pt>
                <c:pt idx="49">
                  <c:v>-4.0427999992971309E-3</c:v>
                </c:pt>
                <c:pt idx="52">
                  <c:v>-4.7183999995468184E-3</c:v>
                </c:pt>
                <c:pt idx="55">
                  <c:v>3.4739999973680824E-3</c:v>
                </c:pt>
                <c:pt idx="87">
                  <c:v>4.9575999946682714E-3</c:v>
                </c:pt>
                <c:pt idx="127">
                  <c:v>3.7076000007800758E-3</c:v>
                </c:pt>
                <c:pt idx="132">
                  <c:v>6.9739999962621368E-3</c:v>
                </c:pt>
                <c:pt idx="142">
                  <c:v>1.3109200001053978E-2</c:v>
                </c:pt>
                <c:pt idx="173">
                  <c:v>4.2551999940769747E-3</c:v>
                </c:pt>
                <c:pt idx="177">
                  <c:v>8.4611999918706715E-3</c:v>
                </c:pt>
                <c:pt idx="178">
                  <c:v>9.1315999961807393E-3</c:v>
                </c:pt>
                <c:pt idx="183">
                  <c:v>4.535200001555495E-3</c:v>
                </c:pt>
                <c:pt idx="191">
                  <c:v>5.3399999960674904E-3</c:v>
                </c:pt>
                <c:pt idx="197">
                  <c:v>7.1599999500904232E-5</c:v>
                </c:pt>
                <c:pt idx="199">
                  <c:v>1.6997200000332668E-2</c:v>
                </c:pt>
                <c:pt idx="222">
                  <c:v>1.0206400002061855E-2</c:v>
                </c:pt>
                <c:pt idx="223">
                  <c:v>-1.0914400001638569E-2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35-4100-9B70-891C0031A5FF}"/>
            </c:ext>
          </c:extLst>
        </c:ser>
        <c:ser>
          <c:idx val="2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(2)'!$J$21:$J$932</c:f>
              <c:numCache>
                <c:formatCode>General</c:formatCode>
                <c:ptCount val="912"/>
                <c:pt idx="0">
                  <c:v>-1.8826800005626865E-2</c:v>
                </c:pt>
                <c:pt idx="1">
                  <c:v>1.8011200001637917E-2</c:v>
                </c:pt>
                <c:pt idx="193">
                  <c:v>-1.5566000001854263E-3</c:v>
                </c:pt>
                <c:pt idx="195">
                  <c:v>-1.750000003085006E-3</c:v>
                </c:pt>
                <c:pt idx="211">
                  <c:v>4.8279999464284629E-4</c:v>
                </c:pt>
                <c:pt idx="213">
                  <c:v>1.3827999937348068E-3</c:v>
                </c:pt>
                <c:pt idx="219">
                  <c:v>2.196399997046683E-3</c:v>
                </c:pt>
                <c:pt idx="220">
                  <c:v>2.196399997046683E-3</c:v>
                </c:pt>
                <c:pt idx="225">
                  <c:v>5.1554000019677915E-3</c:v>
                </c:pt>
                <c:pt idx="230">
                  <c:v>5.6677999964449555E-3</c:v>
                </c:pt>
                <c:pt idx="231">
                  <c:v>5.6677999964449555E-3</c:v>
                </c:pt>
                <c:pt idx="234">
                  <c:v>1.0793400004331488E-2</c:v>
                </c:pt>
                <c:pt idx="235">
                  <c:v>1.0793400004331488E-2</c:v>
                </c:pt>
                <c:pt idx="236">
                  <c:v>2.3599999985890463E-3</c:v>
                </c:pt>
                <c:pt idx="237">
                  <c:v>2.3599999985890463E-3</c:v>
                </c:pt>
                <c:pt idx="240">
                  <c:v>3.1083999929251149E-3</c:v>
                </c:pt>
                <c:pt idx="241">
                  <c:v>3.1083999929251149E-3</c:v>
                </c:pt>
                <c:pt idx="243">
                  <c:v>0</c:v>
                </c:pt>
                <c:pt idx="246">
                  <c:v>4.581999994115904E-3</c:v>
                </c:pt>
                <c:pt idx="247">
                  <c:v>5.007599997043144E-3</c:v>
                </c:pt>
                <c:pt idx="248">
                  <c:v>5.6372000035480596E-3</c:v>
                </c:pt>
                <c:pt idx="251">
                  <c:v>1.9642199993540999E-2</c:v>
                </c:pt>
                <c:pt idx="252">
                  <c:v>3.2034000032581389E-3</c:v>
                </c:pt>
                <c:pt idx="253">
                  <c:v>8.5915999952703714E-3</c:v>
                </c:pt>
                <c:pt idx="256">
                  <c:v>1.1936399998376146E-2</c:v>
                </c:pt>
                <c:pt idx="258">
                  <c:v>1.1106799996923655E-2</c:v>
                </c:pt>
                <c:pt idx="260">
                  <c:v>1.1629200002062134E-2</c:v>
                </c:pt>
                <c:pt idx="262">
                  <c:v>1.0940799998934381E-2</c:v>
                </c:pt>
                <c:pt idx="264">
                  <c:v>8.7811999983387068E-3</c:v>
                </c:pt>
                <c:pt idx="271">
                  <c:v>8.946799993282184E-3</c:v>
                </c:pt>
                <c:pt idx="272">
                  <c:v>1.0299199995642994E-2</c:v>
                </c:pt>
                <c:pt idx="273">
                  <c:v>1.0299199995642994E-2</c:v>
                </c:pt>
                <c:pt idx="274">
                  <c:v>1.1856799996166956E-2</c:v>
                </c:pt>
                <c:pt idx="275">
                  <c:v>1.2713199997961055E-2</c:v>
                </c:pt>
                <c:pt idx="276">
                  <c:v>1.3797999999951571E-2</c:v>
                </c:pt>
                <c:pt idx="277">
                  <c:v>1.3415599998552352E-2</c:v>
                </c:pt>
                <c:pt idx="278">
                  <c:v>1.3415599998552352E-2</c:v>
                </c:pt>
                <c:pt idx="279">
                  <c:v>1.4127999995253049E-2</c:v>
                </c:pt>
                <c:pt idx="280">
                  <c:v>1.3130999999702908E-2</c:v>
                </c:pt>
                <c:pt idx="281">
                  <c:v>1.3639799995871726E-2</c:v>
                </c:pt>
                <c:pt idx="282">
                  <c:v>1.3184399998863228E-2</c:v>
                </c:pt>
                <c:pt idx="283">
                  <c:v>1.497239999298472E-2</c:v>
                </c:pt>
                <c:pt idx="284">
                  <c:v>1.497239999298472E-2</c:v>
                </c:pt>
                <c:pt idx="285">
                  <c:v>1.497239999298472E-2</c:v>
                </c:pt>
                <c:pt idx="286">
                  <c:v>1.4683599874842912E-2</c:v>
                </c:pt>
                <c:pt idx="287">
                  <c:v>1.4075199993385468E-2</c:v>
                </c:pt>
                <c:pt idx="288">
                  <c:v>1.4540000003762543E-2</c:v>
                </c:pt>
                <c:pt idx="289">
                  <c:v>1.3625199993839487E-2</c:v>
                </c:pt>
                <c:pt idx="290">
                  <c:v>1.0892199992667884E-2</c:v>
                </c:pt>
                <c:pt idx="291">
                  <c:v>1.3766399999440182E-2</c:v>
                </c:pt>
                <c:pt idx="292">
                  <c:v>1.5721199997642543E-2</c:v>
                </c:pt>
                <c:pt idx="293">
                  <c:v>1.8453199998475611E-2</c:v>
                </c:pt>
                <c:pt idx="294">
                  <c:v>1.6092400001070928E-2</c:v>
                </c:pt>
                <c:pt idx="295">
                  <c:v>1.7861999993328936E-2</c:v>
                </c:pt>
                <c:pt idx="296">
                  <c:v>1.8940599999041297E-2</c:v>
                </c:pt>
                <c:pt idx="297">
                  <c:v>1.812479999352945E-2</c:v>
                </c:pt>
                <c:pt idx="298">
                  <c:v>1.9225999996706378E-2</c:v>
                </c:pt>
                <c:pt idx="299">
                  <c:v>1.8391999998129904E-2</c:v>
                </c:pt>
                <c:pt idx="300">
                  <c:v>1.8153599994548131E-2</c:v>
                </c:pt>
                <c:pt idx="301">
                  <c:v>1.8212399998446926E-2</c:v>
                </c:pt>
                <c:pt idx="302">
                  <c:v>1.7427999999199528E-2</c:v>
                </c:pt>
                <c:pt idx="303">
                  <c:v>1.7445600002247375E-2</c:v>
                </c:pt>
                <c:pt idx="304">
                  <c:v>1.7432799999369308E-2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35-4100-9B70-891C0031A5FF}"/>
            </c:ext>
          </c:extLst>
        </c:ser>
        <c:ser>
          <c:idx val="3"/>
          <c:order val="3"/>
          <c:tx>
            <c:strRef>
              <c:f>'A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(2)'!$K$21:$K$932</c:f>
              <c:numCache>
                <c:formatCode>General</c:formatCode>
                <c:ptCount val="912"/>
                <c:pt idx="242">
                  <c:v>3.3339999936288223E-3</c:v>
                </c:pt>
                <c:pt idx="245">
                  <c:v>2.233600003819447E-3</c:v>
                </c:pt>
                <c:pt idx="250">
                  <c:v>7.1355999971274287E-3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35-4100-9B70-891C0031A5FF}"/>
            </c:ext>
          </c:extLst>
        </c:ser>
        <c:ser>
          <c:idx val="4"/>
          <c:order val="4"/>
          <c:tx>
            <c:strRef>
              <c:f>'A (2)'!$L$20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(2)'!$D$21:$D$52</c:f>
                <c:numCache>
                  <c:formatCode>General</c:formatCode>
                  <c:ptCount val="32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(2)'!$D$21:$D$52</c:f>
                <c:numCache>
                  <c:formatCode>General</c:formatCode>
                  <c:ptCount val="32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(2)'!$L$21:$L$932</c:f>
              <c:numCache>
                <c:formatCode>General</c:formatCode>
                <c:ptCount val="912"/>
                <c:pt idx="32">
                  <c:v>-4.5512000069720671E-3</c:v>
                </c:pt>
                <c:pt idx="35">
                  <c:v>-2.6141599999391474E-2</c:v>
                </c:pt>
                <c:pt idx="37">
                  <c:v>-9.8171999998157844E-3</c:v>
                </c:pt>
                <c:pt idx="38">
                  <c:v>-2.229520000400953E-2</c:v>
                </c:pt>
                <c:pt idx="39">
                  <c:v>-1.6086400006315671E-2</c:v>
                </c:pt>
                <c:pt idx="40">
                  <c:v>-1.5086400002473965E-2</c:v>
                </c:pt>
                <c:pt idx="53">
                  <c:v>-9.9436000018613413E-3</c:v>
                </c:pt>
                <c:pt idx="54">
                  <c:v>-4.9435999972047284E-3</c:v>
                </c:pt>
                <c:pt idx="56">
                  <c:v>-1.3212800004112069E-2</c:v>
                </c:pt>
                <c:pt idx="59">
                  <c:v>-8.2127999994554557E-3</c:v>
                </c:pt>
                <c:pt idx="71">
                  <c:v>4.5263999927556142E-3</c:v>
                </c:pt>
                <c:pt idx="75">
                  <c:v>4.9880000005941838E-3</c:v>
                </c:pt>
                <c:pt idx="76">
                  <c:v>5.9880000044358894E-3</c:v>
                </c:pt>
                <c:pt idx="92">
                  <c:v>-2.8059999967808835E-3</c:v>
                </c:pt>
                <c:pt idx="93">
                  <c:v>3.1939999971655197E-3</c:v>
                </c:pt>
                <c:pt idx="107">
                  <c:v>-7.0564000052399933E-3</c:v>
                </c:pt>
                <c:pt idx="108">
                  <c:v>-6.0564000013982877E-3</c:v>
                </c:pt>
                <c:pt idx="109">
                  <c:v>-5.0564000048325397E-3</c:v>
                </c:pt>
                <c:pt idx="110">
                  <c:v>-3.0564000044250861E-3</c:v>
                </c:pt>
                <c:pt idx="111">
                  <c:v>-1.0564000040176325E-3</c:v>
                </c:pt>
                <c:pt idx="112">
                  <c:v>-3.462799999397248E-3</c:v>
                </c:pt>
                <c:pt idx="129">
                  <c:v>1.6938799992203712E-2</c:v>
                </c:pt>
                <c:pt idx="131">
                  <c:v>5.5435999965993688E-3</c:v>
                </c:pt>
                <c:pt idx="133">
                  <c:v>-4.3160000059287995E-3</c:v>
                </c:pt>
                <c:pt idx="135">
                  <c:v>1.0815199995704461E-2</c:v>
                </c:pt>
                <c:pt idx="138">
                  <c:v>-2.4956000052043237E-3</c:v>
                </c:pt>
                <c:pt idx="152">
                  <c:v>1.5166800003498793E-2</c:v>
                </c:pt>
                <c:pt idx="155">
                  <c:v>-6.8384000041987747E-3</c:v>
                </c:pt>
                <c:pt idx="159">
                  <c:v>-7.8912000026321039E-3</c:v>
                </c:pt>
                <c:pt idx="162">
                  <c:v>7.8292000034707598E-3</c:v>
                </c:pt>
                <c:pt idx="165">
                  <c:v>4.4228000042494386E-3</c:v>
                </c:pt>
                <c:pt idx="166">
                  <c:v>5.6315999972866848E-3</c:v>
                </c:pt>
                <c:pt idx="169">
                  <c:v>-6.5056000021286309E-3</c:v>
                </c:pt>
                <c:pt idx="170">
                  <c:v>4.9440000293543562E-4</c:v>
                </c:pt>
                <c:pt idx="181">
                  <c:v>6.4999999958672561E-3</c:v>
                </c:pt>
                <c:pt idx="186">
                  <c:v>-7.8569999968749471E-3</c:v>
                </c:pt>
                <c:pt idx="187">
                  <c:v>-5.8569999964674935E-3</c:v>
                </c:pt>
                <c:pt idx="188">
                  <c:v>-2.8608000066014938E-3</c:v>
                </c:pt>
                <c:pt idx="194">
                  <c:v>-1.5566000001854263E-3</c:v>
                </c:pt>
                <c:pt idx="196">
                  <c:v>-1.7000000007101335E-3</c:v>
                </c:pt>
                <c:pt idx="212">
                  <c:v>4.8279999464284629E-4</c:v>
                </c:pt>
                <c:pt idx="214">
                  <c:v>1.3827999937348068E-3</c:v>
                </c:pt>
                <c:pt idx="226">
                  <c:v>5.1554000019677915E-3</c:v>
                </c:pt>
                <c:pt idx="243">
                  <c:v>2.8408217593244422E-3</c:v>
                </c:pt>
                <c:pt idx="247">
                  <c:v>5.8998634919731124E-3</c:v>
                </c:pt>
                <c:pt idx="249">
                  <c:v>5.7119999983115122E-3</c:v>
                </c:pt>
                <c:pt idx="253">
                  <c:v>8.7356289022607978E-3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35-4100-9B70-891C0031A5FF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(2)'!$M$21:$M$932</c:f>
              <c:numCache>
                <c:formatCode>General</c:formatCode>
                <c:ptCount val="912"/>
                <c:pt idx="2">
                  <c:v>-1.6762799998105038E-2</c:v>
                </c:pt>
                <c:pt idx="3">
                  <c:v>-1.5509999997448176E-2</c:v>
                </c:pt>
                <c:pt idx="4">
                  <c:v>-7.5100000030943193E-3</c:v>
                </c:pt>
                <c:pt idx="5">
                  <c:v>-7.7792000010958873E-3</c:v>
                </c:pt>
                <c:pt idx="6">
                  <c:v>-6.0484000059659593E-3</c:v>
                </c:pt>
                <c:pt idx="7">
                  <c:v>-7.9052000000956468E-3</c:v>
                </c:pt>
                <c:pt idx="8">
                  <c:v>-7.4435999995330349E-3</c:v>
                </c:pt>
                <c:pt idx="9">
                  <c:v>-8.0192000023089349E-3</c:v>
                </c:pt>
                <c:pt idx="10">
                  <c:v>-6.7052000085823238E-3</c:v>
                </c:pt>
                <c:pt idx="11">
                  <c:v>-6.6335999945295043E-3</c:v>
                </c:pt>
                <c:pt idx="12">
                  <c:v>-8.6940000037429854E-3</c:v>
                </c:pt>
                <c:pt idx="13">
                  <c:v>-1.0770800006866921E-2</c:v>
                </c:pt>
                <c:pt idx="14">
                  <c:v>-1.404000000184169E-2</c:v>
                </c:pt>
                <c:pt idx="15">
                  <c:v>-1.9369599998753984E-2</c:v>
                </c:pt>
                <c:pt idx="16">
                  <c:v>-1.3237599996500649E-2</c:v>
                </c:pt>
                <c:pt idx="17">
                  <c:v>-2.0028799997817259E-2</c:v>
                </c:pt>
                <c:pt idx="18">
                  <c:v>-3.8364000065485016E-3</c:v>
                </c:pt>
                <c:pt idx="19">
                  <c:v>-1.9165999998222105E-2</c:v>
                </c:pt>
                <c:pt idx="20">
                  <c:v>-1.1704399999871384E-2</c:v>
                </c:pt>
                <c:pt idx="21">
                  <c:v>-1.0303199996997137E-2</c:v>
                </c:pt>
                <c:pt idx="22">
                  <c:v>-1.4082399997278117E-2</c:v>
                </c:pt>
                <c:pt idx="24">
                  <c:v>-1.034559999970952E-2</c:v>
                </c:pt>
                <c:pt idx="27">
                  <c:v>-1.1372400003892835E-2</c:v>
                </c:pt>
                <c:pt idx="28">
                  <c:v>-6.1636000027647242E-3</c:v>
                </c:pt>
                <c:pt idx="29">
                  <c:v>-8.3432000028551556E-3</c:v>
                </c:pt>
                <c:pt idx="30">
                  <c:v>-9.2931999970460311E-3</c:v>
                </c:pt>
                <c:pt idx="31">
                  <c:v>-1.9474399996397551E-2</c:v>
                </c:pt>
                <c:pt idx="33">
                  <c:v>-7.0292000018525869E-3</c:v>
                </c:pt>
                <c:pt idx="34">
                  <c:v>-1.6962800000328571E-2</c:v>
                </c:pt>
                <c:pt idx="36">
                  <c:v>-1.0097600003064144E-2</c:v>
                </c:pt>
                <c:pt idx="41">
                  <c:v>-7.0864000008441508E-3</c:v>
                </c:pt>
                <c:pt idx="42">
                  <c:v>-1.5355600000475533E-2</c:v>
                </c:pt>
                <c:pt idx="43">
                  <c:v>-1.3822399996570311E-2</c:v>
                </c:pt>
                <c:pt idx="44">
                  <c:v>-7.4212000035913661E-3</c:v>
                </c:pt>
                <c:pt idx="45">
                  <c:v>-6.0736000014003366E-3</c:v>
                </c:pt>
                <c:pt idx="46">
                  <c:v>-1.6408399998908862E-2</c:v>
                </c:pt>
                <c:pt idx="47">
                  <c:v>-1.4216000003216323E-2</c:v>
                </c:pt>
                <c:pt idx="48">
                  <c:v>-1.9813999999314547E-2</c:v>
                </c:pt>
                <c:pt idx="50">
                  <c:v>-1.04767999946489E-2</c:v>
                </c:pt>
                <c:pt idx="51">
                  <c:v>-5.2680000007967465E-3</c:v>
                </c:pt>
                <c:pt idx="57">
                  <c:v>-1.2212800000270363E-2</c:v>
                </c:pt>
                <c:pt idx="58">
                  <c:v>-9.2128000032971613E-3</c:v>
                </c:pt>
                <c:pt idx="60">
                  <c:v>-9.4820000012987293E-3</c:v>
                </c:pt>
                <c:pt idx="61">
                  <c:v>-1.0273200001392979E-2</c:v>
                </c:pt>
                <c:pt idx="62">
                  <c:v>-1.1542400003236253E-2</c:v>
                </c:pt>
                <c:pt idx="63">
                  <c:v>-5.619199997454416E-3</c:v>
                </c:pt>
                <c:pt idx="64">
                  <c:v>-1.0410400005639531E-2</c:v>
                </c:pt>
                <c:pt idx="65">
                  <c:v>7.5895999980275519E-3</c:v>
                </c:pt>
                <c:pt idx="66">
                  <c:v>-3.9488000038545579E-3</c:v>
                </c:pt>
                <c:pt idx="67">
                  <c:v>-1.1217999999644235E-2</c:v>
                </c:pt>
                <c:pt idx="68">
                  <c:v>-1.3976000045659021E-3</c:v>
                </c:pt>
                <c:pt idx="69">
                  <c:v>-1.4028000005055219E-3</c:v>
                </c:pt>
                <c:pt idx="70">
                  <c:v>-9.8748000018531457E-3</c:v>
                </c:pt>
                <c:pt idx="72">
                  <c:v>-7.4280000262660906E-4</c:v>
                </c:pt>
                <c:pt idx="73">
                  <c:v>-1.1011999995389488E-2</c:v>
                </c:pt>
                <c:pt idx="74">
                  <c:v>-6.0119999980088323E-3</c:v>
                </c:pt>
                <c:pt idx="77">
                  <c:v>-1.0748000000603497E-2</c:v>
                </c:pt>
                <c:pt idx="78">
                  <c:v>-7.8084000051603653E-3</c:v>
                </c:pt>
                <c:pt idx="79">
                  <c:v>-8.1379999974160455E-3</c:v>
                </c:pt>
                <c:pt idx="80">
                  <c:v>-1.1676400004944298E-2</c:v>
                </c:pt>
                <c:pt idx="81">
                  <c:v>-7.6764000041293912E-3</c:v>
                </c:pt>
                <c:pt idx="82">
                  <c:v>-5.3236000021570362E-3</c:v>
                </c:pt>
                <c:pt idx="83">
                  <c:v>-7.7956000022822991E-3</c:v>
                </c:pt>
                <c:pt idx="85">
                  <c:v>2.0138799998676404E-2</c:v>
                </c:pt>
                <c:pt idx="86">
                  <c:v>1.3312000010046177E-3</c:v>
                </c:pt>
                <c:pt idx="88">
                  <c:v>-7.9380000024684705E-3</c:v>
                </c:pt>
                <c:pt idx="89">
                  <c:v>2.0619999995687976E-3</c:v>
                </c:pt>
                <c:pt idx="90">
                  <c:v>-9.2072000043117441E-3</c:v>
                </c:pt>
                <c:pt idx="91">
                  <c:v>-7.8060000014374964E-3</c:v>
                </c:pt>
                <c:pt idx="94">
                  <c:v>-1.0404800006654114E-2</c:v>
                </c:pt>
                <c:pt idx="95">
                  <c:v>-4.048000046168454E-4</c:v>
                </c:pt>
                <c:pt idx="96">
                  <c:v>-3.6739999995916151E-3</c:v>
                </c:pt>
                <c:pt idx="97">
                  <c:v>-2.6739999957499094E-3</c:v>
                </c:pt>
                <c:pt idx="98">
                  <c:v>-5.2728000009665266E-3</c:v>
                </c:pt>
                <c:pt idx="99">
                  <c:v>-6.5420000028098002E-3</c:v>
                </c:pt>
                <c:pt idx="100">
                  <c:v>-4.5420000024023466E-3</c:v>
                </c:pt>
                <c:pt idx="101">
                  <c:v>-1.3602399994852021E-2</c:v>
                </c:pt>
                <c:pt idx="102">
                  <c:v>-3.6024000000907108E-3</c:v>
                </c:pt>
                <c:pt idx="103">
                  <c:v>-4.1408000033698045E-3</c:v>
                </c:pt>
                <c:pt idx="104">
                  <c:v>-1.2069199998222757E-2</c:v>
                </c:pt>
                <c:pt idx="105">
                  <c:v>-6.721600002492778E-3</c:v>
                </c:pt>
                <c:pt idx="106">
                  <c:v>-7.9908000043360516E-3</c:v>
                </c:pt>
                <c:pt idx="113">
                  <c:v>3.5371999983908609E-3</c:v>
                </c:pt>
                <c:pt idx="114">
                  <c:v>-2.0012000022688881E-3</c:v>
                </c:pt>
                <c:pt idx="115">
                  <c:v>-4.9296000070171431E-3</c:v>
                </c:pt>
                <c:pt idx="116">
                  <c:v>-4.1272000016761012E-3</c:v>
                </c:pt>
                <c:pt idx="117">
                  <c:v>-4.1324000048916787E-3</c:v>
                </c:pt>
                <c:pt idx="118">
                  <c:v>-7.3120000015478581E-3</c:v>
                </c:pt>
                <c:pt idx="119">
                  <c:v>-6.8003999986103736E-3</c:v>
                </c:pt>
                <c:pt idx="120">
                  <c:v>-8.5916000025463291E-3</c:v>
                </c:pt>
                <c:pt idx="121">
                  <c:v>-3.2672000015736558E-3</c:v>
                </c:pt>
                <c:pt idx="122">
                  <c:v>-1.2672000011662021E-3</c:v>
                </c:pt>
                <c:pt idx="123">
                  <c:v>-1.3662400000612251E-2</c:v>
                </c:pt>
                <c:pt idx="124">
                  <c:v>-1.1662400000204798E-2</c:v>
                </c:pt>
                <c:pt idx="125">
                  <c:v>-8.6623999959556386E-3</c:v>
                </c:pt>
                <c:pt idx="126">
                  <c:v>-1.9084000014117919E-3</c:v>
                </c:pt>
                <c:pt idx="128">
                  <c:v>4.771999956574291E-4</c:v>
                </c:pt>
                <c:pt idx="130">
                  <c:v>-7.5280000019120052E-3</c:v>
                </c:pt>
                <c:pt idx="134">
                  <c:v>-8.256400004029274E-3</c:v>
                </c:pt>
                <c:pt idx="136">
                  <c:v>-4.0528000026824884E-3</c:v>
                </c:pt>
                <c:pt idx="137">
                  <c:v>-3.3220000041183084E-3</c:v>
                </c:pt>
                <c:pt idx="139">
                  <c:v>8.8919999689096585E-4</c:v>
                </c:pt>
                <c:pt idx="140">
                  <c:v>-3.7096000014571473E-3</c:v>
                </c:pt>
                <c:pt idx="141">
                  <c:v>3.2903999963309616E-3</c:v>
                </c:pt>
                <c:pt idx="143">
                  <c:v>-9.1160000010859221E-3</c:v>
                </c:pt>
                <c:pt idx="144">
                  <c:v>2.8520000341814011E-4</c:v>
                </c:pt>
                <c:pt idx="145">
                  <c:v>1.2851999999838881E-3</c:v>
                </c:pt>
                <c:pt idx="146">
                  <c:v>3.0160000023897737E-3</c:v>
                </c:pt>
                <c:pt idx="147">
                  <c:v>-7.7520000195363536E-4</c:v>
                </c:pt>
                <c:pt idx="148">
                  <c:v>-5.9124000035808422E-3</c:v>
                </c:pt>
                <c:pt idx="149">
                  <c:v>3.2799999971757643E-3</c:v>
                </c:pt>
                <c:pt idx="150">
                  <c:v>-1.0316000043530948E-3</c:v>
                </c:pt>
                <c:pt idx="151">
                  <c:v>4.1720000008353963E-3</c:v>
                </c:pt>
                <c:pt idx="153">
                  <c:v>4.6283999981824309E-3</c:v>
                </c:pt>
                <c:pt idx="154">
                  <c:v>-6.0472000041045249E-3</c:v>
                </c:pt>
                <c:pt idx="156">
                  <c:v>4.354000004241243E-3</c:v>
                </c:pt>
                <c:pt idx="157">
                  <c:v>-2.4480000138282776E-4</c:v>
                </c:pt>
                <c:pt idx="158">
                  <c:v>-2.4424000075669028E-3</c:v>
                </c:pt>
                <c:pt idx="160">
                  <c:v>1.2959999949089251E-3</c:v>
                </c:pt>
                <c:pt idx="161">
                  <c:v>1.5427999998792075E-2</c:v>
                </c:pt>
                <c:pt idx="163">
                  <c:v>-4.7092000022530556E-3</c:v>
                </c:pt>
                <c:pt idx="164">
                  <c:v>-1.3080000062473118E-3</c:v>
                </c:pt>
                <c:pt idx="167">
                  <c:v>1.4631600002758205E-2</c:v>
                </c:pt>
                <c:pt idx="168">
                  <c:v>7.0931999944150448E-3</c:v>
                </c:pt>
                <c:pt idx="171">
                  <c:v>9.3647999965469353E-3</c:v>
                </c:pt>
                <c:pt idx="172">
                  <c:v>2.8979999988223426E-3</c:v>
                </c:pt>
                <c:pt idx="174">
                  <c:v>-2.89840000186814E-3</c:v>
                </c:pt>
                <c:pt idx="175">
                  <c:v>1.6347999990102835E-3</c:v>
                </c:pt>
                <c:pt idx="176">
                  <c:v>-6.0176000042702071E-3</c:v>
                </c:pt>
                <c:pt idx="179">
                  <c:v>2.9667999988305382E-3</c:v>
                </c:pt>
                <c:pt idx="180">
                  <c:v>-5.0000000192085281E-4</c:v>
                </c:pt>
                <c:pt idx="182">
                  <c:v>-5.8772000047611073E-3</c:v>
                </c:pt>
                <c:pt idx="184">
                  <c:v>-1.7749999969964847E-3</c:v>
                </c:pt>
                <c:pt idx="185">
                  <c:v>-2.8324000013526529E-3</c:v>
                </c:pt>
                <c:pt idx="189">
                  <c:v>8.9096000010613352E-3</c:v>
                </c:pt>
                <c:pt idx="190">
                  <c:v>-1.2275999979465269E-3</c:v>
                </c:pt>
                <c:pt idx="192">
                  <c:v>5.703199996787589E-3</c:v>
                </c:pt>
                <c:pt idx="198">
                  <c:v>-3.0932000008760951E-3</c:v>
                </c:pt>
                <c:pt idx="200">
                  <c:v>1.9249999997555278E-2</c:v>
                </c:pt>
                <c:pt idx="201">
                  <c:v>-8.1040000077337027E-4</c:v>
                </c:pt>
                <c:pt idx="202">
                  <c:v>-1.9476000015856698E-3</c:v>
                </c:pt>
                <c:pt idx="203">
                  <c:v>5.1399999210843816E-4</c:v>
                </c:pt>
                <c:pt idx="204">
                  <c:v>-1.8156000005546957E-3</c:v>
                </c:pt>
                <c:pt idx="205">
                  <c:v>1.31639999744948E-3</c:v>
                </c:pt>
                <c:pt idx="206">
                  <c:v>3.3163999978569336E-3</c:v>
                </c:pt>
                <c:pt idx="207">
                  <c:v>5.45599999895785E-3</c:v>
                </c:pt>
                <c:pt idx="208">
                  <c:v>-3.1263999990187585E-3</c:v>
                </c:pt>
                <c:pt idx="209">
                  <c:v>4.9599999329075217E-5</c:v>
                </c:pt>
                <c:pt idx="210">
                  <c:v>-2.0513399998890236E-2</c:v>
                </c:pt>
                <c:pt idx="215">
                  <c:v>1.5827999959583394E-3</c:v>
                </c:pt>
                <c:pt idx="216">
                  <c:v>6.3852000021142885E-3</c:v>
                </c:pt>
                <c:pt idx="217">
                  <c:v>7.5247999993734993E-3</c:v>
                </c:pt>
                <c:pt idx="218">
                  <c:v>8.3875999989686534E-3</c:v>
                </c:pt>
                <c:pt idx="221">
                  <c:v>6.9976000013411976E-3</c:v>
                </c:pt>
                <c:pt idx="224">
                  <c:v>-1.8100000015692785E-3</c:v>
                </c:pt>
                <c:pt idx="227">
                  <c:v>4.124399994907435E-3</c:v>
                </c:pt>
                <c:pt idx="228">
                  <c:v>1.3124400000378955E-2</c:v>
                </c:pt>
                <c:pt idx="229">
                  <c:v>9.6091999948839657E-3</c:v>
                </c:pt>
                <c:pt idx="232">
                  <c:v>3.3959999927901663E-3</c:v>
                </c:pt>
                <c:pt idx="233">
                  <c:v>8.3959999974467792E-3</c:v>
                </c:pt>
                <c:pt idx="238">
                  <c:v>1.13431999925524E-2</c:v>
                </c:pt>
                <c:pt idx="239">
                  <c:v>-1.4532000059261918E-3</c:v>
                </c:pt>
                <c:pt idx="244">
                  <c:v>9.6823999992921017E-3</c:v>
                </c:pt>
                <c:pt idx="254">
                  <c:v>1.0269200000038836E-2</c:v>
                </c:pt>
                <c:pt idx="255">
                  <c:v>1.0161599995626602E-2</c:v>
                </c:pt>
                <c:pt idx="257">
                  <c:v>1.1984799995843787E-2</c:v>
                </c:pt>
                <c:pt idx="259">
                  <c:v>1.1358799994923174E-2</c:v>
                </c:pt>
                <c:pt idx="261">
                  <c:v>1.1130400002002716E-2</c:v>
                </c:pt>
                <c:pt idx="263">
                  <c:v>1.1640399992757011E-2</c:v>
                </c:pt>
                <c:pt idx="265">
                  <c:v>1.1374799993063789E-2</c:v>
                </c:pt>
                <c:pt idx="266">
                  <c:v>1.1729999998351559E-2</c:v>
                </c:pt>
                <c:pt idx="267">
                  <c:v>1.0871999998926185E-2</c:v>
                </c:pt>
                <c:pt idx="268">
                  <c:v>1.0364399997342844E-2</c:v>
                </c:pt>
                <c:pt idx="269">
                  <c:v>1.0174399998504668E-2</c:v>
                </c:pt>
                <c:pt idx="270">
                  <c:v>1.0254000000713859E-2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35-4100-9B70-891C0031A5FF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(2)'!$N$21:$N$932</c:f>
              <c:numCache>
                <c:formatCode>General</c:formatCode>
                <c:ptCount val="912"/>
                <c:pt idx="220">
                  <c:v>1.6646858792139572E-3</c:v>
                </c:pt>
                <c:pt idx="231">
                  <c:v>2.3366862264411347E-3</c:v>
                </c:pt>
                <c:pt idx="239">
                  <c:v>2.9858700703671468E-3</c:v>
                </c:pt>
                <c:pt idx="240">
                  <c:v>3.0010810725679235E-3</c:v>
                </c:pt>
                <c:pt idx="241">
                  <c:v>3.0010810725679235E-3</c:v>
                </c:pt>
                <c:pt idx="242">
                  <c:v>4.4396072806985347E-3</c:v>
                </c:pt>
                <c:pt idx="243">
                  <c:v>5.183859888379402E-3</c:v>
                </c:pt>
                <c:pt idx="244">
                  <c:v>5.2664339003264766E-3</c:v>
                </c:pt>
                <c:pt idx="245">
                  <c:v>5.6988609628914185E-3</c:v>
                </c:pt>
                <c:pt idx="246">
                  <c:v>5.7108124646205998E-3</c:v>
                </c:pt>
                <c:pt idx="247">
                  <c:v>5.8998634919731124E-3</c:v>
                </c:pt>
                <c:pt idx="248">
                  <c:v>6.3170795523372772E-3</c:v>
                </c:pt>
                <c:pt idx="249">
                  <c:v>7.1504251729084091E-3</c:v>
                </c:pt>
                <c:pt idx="250">
                  <c:v>7.8229687702141854E-3</c:v>
                </c:pt>
                <c:pt idx="251">
                  <c:v>7.9604110400997765E-3</c:v>
                </c:pt>
                <c:pt idx="252">
                  <c:v>8.6916256458942649E-3</c:v>
                </c:pt>
                <c:pt idx="253">
                  <c:v>8.7356289022607978E-3</c:v>
                </c:pt>
                <c:pt idx="254">
                  <c:v>9.3375499893486816E-3</c:v>
                </c:pt>
                <c:pt idx="255">
                  <c:v>9.3603664926498464E-3</c:v>
                </c:pt>
                <c:pt idx="256">
                  <c:v>9.3788369953222185E-3</c:v>
                </c:pt>
                <c:pt idx="257">
                  <c:v>9.3907884970514006E-3</c:v>
                </c:pt>
                <c:pt idx="258">
                  <c:v>9.3962209978373928E-3</c:v>
                </c:pt>
                <c:pt idx="259">
                  <c:v>9.4831410104132593E-3</c:v>
                </c:pt>
                <c:pt idx="260">
                  <c:v>1.0043775091527606E-2</c:v>
                </c:pt>
                <c:pt idx="261">
                  <c:v>1.0068764595143168E-2</c:v>
                </c:pt>
                <c:pt idx="262">
                  <c:v>1.0194798613378176E-2</c:v>
                </c:pt>
                <c:pt idx="263">
                  <c:v>1.06391771776723E-2</c:v>
                </c:pt>
                <c:pt idx="264">
                  <c:v>1.0673945182702647E-2</c:v>
                </c:pt>
                <c:pt idx="265">
                  <c:v>1.0721751189619376E-2</c:v>
                </c:pt>
                <c:pt idx="266">
                  <c:v>1.078476819873688E-2</c:v>
                </c:pt>
                <c:pt idx="267">
                  <c:v>1.0844525707382788E-2</c:v>
                </c:pt>
                <c:pt idx="268">
                  <c:v>1.0867342210683953E-2</c:v>
                </c:pt>
                <c:pt idx="269">
                  <c:v>1.1437754793213085E-2</c:v>
                </c:pt>
                <c:pt idx="270">
                  <c:v>1.1556183310347705E-2</c:v>
                </c:pt>
                <c:pt idx="271">
                  <c:v>1.2221121406553093E-2</c:v>
                </c:pt>
                <c:pt idx="272">
                  <c:v>1.2678537972733597E-2</c:v>
                </c:pt>
                <c:pt idx="273">
                  <c:v>1.2678537972733597E-2</c:v>
                </c:pt>
                <c:pt idx="274">
                  <c:v>1.2791533989082225E-2</c:v>
                </c:pt>
                <c:pt idx="275">
                  <c:v>1.2879540501815291E-2</c:v>
                </c:pt>
                <c:pt idx="276">
                  <c:v>1.2925173508417622E-2</c:v>
                </c:pt>
                <c:pt idx="277">
                  <c:v>1.2929519509046415E-2</c:v>
                </c:pt>
                <c:pt idx="278">
                  <c:v>1.2929519509046415E-2</c:v>
                </c:pt>
                <c:pt idx="279">
                  <c:v>1.3549911098806671E-2</c:v>
                </c:pt>
                <c:pt idx="280">
                  <c:v>1.3612384857845576E-2</c:v>
                </c:pt>
                <c:pt idx="281">
                  <c:v>1.3614557858159973E-2</c:v>
                </c:pt>
                <c:pt idx="282">
                  <c:v>1.3637917611539737E-2</c:v>
                </c:pt>
                <c:pt idx="283">
                  <c:v>1.4202897693282878E-2</c:v>
                </c:pt>
                <c:pt idx="284">
                  <c:v>1.4202897693282878E-2</c:v>
                </c:pt>
                <c:pt idx="285">
                  <c:v>1.4202897693282878E-2</c:v>
                </c:pt>
                <c:pt idx="286">
                  <c:v>1.4255049700828398E-2</c:v>
                </c:pt>
                <c:pt idx="287">
                  <c:v>1.4351748214819051E-2</c:v>
                </c:pt>
                <c:pt idx="288">
                  <c:v>1.4886306292160638E-2</c:v>
                </c:pt>
                <c:pt idx="289">
                  <c:v>1.5574060891667192E-2</c:v>
                </c:pt>
                <c:pt idx="290">
                  <c:v>1.5701724660137997E-2</c:v>
                </c:pt>
                <c:pt idx="291">
                  <c:v>1.5707700411002588E-2</c:v>
                </c:pt>
                <c:pt idx="292">
                  <c:v>1.6215095984414216E-2</c:v>
                </c:pt>
                <c:pt idx="293">
                  <c:v>1.6519316028429754E-2</c:v>
                </c:pt>
                <c:pt idx="294">
                  <c:v>1.6973473094138661E-2</c:v>
                </c:pt>
                <c:pt idx="295">
                  <c:v>1.7064739107343324E-2</c:v>
                </c:pt>
                <c:pt idx="296">
                  <c:v>1.7071801358365113E-2</c:v>
                </c:pt>
                <c:pt idx="297">
                  <c:v>1.7104939613159661E-2</c:v>
                </c:pt>
                <c:pt idx="298">
                  <c:v>1.7129929116775224E-2</c:v>
                </c:pt>
                <c:pt idx="299">
                  <c:v>1.7689476697732371E-2</c:v>
                </c:pt>
                <c:pt idx="300">
                  <c:v>1.770468769993315E-2</c:v>
                </c:pt>
                <c:pt idx="301">
                  <c:v>1.784267321989734E-2</c:v>
                </c:pt>
                <c:pt idx="302">
                  <c:v>1.7895911727600057E-2</c:v>
                </c:pt>
                <c:pt idx="303">
                  <c:v>1.7900257728228852E-2</c:v>
                </c:pt>
                <c:pt idx="304">
                  <c:v>1.8539119820661479E-2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E35-4100-9B70-891C0031A5FF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(2)'!$O$21:$O$932</c:f>
              <c:numCache>
                <c:formatCode>0.00E+00</c:formatCode>
                <c:ptCount val="912"/>
                <c:pt idx="0">
                  <c:v>-2.7849412116023601E-2</c:v>
                </c:pt>
                <c:pt idx="1">
                  <c:v>-2.3060563041306614E-2</c:v>
                </c:pt>
                <c:pt idx="2">
                  <c:v>-1.2280628220102724E-2</c:v>
                </c:pt>
                <c:pt idx="3">
                  <c:v>-1.2259454490624412E-2</c:v>
                </c:pt>
                <c:pt idx="4">
                  <c:v>-1.2259454490624412E-2</c:v>
                </c:pt>
                <c:pt idx="5">
                  <c:v>-1.2247111437095684E-2</c:v>
                </c:pt>
                <c:pt idx="6">
                  <c:v>-1.2234774491005762E-2</c:v>
                </c:pt>
                <c:pt idx="7">
                  <c:v>-1.2097718850078234E-2</c:v>
                </c:pt>
                <c:pt idx="8">
                  <c:v>-1.2073199388851106E-2</c:v>
                </c:pt>
                <c:pt idx="9">
                  <c:v>-1.1551939919514431E-2</c:v>
                </c:pt>
                <c:pt idx="10">
                  <c:v>-1.1237167761663509E-2</c:v>
                </c:pt>
                <c:pt idx="11">
                  <c:v>-1.1171354822391446E-2</c:v>
                </c:pt>
                <c:pt idx="12">
                  <c:v>-1.1156194143608369E-2</c:v>
                </c:pt>
                <c:pt idx="13">
                  <c:v>-1.1109092151747458E-2</c:v>
                </c:pt>
                <c:pt idx="14">
                  <c:v>-1.1097331922379251E-2</c:v>
                </c:pt>
                <c:pt idx="15">
                  <c:v>-1.1070474332164992E-2</c:v>
                </c:pt>
                <c:pt idx="16">
                  <c:v>-1.1020202353223003E-2</c:v>
                </c:pt>
                <c:pt idx="17">
                  <c:v>-1.101685487649167E-2</c:v>
                </c:pt>
                <c:pt idx="18">
                  <c:v>-1.0981736471761082E-2</c:v>
                </c:pt>
                <c:pt idx="19">
                  <c:v>-1.0955016485882414E-2</c:v>
                </c:pt>
                <c:pt idx="20">
                  <c:v>-1.0931662672976329E-2</c:v>
                </c:pt>
                <c:pt idx="21">
                  <c:v>-1.0893348729634954E-2</c:v>
                </c:pt>
                <c:pt idx="22">
                  <c:v>-1.0510564547748364E-2</c:v>
                </c:pt>
                <c:pt idx="23">
                  <c:v>-1.0311964376784347E-2</c:v>
                </c:pt>
                <c:pt idx="24">
                  <c:v>-1.0311964376784347E-2</c:v>
                </c:pt>
                <c:pt idx="25">
                  <c:v>-1.0115219371518616E-2</c:v>
                </c:pt>
                <c:pt idx="26">
                  <c:v>-1.0100778871948431E-2</c:v>
                </c:pt>
                <c:pt idx="27">
                  <c:v>-1.006552237578753E-2</c:v>
                </c:pt>
                <c:pt idx="28">
                  <c:v>-1.0062320231171502E-2</c:v>
                </c:pt>
                <c:pt idx="29">
                  <c:v>-9.4458773604679993E-3</c:v>
                </c:pt>
                <c:pt idx="30">
                  <c:v>-9.2528245233391496E-3</c:v>
                </c:pt>
                <c:pt idx="31">
                  <c:v>-9.2113808750995986E-3</c:v>
                </c:pt>
                <c:pt idx="32">
                  <c:v>-9.1684982509636585E-3</c:v>
                </c:pt>
                <c:pt idx="33">
                  <c:v>-9.1608509224434982E-3</c:v>
                </c:pt>
                <c:pt idx="34">
                  <c:v>-8.9994608243978789E-3</c:v>
                </c:pt>
                <c:pt idx="35">
                  <c:v>-8.1512877344074811E-3</c:v>
                </c:pt>
                <c:pt idx="36">
                  <c:v>-8.1368487420083024E-3</c:v>
                </c:pt>
                <c:pt idx="37">
                  <c:v>-8.0777791859731746E-3</c:v>
                </c:pt>
                <c:pt idx="38">
                  <c:v>-8.0705899153636039E-3</c:v>
                </c:pt>
                <c:pt idx="39">
                  <c:v>-8.0677150796110327E-3</c:v>
                </c:pt>
                <c:pt idx="40">
                  <c:v>-8.0677150796110327E-3</c:v>
                </c:pt>
                <c:pt idx="41">
                  <c:v>-8.0677150796110327E-3</c:v>
                </c:pt>
                <c:pt idx="42">
                  <c:v>-8.0576570806877006E-3</c:v>
                </c:pt>
                <c:pt idx="43">
                  <c:v>-7.9817018404254141E-3</c:v>
                </c:pt>
                <c:pt idx="44">
                  <c:v>-7.94884906915274E-3</c:v>
                </c:pt>
                <c:pt idx="45">
                  <c:v>-7.4861288495058796E-3</c:v>
                </c:pt>
                <c:pt idx="46">
                  <c:v>-7.3715250834858175E-3</c:v>
                </c:pt>
                <c:pt idx="47">
                  <c:v>-7.3426650585507666E-3</c:v>
                </c:pt>
                <c:pt idx="48">
                  <c:v>-7.0638235665654138E-3</c:v>
                </c:pt>
                <c:pt idx="49">
                  <c:v>-6.4726844687301287E-3</c:v>
                </c:pt>
                <c:pt idx="50">
                  <c:v>-6.4533246829928687E-3</c:v>
                </c:pt>
                <c:pt idx="51">
                  <c:v>-6.4507454971352426E-3</c:v>
                </c:pt>
                <c:pt idx="52">
                  <c:v>-6.4069756182198855E-3</c:v>
                </c:pt>
                <c:pt idx="53">
                  <c:v>-6.3851447108994154E-3</c:v>
                </c:pt>
                <c:pt idx="54">
                  <c:v>-6.3851447108994154E-3</c:v>
                </c:pt>
                <c:pt idx="55">
                  <c:v>-6.3800132617715605E-3</c:v>
                </c:pt>
                <c:pt idx="56">
                  <c:v>-6.3761659836625573E-3</c:v>
                </c:pt>
                <c:pt idx="57">
                  <c:v>-6.3761659836625573E-3</c:v>
                </c:pt>
                <c:pt idx="58">
                  <c:v>-6.3761659836625573E-3</c:v>
                </c:pt>
                <c:pt idx="59">
                  <c:v>-6.3761659836625573E-3</c:v>
                </c:pt>
                <c:pt idx="60">
                  <c:v>-6.3671933638645055E-3</c:v>
                </c:pt>
                <c:pt idx="61">
                  <c:v>-6.3646308799823947E-3</c:v>
                </c:pt>
                <c:pt idx="62">
                  <c:v>-6.3556661126056681E-3</c:v>
                </c:pt>
                <c:pt idx="63">
                  <c:v>-6.319868117486839E-3</c:v>
                </c:pt>
                <c:pt idx="64">
                  <c:v>-6.3173148570837435E-3</c:v>
                </c:pt>
                <c:pt idx="65">
                  <c:v>-6.3173148570837435E-3</c:v>
                </c:pt>
                <c:pt idx="66">
                  <c:v>-6.2994559941222097E-3</c:v>
                </c:pt>
                <c:pt idx="67">
                  <c:v>-6.2905357237996546E-3</c:v>
                </c:pt>
                <c:pt idx="68">
                  <c:v>-5.8019731489704013E-3</c:v>
                </c:pt>
                <c:pt idx="69">
                  <c:v>-5.7201676415005159E-3</c:v>
                </c:pt>
                <c:pt idx="70">
                  <c:v>-5.5750487935341724E-3</c:v>
                </c:pt>
                <c:pt idx="71">
                  <c:v>-5.5474393207988444E-3</c:v>
                </c:pt>
                <c:pt idx="72">
                  <c:v>-5.5390495251613145E-3</c:v>
                </c:pt>
                <c:pt idx="73">
                  <c:v>-5.5306658369625918E-3</c:v>
                </c:pt>
                <c:pt idx="74">
                  <c:v>-5.5306658369625918E-3</c:v>
                </c:pt>
                <c:pt idx="75">
                  <c:v>-5.5306658369625918E-3</c:v>
                </c:pt>
                <c:pt idx="76">
                  <c:v>-5.5306658369625918E-3</c:v>
                </c:pt>
                <c:pt idx="77">
                  <c:v>-5.4590561820348459E-3</c:v>
                </c:pt>
                <c:pt idx="78">
                  <c:v>-5.4483534350150678E-3</c:v>
                </c:pt>
                <c:pt idx="79">
                  <c:v>-5.4293512575237946E-3</c:v>
                </c:pt>
                <c:pt idx="80">
                  <c:v>-5.4127505269566788E-3</c:v>
                </c:pt>
                <c:pt idx="81">
                  <c:v>-5.4127505269566788E-3</c:v>
                </c:pt>
                <c:pt idx="82">
                  <c:v>-5.1065862540483412E-3</c:v>
                </c:pt>
                <c:pt idx="83">
                  <c:v>-4.9692151284553895E-3</c:v>
                </c:pt>
                <c:pt idx="84">
                  <c:v>-4.8837056659194536E-3</c:v>
                </c:pt>
                <c:pt idx="85">
                  <c:v>-4.883141746278648E-3</c:v>
                </c:pt>
                <c:pt idx="86">
                  <c:v>-4.8594852592078889E-3</c:v>
                </c:pt>
                <c:pt idx="87">
                  <c:v>-4.8527363588722321E-3</c:v>
                </c:pt>
                <c:pt idx="88">
                  <c:v>-4.8516119783952524E-3</c:v>
                </c:pt>
                <c:pt idx="89">
                  <c:v>-4.8516119783952524E-3</c:v>
                </c:pt>
                <c:pt idx="90">
                  <c:v>-4.8437448050214224E-3</c:v>
                </c:pt>
                <c:pt idx="91">
                  <c:v>-4.8179385224337117E-3</c:v>
                </c:pt>
                <c:pt idx="92">
                  <c:v>-4.8179385224337117E-3</c:v>
                </c:pt>
                <c:pt idx="93">
                  <c:v>-4.8179385224337117E-3</c:v>
                </c:pt>
                <c:pt idx="94">
                  <c:v>-4.792198175256804E-3</c:v>
                </c:pt>
                <c:pt idx="95">
                  <c:v>-4.792198175256804E-3</c:v>
                </c:pt>
                <c:pt idx="96">
                  <c:v>-4.7843772439196625E-3</c:v>
                </c:pt>
                <c:pt idx="97">
                  <c:v>-4.7843772439196625E-3</c:v>
                </c:pt>
                <c:pt idx="98">
                  <c:v>-4.7587228994524985E-3</c:v>
                </c:pt>
                <c:pt idx="99">
                  <c:v>-4.750928142853105E-3</c:v>
                </c:pt>
                <c:pt idx="100">
                  <c:v>-4.750928142853105E-3</c:v>
                </c:pt>
                <c:pt idx="101">
                  <c:v>-4.7409152871353989E-3</c:v>
                </c:pt>
                <c:pt idx="102">
                  <c:v>-4.7409152871353989E-3</c:v>
                </c:pt>
                <c:pt idx="103">
                  <c:v>-4.725359801095683E-3</c:v>
                </c:pt>
                <c:pt idx="104">
                  <c:v>-4.6821554785158245E-3</c:v>
                </c:pt>
                <c:pt idx="105">
                  <c:v>-4.3252335488461781E-3</c:v>
                </c:pt>
                <c:pt idx="106">
                  <c:v>-4.3177860437675734E-3</c:v>
                </c:pt>
                <c:pt idx="107">
                  <c:v>-4.2373205368325256E-3</c:v>
                </c:pt>
                <c:pt idx="108">
                  <c:v>-4.2373205368325256E-3</c:v>
                </c:pt>
                <c:pt idx="109">
                  <c:v>-4.2373205368325256E-3</c:v>
                </c:pt>
                <c:pt idx="110">
                  <c:v>-4.2373205368325256E-3</c:v>
                </c:pt>
                <c:pt idx="111">
                  <c:v>-4.2373205368325256E-3</c:v>
                </c:pt>
                <c:pt idx="112">
                  <c:v>-4.191064297189788E-3</c:v>
                </c:pt>
                <c:pt idx="113">
                  <c:v>-4.191064297189788E-3</c:v>
                </c:pt>
                <c:pt idx="114">
                  <c:v>-4.1763970072509881E-3</c:v>
                </c:pt>
                <c:pt idx="115">
                  <c:v>-4.1356669452379587E-3</c:v>
                </c:pt>
                <c:pt idx="116">
                  <c:v>-4.0878700336181469E-3</c:v>
                </c:pt>
                <c:pt idx="117">
                  <c:v>-4.018724623588904E-3</c:v>
                </c:pt>
                <c:pt idx="118">
                  <c:v>-3.6263646798784656E-3</c:v>
                </c:pt>
                <c:pt idx="119">
                  <c:v>-3.4914723952710622E-3</c:v>
                </c:pt>
                <c:pt idx="120">
                  <c:v>-3.4895490735564342E-3</c:v>
                </c:pt>
                <c:pt idx="121">
                  <c:v>-3.4406728229670726E-3</c:v>
                </c:pt>
                <c:pt idx="122">
                  <c:v>-3.4406728229670726E-3</c:v>
                </c:pt>
                <c:pt idx="123">
                  <c:v>-3.353323792834836E-3</c:v>
                </c:pt>
                <c:pt idx="124">
                  <c:v>-3.353323792834836E-3</c:v>
                </c:pt>
                <c:pt idx="125">
                  <c:v>-3.353323792834836E-3</c:v>
                </c:pt>
                <c:pt idx="126">
                  <c:v>-3.0894277474240056E-3</c:v>
                </c:pt>
                <c:pt idx="127">
                  <c:v>-2.9635026901575394E-3</c:v>
                </c:pt>
                <c:pt idx="128">
                  <c:v>-2.8891202840487682E-3</c:v>
                </c:pt>
                <c:pt idx="129">
                  <c:v>-2.876808720507283E-3</c:v>
                </c:pt>
                <c:pt idx="130">
                  <c:v>-2.8304219597043811E-3</c:v>
                </c:pt>
                <c:pt idx="131">
                  <c:v>-2.7965119125739936E-3</c:v>
                </c:pt>
                <c:pt idx="132">
                  <c:v>-2.4466008249949371E-3</c:v>
                </c:pt>
                <c:pt idx="133">
                  <c:v>-2.4262596013091943E-3</c:v>
                </c:pt>
                <c:pt idx="134">
                  <c:v>-2.3785631753162682E-3</c:v>
                </c:pt>
                <c:pt idx="135">
                  <c:v>-2.3472732194344506E-3</c:v>
                </c:pt>
                <c:pt idx="136">
                  <c:v>-2.3233330266668982E-3</c:v>
                </c:pt>
                <c:pt idx="137">
                  <c:v>-2.3177631227760806E-3</c:v>
                </c:pt>
                <c:pt idx="138">
                  <c:v>-2.3129937804638187E-3</c:v>
                </c:pt>
                <c:pt idx="139">
                  <c:v>-1.9006734675584033E-3</c:v>
                </c:pt>
                <c:pt idx="140">
                  <c:v>-1.8839863389604702E-3</c:v>
                </c:pt>
                <c:pt idx="141">
                  <c:v>-1.8839863389604702E-3</c:v>
                </c:pt>
                <c:pt idx="142">
                  <c:v>-1.8644812341267753E-3</c:v>
                </c:pt>
                <c:pt idx="143">
                  <c:v>-1.8522468581559622E-3</c:v>
                </c:pt>
                <c:pt idx="144">
                  <c:v>-1.8357518022764554E-3</c:v>
                </c:pt>
                <c:pt idx="145">
                  <c:v>-1.8357518022764554E-3</c:v>
                </c:pt>
                <c:pt idx="146">
                  <c:v>-1.8307446552472185E-3</c:v>
                </c:pt>
                <c:pt idx="147">
                  <c:v>-1.8293151635847688E-3</c:v>
                </c:pt>
                <c:pt idx="148">
                  <c:v>-1.8029594967498514E-3</c:v>
                </c:pt>
                <c:pt idx="149">
                  <c:v>-1.7880767817722051E-3</c:v>
                </c:pt>
                <c:pt idx="150">
                  <c:v>-1.5408299878348535E-3</c:v>
                </c:pt>
                <c:pt idx="151">
                  <c:v>-1.4954213486381642E-3</c:v>
                </c:pt>
                <c:pt idx="152">
                  <c:v>-1.4518967690494806E-3</c:v>
                </c:pt>
                <c:pt idx="153">
                  <c:v>-1.4428727525691376E-3</c:v>
                </c:pt>
                <c:pt idx="154">
                  <c:v>-1.4102061431422567E-3</c:v>
                </c:pt>
                <c:pt idx="155">
                  <c:v>-1.4089317056405616E-3</c:v>
                </c:pt>
                <c:pt idx="156">
                  <c:v>-1.3955802128211702E-3</c:v>
                </c:pt>
                <c:pt idx="157">
                  <c:v>-1.381020217910887E-3</c:v>
                </c:pt>
                <c:pt idx="158">
                  <c:v>-1.3520980343227299E-3</c:v>
                </c:pt>
                <c:pt idx="159">
                  <c:v>-1.11287110591806E-3</c:v>
                </c:pt>
                <c:pt idx="160">
                  <c:v>-1.0626420458402731E-3</c:v>
                </c:pt>
                <c:pt idx="161">
                  <c:v>-1.0457391182786694E-3</c:v>
                </c:pt>
                <c:pt idx="162">
                  <c:v>-1.0328561762083797E-3</c:v>
                </c:pt>
                <c:pt idx="163">
                  <c:v>-1.0250466675595419E-3</c:v>
                </c:pt>
                <c:pt idx="164">
                  <c:v>-1.0122697954979354E-3</c:v>
                </c:pt>
                <c:pt idx="165">
                  <c:v>-1.0083942696306684E-3</c:v>
                </c:pt>
                <c:pt idx="166">
                  <c:v>-1.0072880983002098E-3</c:v>
                </c:pt>
                <c:pt idx="167">
                  <c:v>-1.0072880983002098E-3</c:v>
                </c:pt>
                <c:pt idx="168">
                  <c:v>-9.995588588471323E-4</c:v>
                </c:pt>
                <c:pt idx="169">
                  <c:v>-9.869138576071323E-4</c:v>
                </c:pt>
                <c:pt idx="170">
                  <c:v>-9.869138576071323E-4</c:v>
                </c:pt>
                <c:pt idx="171">
                  <c:v>-7.2055891503773845E-4</c:v>
                </c:pt>
                <c:pt idx="172">
                  <c:v>-6.9508016082307431E-4</c:v>
                </c:pt>
                <c:pt idx="173">
                  <c:v>-6.8888412632227844E-4</c:v>
                </c:pt>
                <c:pt idx="174">
                  <c:v>-6.6243432375228512E-4</c:v>
                </c:pt>
                <c:pt idx="175">
                  <c:v>-6.377615021770412E-4</c:v>
                </c:pt>
                <c:pt idx="176">
                  <c:v>-4.9243615246182101E-4</c:v>
                </c:pt>
                <c:pt idx="177">
                  <c:v>-4.1983357361414679E-4</c:v>
                </c:pt>
                <c:pt idx="178">
                  <c:v>-4.1346307527681764E-4</c:v>
                </c:pt>
                <c:pt idx="179">
                  <c:v>-4.1028979170255214E-4</c:v>
                </c:pt>
                <c:pt idx="180">
                  <c:v>-3.8946827118289826E-4</c:v>
                </c:pt>
                <c:pt idx="181">
                  <c:v>-3.8946827118289826E-4</c:v>
                </c:pt>
                <c:pt idx="182">
                  <c:v>-2.3113369541034903E-4</c:v>
                </c:pt>
                <c:pt idx="183">
                  <c:v>-2.0765664263286318E-4</c:v>
                </c:pt>
                <c:pt idx="184">
                  <c:v>-1.9006178337604453E-4</c:v>
                </c:pt>
                <c:pt idx="185">
                  <c:v>-1.6909429101887106E-4</c:v>
                </c:pt>
                <c:pt idx="186">
                  <c:v>-1.6027695644306474E-4</c:v>
                </c:pt>
                <c:pt idx="187">
                  <c:v>-1.6027695644306474E-4</c:v>
                </c:pt>
                <c:pt idx="188">
                  <c:v>-1.5705398512654562E-4</c:v>
                </c:pt>
                <c:pt idx="189">
                  <c:v>-1.5216921476043346E-4</c:v>
                </c:pt>
                <c:pt idx="190">
                  <c:v>-1.4099539438576034E-4</c:v>
                </c:pt>
                <c:pt idx="191">
                  <c:v>-3.636498159903985E-5</c:v>
                </c:pt>
                <c:pt idx="192">
                  <c:v>-5.0724320924660272E-6</c:v>
                </c:pt>
                <c:pt idx="193">
                  <c:v>-2.5045481862332835E-7</c:v>
                </c:pt>
                <c:pt idx="194">
                  <c:v>-2.5045481862332835E-7</c:v>
                </c:pt>
                <c:pt idx="195">
                  <c:v>1.0031620024245709E-7</c:v>
                </c:pt>
                <c:pt idx="196">
                  <c:v>1.0031620024245709E-7</c:v>
                </c:pt>
                <c:pt idx="197">
                  <c:v>9.1219269805793357E-6</c:v>
                </c:pt>
                <c:pt idx="198">
                  <c:v>1.0949081184950276E-5</c:v>
                </c:pt>
                <c:pt idx="199">
                  <c:v>1.1997320900489673E-4</c:v>
                </c:pt>
                <c:pt idx="200">
                  <c:v>1.2185241751472063E-4</c:v>
                </c:pt>
                <c:pt idx="201">
                  <c:v>1.2325004526510196E-4</c:v>
                </c:pt>
                <c:pt idx="202">
                  <c:v>1.2888977823020858E-4</c:v>
                </c:pt>
                <c:pt idx="203">
                  <c:v>1.3097923418986117E-4</c:v>
                </c:pt>
                <c:pt idx="204">
                  <c:v>1.3333726987203791E-4</c:v>
                </c:pt>
                <c:pt idx="205">
                  <c:v>1.3767258406637605E-4</c:v>
                </c:pt>
                <c:pt idx="206">
                  <c:v>1.3767258406637605E-4</c:v>
                </c:pt>
                <c:pt idx="207">
                  <c:v>1.9413063995438971E-4</c:v>
                </c:pt>
                <c:pt idx="208">
                  <c:v>1.9444643590305532E-4</c:v>
                </c:pt>
                <c:pt idx="209">
                  <c:v>1.9749471077438685E-4</c:v>
                </c:pt>
                <c:pt idx="210">
                  <c:v>2.0051499050558432E-4</c:v>
                </c:pt>
                <c:pt idx="211">
                  <c:v>2.0122649573518764E-4</c:v>
                </c:pt>
                <c:pt idx="212">
                  <c:v>2.0122649573518764E-4</c:v>
                </c:pt>
                <c:pt idx="213">
                  <c:v>2.0122649573518764E-4</c:v>
                </c:pt>
                <c:pt idx="214">
                  <c:v>2.0122649573518764E-4</c:v>
                </c:pt>
                <c:pt idx="215">
                  <c:v>2.0122649573518764E-4</c:v>
                </c:pt>
                <c:pt idx="216">
                  <c:v>2.0418159449486198E-4</c:v>
                </c:pt>
                <c:pt idx="217">
                  <c:v>2.1927508911174885E-4</c:v>
                </c:pt>
                <c:pt idx="218">
                  <c:v>2.1911325377582655E-4</c:v>
                </c:pt>
                <c:pt idx="219">
                  <c:v>2.1909964489710609E-4</c:v>
                </c:pt>
                <c:pt idx="220">
                  <c:v>2.1909964489710609E-4</c:v>
                </c:pt>
                <c:pt idx="221">
                  <c:v>2.1890730832942827E-4</c:v>
                </c:pt>
                <c:pt idx="222">
                  <c:v>2.1888746737029163E-4</c:v>
                </c:pt>
                <c:pt idx="223">
                  <c:v>2.1868646324856402E-4</c:v>
                </c:pt>
                <c:pt idx="224">
                  <c:v>2.1867411225763339E-4</c:v>
                </c:pt>
                <c:pt idx="225">
                  <c:v>2.1862990223671069E-4</c:v>
                </c:pt>
                <c:pt idx="226">
                  <c:v>2.1862990223671069E-4</c:v>
                </c:pt>
                <c:pt idx="227">
                  <c:v>2.1737073560095232E-4</c:v>
                </c:pt>
                <c:pt idx="228">
                  <c:v>2.1737073560095232E-4</c:v>
                </c:pt>
                <c:pt idx="229">
                  <c:v>2.0566628095643202E-4</c:v>
                </c:pt>
                <c:pt idx="230">
                  <c:v>1.9097366767220907E-4</c:v>
                </c:pt>
                <c:pt idx="231">
                  <c:v>1.9097366767220907E-4</c:v>
                </c:pt>
                <c:pt idx="232">
                  <c:v>1.8746863938665786E-4</c:v>
                </c:pt>
                <c:pt idx="233">
                  <c:v>1.8746863938665786E-4</c:v>
                </c:pt>
                <c:pt idx="234">
                  <c:v>1.8441492518558617E-4</c:v>
                </c:pt>
                <c:pt idx="235">
                  <c:v>1.8441492518558617E-4</c:v>
                </c:pt>
                <c:pt idx="236">
                  <c:v>1.8190021044044944E-4</c:v>
                </c:pt>
                <c:pt idx="237">
                  <c:v>1.8190021044044944E-4</c:v>
                </c:pt>
                <c:pt idx="238">
                  <c:v>1.2916217818371534E-4</c:v>
                </c:pt>
                <c:pt idx="239">
                  <c:v>1.1852285144071993E-4</c:v>
                </c:pt>
                <c:pt idx="240">
                  <c:v>1.162917306894442E-4</c:v>
                </c:pt>
                <c:pt idx="241">
                  <c:v>1.162917306894442E-4</c:v>
                </c:pt>
                <c:pt idx="242">
                  <c:v>-2.0511059849630578E-4</c:v>
                </c:pt>
                <c:pt idx="243">
                  <c:v>-4.5715874563856916E-4</c:v>
                </c:pt>
                <c:pt idx="244">
                  <c:v>-4.8872759762837951E-4</c:v>
                </c:pt>
                <c:pt idx="245">
                  <c:v>-6.6580563529016921E-4</c:v>
                </c:pt>
                <c:pt idx="246">
                  <c:v>-6.7098013320688612E-4</c:v>
                </c:pt>
                <c:pt idx="247">
                  <c:v>-7.5483738875728695E-4</c:v>
                </c:pt>
                <c:pt idx="248">
                  <c:v>-9.5325528021787133E-4</c:v>
                </c:pt>
                <c:pt idx="249">
                  <c:v>-1.4045922152477227E-3</c:v>
                </c:pt>
                <c:pt idx="250">
                  <c:v>-1.8223065003941925E-3</c:v>
                </c:pt>
                <c:pt idx="251">
                  <c:v>-1.9135485846763268E-3</c:v>
                </c:pt>
                <c:pt idx="252">
                  <c:v>-2.4325034486933597E-3</c:v>
                </c:pt>
                <c:pt idx="253">
                  <c:v>-2.4655341420458357E-3</c:v>
                </c:pt>
                <c:pt idx="254">
                  <c:v>-2.9378869480137901E-3</c:v>
                </c:pt>
                <c:pt idx="255">
                  <c:v>-2.956544541986367E-3</c:v>
                </c:pt>
                <c:pt idx="256">
                  <c:v>-2.9716885677750836E-3</c:v>
                </c:pt>
                <c:pt idx="257">
                  <c:v>-2.9815068380931124E-3</c:v>
                </c:pt>
                <c:pt idx="258">
                  <c:v>-2.9859746739020034E-3</c:v>
                </c:pt>
                <c:pt idx="259">
                  <c:v>-3.0578838283125643E-3</c:v>
                </c:pt>
                <c:pt idx="260">
                  <c:v>-3.5408637650893777E-3</c:v>
                </c:pt>
                <c:pt idx="261">
                  <c:v>-3.5631645315750576E-3</c:v>
                </c:pt>
                <c:pt idx="262">
                  <c:v>-3.6766428231926151E-3</c:v>
                </c:pt>
                <c:pt idx="263">
                  <c:v>-4.0901334619316103E-3</c:v>
                </c:pt>
                <c:pt idx="264">
                  <c:v>-4.1233642789381512E-3</c:v>
                </c:pt>
                <c:pt idx="265">
                  <c:v>-4.1692650530912615E-3</c:v>
                </c:pt>
                <c:pt idx="266">
                  <c:v>-4.2301393088977832E-3</c:v>
                </c:pt>
                <c:pt idx="267">
                  <c:v>-4.288252220098385E-3</c:v>
                </c:pt>
                <c:pt idx="268">
                  <c:v>-4.3105402501966029E-3</c:v>
                </c:pt>
                <c:pt idx="269">
                  <c:v>-4.8856052611650127E-3</c:v>
                </c:pt>
                <c:pt idx="270">
                  <c:v>-5.0093064525537148E-3</c:v>
                </c:pt>
                <c:pt idx="271">
                  <c:v>-5.7313481011132348E-3</c:v>
                </c:pt>
                <c:pt idx="272">
                  <c:v>-6.2551495676360612E-3</c:v>
                </c:pt>
                <c:pt idx="273">
                  <c:v>-6.2551495676360612E-3</c:v>
                </c:pt>
                <c:pt idx="274">
                  <c:v>-6.3879474201665098E-3</c:v>
                </c:pt>
                <c:pt idx="275">
                  <c:v>-6.4923103940992422E-3</c:v>
                </c:pt>
                <c:pt idx="276">
                  <c:v>-6.5467464780053306E-3</c:v>
                </c:pt>
                <c:pt idx="277">
                  <c:v>-6.5519423339767333E-3</c:v>
                </c:pt>
                <c:pt idx="278">
                  <c:v>-6.5519423339767333E-3</c:v>
                </c:pt>
                <c:pt idx="279">
                  <c:v>-7.3141122519208828E-3</c:v>
                </c:pt>
                <c:pt idx="280">
                  <c:v>-7.393115359058797E-3</c:v>
                </c:pt>
                <c:pt idx="281">
                  <c:v>-7.39587070939581E-3</c:v>
                </c:pt>
                <c:pt idx="282">
                  <c:v>-7.4255222131050149E-3</c:v>
                </c:pt>
                <c:pt idx="283">
                  <c:v>-8.1602231529913881E-3</c:v>
                </c:pt>
                <c:pt idx="284">
                  <c:v>-8.1602231529913881E-3</c:v>
                </c:pt>
                <c:pt idx="285">
                  <c:v>-8.1602231529913881E-3</c:v>
                </c:pt>
                <c:pt idx="286">
                  <c:v>-8.2297408156932587E-3</c:v>
                </c:pt>
                <c:pt idx="287">
                  <c:v>-8.3593980261847875E-3</c:v>
                </c:pt>
                <c:pt idx="288">
                  <c:v>-9.09396926687394E-3</c:v>
                </c:pt>
                <c:pt idx="289">
                  <c:v>-1.0083438077985275E-2</c:v>
                </c:pt>
                <c:pt idx="290">
                  <c:v>-1.0272602931298143E-2</c:v>
                </c:pt>
                <c:pt idx="291">
                  <c:v>-1.0281499616370846E-2</c:v>
                </c:pt>
                <c:pt idx="292">
                  <c:v>-1.1050660610842856E-2</c:v>
                </c:pt>
                <c:pt idx="293">
                  <c:v>-1.1524862821787722E-2</c:v>
                </c:pt>
                <c:pt idx="294">
                  <c:v>-1.2250961946660872E-2</c:v>
                </c:pt>
                <c:pt idx="295">
                  <c:v>-1.239950454700384E-2</c:v>
                </c:pt>
                <c:pt idx="296">
                  <c:v>-1.2411035575100572E-2</c:v>
                </c:pt>
                <c:pt idx="297">
                  <c:v>-1.2465213035966573E-2</c:v>
                </c:pt>
                <c:pt idx="298">
                  <c:v>-1.2506144856139632E-2</c:v>
                </c:pt>
                <c:pt idx="299">
                  <c:v>-1.3439928924354253E-2</c:v>
                </c:pt>
                <c:pt idx="300">
                  <c:v>-1.3465774893501732E-2</c:v>
                </c:pt>
                <c:pt idx="301">
                  <c:v>-1.370135073512253E-2</c:v>
                </c:pt>
                <c:pt idx="302">
                  <c:v>-1.3792779656189743E-2</c:v>
                </c:pt>
                <c:pt idx="303">
                  <c:v>-1.3800256453593469E-2</c:v>
                </c:pt>
                <c:pt idx="304">
                  <c:v>-1.4921039294586396E-2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E35-4100-9B70-891C0031A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863376"/>
        <c:axId val="1"/>
      </c:scatterChart>
      <c:valAx>
        <c:axId val="422863376"/>
        <c:scaling>
          <c:orientation val="minMax"/>
          <c:max val="110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20970042796006"/>
              <c:y val="0.8405329566362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634807417974323E-2"/>
              <c:y val="0.36212694343439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863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169757489301"/>
          <c:y val="0.9169435215946844"/>
          <c:w val="0.75748930099857348"/>
          <c:h val="6.64451827242524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AK CMi -- O-C Diagr.</a:t>
            </a:r>
          </a:p>
        </c:rich>
      </c:tx>
      <c:layout>
        <c:manualLayout>
          <c:xMode val="edge"/>
          <c:yMode val="edge"/>
          <c:x val="0.38746498568020876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2782358415629"/>
          <c:y val="0.1490066225165563"/>
          <c:w val="0.81766495512953385"/>
          <c:h val="0.6258278145695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(2)'!$H$21:$H$932</c:f>
              <c:numCache>
                <c:formatCode>General</c:formatCode>
                <c:ptCount val="912"/>
                <c:pt idx="23">
                  <c:v>-1.034559999970952E-2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62-459C-8E67-19FFF8940325}"/>
            </c:ext>
          </c:extLst>
        </c:ser>
        <c:ser>
          <c:idx val="1"/>
          <c:order val="1"/>
          <c:tx>
            <c:strRef>
              <c:f>'A (2)'!$I$20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(2)'!$I$21:$I$932</c:f>
              <c:numCache>
                <c:formatCode>General</c:formatCode>
                <c:ptCount val="912"/>
                <c:pt idx="25">
                  <c:v>-9.608799999114126E-3</c:v>
                </c:pt>
                <c:pt idx="26">
                  <c:v>-1.5669200001866557E-2</c:v>
                </c:pt>
                <c:pt idx="49">
                  <c:v>-4.0427999992971309E-3</c:v>
                </c:pt>
                <c:pt idx="52">
                  <c:v>-4.7183999995468184E-3</c:v>
                </c:pt>
                <c:pt idx="55">
                  <c:v>3.4739999973680824E-3</c:v>
                </c:pt>
                <c:pt idx="87">
                  <c:v>4.9575999946682714E-3</c:v>
                </c:pt>
                <c:pt idx="127">
                  <c:v>3.7076000007800758E-3</c:v>
                </c:pt>
                <c:pt idx="132">
                  <c:v>6.9739999962621368E-3</c:v>
                </c:pt>
                <c:pt idx="142">
                  <c:v>1.3109200001053978E-2</c:v>
                </c:pt>
                <c:pt idx="173">
                  <c:v>4.2551999940769747E-3</c:v>
                </c:pt>
                <c:pt idx="177">
                  <c:v>8.4611999918706715E-3</c:v>
                </c:pt>
                <c:pt idx="178">
                  <c:v>9.1315999961807393E-3</c:v>
                </c:pt>
                <c:pt idx="183">
                  <c:v>4.535200001555495E-3</c:v>
                </c:pt>
                <c:pt idx="191">
                  <c:v>5.3399999960674904E-3</c:v>
                </c:pt>
                <c:pt idx="197">
                  <c:v>7.1599999500904232E-5</c:v>
                </c:pt>
                <c:pt idx="199">
                  <c:v>1.6997200000332668E-2</c:v>
                </c:pt>
                <c:pt idx="222">
                  <c:v>1.0206400002061855E-2</c:v>
                </c:pt>
                <c:pt idx="223">
                  <c:v>-1.0914400001638569E-2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62-459C-8E67-19FFF8940325}"/>
            </c:ext>
          </c:extLst>
        </c:ser>
        <c:ser>
          <c:idx val="2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(2)'!$J$21:$J$932</c:f>
              <c:numCache>
                <c:formatCode>General</c:formatCode>
                <c:ptCount val="912"/>
                <c:pt idx="0">
                  <c:v>-1.8826800005626865E-2</c:v>
                </c:pt>
                <c:pt idx="1">
                  <c:v>1.8011200001637917E-2</c:v>
                </c:pt>
                <c:pt idx="193">
                  <c:v>-1.5566000001854263E-3</c:v>
                </c:pt>
                <c:pt idx="195">
                  <c:v>-1.750000003085006E-3</c:v>
                </c:pt>
                <c:pt idx="211">
                  <c:v>4.8279999464284629E-4</c:v>
                </c:pt>
                <c:pt idx="213">
                  <c:v>1.3827999937348068E-3</c:v>
                </c:pt>
                <c:pt idx="219">
                  <c:v>2.196399997046683E-3</c:v>
                </c:pt>
                <c:pt idx="220">
                  <c:v>2.196399997046683E-3</c:v>
                </c:pt>
                <c:pt idx="225">
                  <c:v>5.1554000019677915E-3</c:v>
                </c:pt>
                <c:pt idx="230">
                  <c:v>5.6677999964449555E-3</c:v>
                </c:pt>
                <c:pt idx="231">
                  <c:v>5.6677999964449555E-3</c:v>
                </c:pt>
                <c:pt idx="234">
                  <c:v>1.0793400004331488E-2</c:v>
                </c:pt>
                <c:pt idx="235">
                  <c:v>1.0793400004331488E-2</c:v>
                </c:pt>
                <c:pt idx="236">
                  <c:v>2.3599999985890463E-3</c:v>
                </c:pt>
                <c:pt idx="237">
                  <c:v>2.3599999985890463E-3</c:v>
                </c:pt>
                <c:pt idx="240">
                  <c:v>3.1083999929251149E-3</c:v>
                </c:pt>
                <c:pt idx="241">
                  <c:v>3.1083999929251149E-3</c:v>
                </c:pt>
                <c:pt idx="243">
                  <c:v>0</c:v>
                </c:pt>
                <c:pt idx="246">
                  <c:v>4.581999994115904E-3</c:v>
                </c:pt>
                <c:pt idx="247">
                  <c:v>5.007599997043144E-3</c:v>
                </c:pt>
                <c:pt idx="248">
                  <c:v>5.6372000035480596E-3</c:v>
                </c:pt>
                <c:pt idx="251">
                  <c:v>1.9642199993540999E-2</c:v>
                </c:pt>
                <c:pt idx="252">
                  <c:v>3.2034000032581389E-3</c:v>
                </c:pt>
                <c:pt idx="253">
                  <c:v>8.5915999952703714E-3</c:v>
                </c:pt>
                <c:pt idx="256">
                  <c:v>1.1936399998376146E-2</c:v>
                </c:pt>
                <c:pt idx="258">
                  <c:v>1.1106799996923655E-2</c:v>
                </c:pt>
                <c:pt idx="260">
                  <c:v>1.1629200002062134E-2</c:v>
                </c:pt>
                <c:pt idx="262">
                  <c:v>1.0940799998934381E-2</c:v>
                </c:pt>
                <c:pt idx="264">
                  <c:v>8.7811999983387068E-3</c:v>
                </c:pt>
                <c:pt idx="271">
                  <c:v>8.946799993282184E-3</c:v>
                </c:pt>
                <c:pt idx="272">
                  <c:v>1.0299199995642994E-2</c:v>
                </c:pt>
                <c:pt idx="273">
                  <c:v>1.0299199995642994E-2</c:v>
                </c:pt>
                <c:pt idx="274">
                  <c:v>1.1856799996166956E-2</c:v>
                </c:pt>
                <c:pt idx="275">
                  <c:v>1.2713199997961055E-2</c:v>
                </c:pt>
                <c:pt idx="276">
                  <c:v>1.3797999999951571E-2</c:v>
                </c:pt>
                <c:pt idx="277">
                  <c:v>1.3415599998552352E-2</c:v>
                </c:pt>
                <c:pt idx="278">
                  <c:v>1.3415599998552352E-2</c:v>
                </c:pt>
                <c:pt idx="279">
                  <c:v>1.4127999995253049E-2</c:v>
                </c:pt>
                <c:pt idx="280">
                  <c:v>1.3130999999702908E-2</c:v>
                </c:pt>
                <c:pt idx="281">
                  <c:v>1.3639799995871726E-2</c:v>
                </c:pt>
                <c:pt idx="282">
                  <c:v>1.3184399998863228E-2</c:v>
                </c:pt>
                <c:pt idx="283">
                  <c:v>1.497239999298472E-2</c:v>
                </c:pt>
                <c:pt idx="284">
                  <c:v>1.497239999298472E-2</c:v>
                </c:pt>
                <c:pt idx="285">
                  <c:v>1.497239999298472E-2</c:v>
                </c:pt>
                <c:pt idx="286">
                  <c:v>1.4683599874842912E-2</c:v>
                </c:pt>
                <c:pt idx="287">
                  <c:v>1.4075199993385468E-2</c:v>
                </c:pt>
                <c:pt idx="288">
                  <c:v>1.4540000003762543E-2</c:v>
                </c:pt>
                <c:pt idx="289">
                  <c:v>1.3625199993839487E-2</c:v>
                </c:pt>
                <c:pt idx="290">
                  <c:v>1.0892199992667884E-2</c:v>
                </c:pt>
                <c:pt idx="291">
                  <c:v>1.3766399999440182E-2</c:v>
                </c:pt>
                <c:pt idx="292">
                  <c:v>1.5721199997642543E-2</c:v>
                </c:pt>
                <c:pt idx="293">
                  <c:v>1.8453199998475611E-2</c:v>
                </c:pt>
                <c:pt idx="294">
                  <c:v>1.6092400001070928E-2</c:v>
                </c:pt>
                <c:pt idx="295">
                  <c:v>1.7861999993328936E-2</c:v>
                </c:pt>
                <c:pt idx="296">
                  <c:v>1.8940599999041297E-2</c:v>
                </c:pt>
                <c:pt idx="297">
                  <c:v>1.812479999352945E-2</c:v>
                </c:pt>
                <c:pt idx="298">
                  <c:v>1.9225999996706378E-2</c:v>
                </c:pt>
                <c:pt idx="299">
                  <c:v>1.8391999998129904E-2</c:v>
                </c:pt>
                <c:pt idx="300">
                  <c:v>1.8153599994548131E-2</c:v>
                </c:pt>
                <c:pt idx="301">
                  <c:v>1.8212399998446926E-2</c:v>
                </c:pt>
                <c:pt idx="302">
                  <c:v>1.7427999999199528E-2</c:v>
                </c:pt>
                <c:pt idx="303">
                  <c:v>1.7445600002247375E-2</c:v>
                </c:pt>
                <c:pt idx="304">
                  <c:v>1.7432799999369308E-2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62-459C-8E67-19FFF8940325}"/>
            </c:ext>
          </c:extLst>
        </c:ser>
        <c:ser>
          <c:idx val="3"/>
          <c:order val="3"/>
          <c:tx>
            <c:strRef>
              <c:f>'A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(2)'!$D$21:$D$50</c:f>
                <c:numCache>
                  <c:formatCode>General</c:formatCode>
                  <c:ptCount val="30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(2)'!$K$21:$K$932</c:f>
              <c:numCache>
                <c:formatCode>General</c:formatCode>
                <c:ptCount val="912"/>
                <c:pt idx="242">
                  <c:v>3.3339999936288223E-3</c:v>
                </c:pt>
                <c:pt idx="245">
                  <c:v>2.233600003819447E-3</c:v>
                </c:pt>
                <c:pt idx="250">
                  <c:v>7.1355999971274287E-3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62-459C-8E67-19FFF8940325}"/>
            </c:ext>
          </c:extLst>
        </c:ser>
        <c:ser>
          <c:idx val="4"/>
          <c:order val="4"/>
          <c:tx>
            <c:strRef>
              <c:f>'A (2)'!$L$20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(2)'!$D$21:$D$52</c:f>
                <c:numCache>
                  <c:formatCode>General</c:formatCode>
                  <c:ptCount val="32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plus>
            <c:minus>
              <c:numRef>
                <c:f>'A (2)'!$D$21:$D$52</c:f>
                <c:numCache>
                  <c:formatCode>General</c:formatCode>
                  <c:ptCount val="32"/>
                  <c:pt idx="23">
                    <c:v>0</c:v>
                  </c:pt>
                  <c:pt idx="25">
                    <c:v>1.1999999999999999E-3</c:v>
                  </c:pt>
                  <c:pt idx="26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(2)'!$L$21:$L$932</c:f>
              <c:numCache>
                <c:formatCode>General</c:formatCode>
                <c:ptCount val="912"/>
                <c:pt idx="32">
                  <c:v>-4.5512000069720671E-3</c:v>
                </c:pt>
                <c:pt idx="35">
                  <c:v>-2.6141599999391474E-2</c:v>
                </c:pt>
                <c:pt idx="37">
                  <c:v>-9.8171999998157844E-3</c:v>
                </c:pt>
                <c:pt idx="38">
                  <c:v>-2.229520000400953E-2</c:v>
                </c:pt>
                <c:pt idx="39">
                  <c:v>-1.6086400006315671E-2</c:v>
                </c:pt>
                <c:pt idx="40">
                  <c:v>-1.5086400002473965E-2</c:v>
                </c:pt>
                <c:pt idx="53">
                  <c:v>-9.9436000018613413E-3</c:v>
                </c:pt>
                <c:pt idx="54">
                  <c:v>-4.9435999972047284E-3</c:v>
                </c:pt>
                <c:pt idx="56">
                  <c:v>-1.3212800004112069E-2</c:v>
                </c:pt>
                <c:pt idx="59">
                  <c:v>-8.2127999994554557E-3</c:v>
                </c:pt>
                <c:pt idx="71">
                  <c:v>4.5263999927556142E-3</c:v>
                </c:pt>
                <c:pt idx="75">
                  <c:v>4.9880000005941838E-3</c:v>
                </c:pt>
                <c:pt idx="76">
                  <c:v>5.9880000044358894E-3</c:v>
                </c:pt>
                <c:pt idx="92">
                  <c:v>-2.8059999967808835E-3</c:v>
                </c:pt>
                <c:pt idx="93">
                  <c:v>3.1939999971655197E-3</c:v>
                </c:pt>
                <c:pt idx="107">
                  <c:v>-7.0564000052399933E-3</c:v>
                </c:pt>
                <c:pt idx="108">
                  <c:v>-6.0564000013982877E-3</c:v>
                </c:pt>
                <c:pt idx="109">
                  <c:v>-5.0564000048325397E-3</c:v>
                </c:pt>
                <c:pt idx="110">
                  <c:v>-3.0564000044250861E-3</c:v>
                </c:pt>
                <c:pt idx="111">
                  <c:v>-1.0564000040176325E-3</c:v>
                </c:pt>
                <c:pt idx="112">
                  <c:v>-3.462799999397248E-3</c:v>
                </c:pt>
                <c:pt idx="129">
                  <c:v>1.6938799992203712E-2</c:v>
                </c:pt>
                <c:pt idx="131">
                  <c:v>5.5435999965993688E-3</c:v>
                </c:pt>
                <c:pt idx="133">
                  <c:v>-4.3160000059287995E-3</c:v>
                </c:pt>
                <c:pt idx="135">
                  <c:v>1.0815199995704461E-2</c:v>
                </c:pt>
                <c:pt idx="138">
                  <c:v>-2.4956000052043237E-3</c:v>
                </c:pt>
                <c:pt idx="152">
                  <c:v>1.5166800003498793E-2</c:v>
                </c:pt>
                <c:pt idx="155">
                  <c:v>-6.8384000041987747E-3</c:v>
                </c:pt>
                <c:pt idx="159">
                  <c:v>-7.8912000026321039E-3</c:v>
                </c:pt>
                <c:pt idx="162">
                  <c:v>7.8292000034707598E-3</c:v>
                </c:pt>
                <c:pt idx="165">
                  <c:v>4.4228000042494386E-3</c:v>
                </c:pt>
                <c:pt idx="166">
                  <c:v>5.6315999972866848E-3</c:v>
                </c:pt>
                <c:pt idx="169">
                  <c:v>-6.5056000021286309E-3</c:v>
                </c:pt>
                <c:pt idx="170">
                  <c:v>4.9440000293543562E-4</c:v>
                </c:pt>
                <c:pt idx="181">
                  <c:v>6.4999999958672561E-3</c:v>
                </c:pt>
                <c:pt idx="186">
                  <c:v>-7.8569999968749471E-3</c:v>
                </c:pt>
                <c:pt idx="187">
                  <c:v>-5.8569999964674935E-3</c:v>
                </c:pt>
                <c:pt idx="188">
                  <c:v>-2.8608000066014938E-3</c:v>
                </c:pt>
                <c:pt idx="194">
                  <c:v>-1.5566000001854263E-3</c:v>
                </c:pt>
                <c:pt idx="196">
                  <c:v>-1.7000000007101335E-3</c:v>
                </c:pt>
                <c:pt idx="212">
                  <c:v>4.8279999464284629E-4</c:v>
                </c:pt>
                <c:pt idx="214">
                  <c:v>1.3827999937348068E-3</c:v>
                </c:pt>
                <c:pt idx="226">
                  <c:v>5.1554000019677915E-3</c:v>
                </c:pt>
                <c:pt idx="243">
                  <c:v>2.8408217593244422E-3</c:v>
                </c:pt>
                <c:pt idx="247">
                  <c:v>5.8998634919731124E-3</c:v>
                </c:pt>
                <c:pt idx="249">
                  <c:v>5.7119999983115122E-3</c:v>
                </c:pt>
                <c:pt idx="253">
                  <c:v>8.7356289022607978E-3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62-459C-8E67-19FFF8940325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(2)'!$M$21:$M$932</c:f>
              <c:numCache>
                <c:formatCode>General</c:formatCode>
                <c:ptCount val="912"/>
                <c:pt idx="2">
                  <c:v>-1.6762799998105038E-2</c:v>
                </c:pt>
                <c:pt idx="3">
                  <c:v>-1.5509999997448176E-2</c:v>
                </c:pt>
                <c:pt idx="4">
                  <c:v>-7.5100000030943193E-3</c:v>
                </c:pt>
                <c:pt idx="5">
                  <c:v>-7.7792000010958873E-3</c:v>
                </c:pt>
                <c:pt idx="6">
                  <c:v>-6.0484000059659593E-3</c:v>
                </c:pt>
                <c:pt idx="7">
                  <c:v>-7.9052000000956468E-3</c:v>
                </c:pt>
                <c:pt idx="8">
                  <c:v>-7.4435999995330349E-3</c:v>
                </c:pt>
                <c:pt idx="9">
                  <c:v>-8.0192000023089349E-3</c:v>
                </c:pt>
                <c:pt idx="10">
                  <c:v>-6.7052000085823238E-3</c:v>
                </c:pt>
                <c:pt idx="11">
                  <c:v>-6.6335999945295043E-3</c:v>
                </c:pt>
                <c:pt idx="12">
                  <c:v>-8.6940000037429854E-3</c:v>
                </c:pt>
                <c:pt idx="13">
                  <c:v>-1.0770800006866921E-2</c:v>
                </c:pt>
                <c:pt idx="14">
                  <c:v>-1.404000000184169E-2</c:v>
                </c:pt>
                <c:pt idx="15">
                  <c:v>-1.9369599998753984E-2</c:v>
                </c:pt>
                <c:pt idx="16">
                  <c:v>-1.3237599996500649E-2</c:v>
                </c:pt>
                <c:pt idx="17">
                  <c:v>-2.0028799997817259E-2</c:v>
                </c:pt>
                <c:pt idx="18">
                  <c:v>-3.8364000065485016E-3</c:v>
                </c:pt>
                <c:pt idx="19">
                  <c:v>-1.9165999998222105E-2</c:v>
                </c:pt>
                <c:pt idx="20">
                  <c:v>-1.1704399999871384E-2</c:v>
                </c:pt>
                <c:pt idx="21">
                  <c:v>-1.0303199996997137E-2</c:v>
                </c:pt>
                <c:pt idx="22">
                  <c:v>-1.4082399997278117E-2</c:v>
                </c:pt>
                <c:pt idx="24">
                  <c:v>-1.034559999970952E-2</c:v>
                </c:pt>
                <c:pt idx="27">
                  <c:v>-1.1372400003892835E-2</c:v>
                </c:pt>
                <c:pt idx="28">
                  <c:v>-6.1636000027647242E-3</c:v>
                </c:pt>
                <c:pt idx="29">
                  <c:v>-8.3432000028551556E-3</c:v>
                </c:pt>
                <c:pt idx="30">
                  <c:v>-9.2931999970460311E-3</c:v>
                </c:pt>
                <c:pt idx="31">
                  <c:v>-1.9474399996397551E-2</c:v>
                </c:pt>
                <c:pt idx="33">
                  <c:v>-7.0292000018525869E-3</c:v>
                </c:pt>
                <c:pt idx="34">
                  <c:v>-1.6962800000328571E-2</c:v>
                </c:pt>
                <c:pt idx="36">
                  <c:v>-1.0097600003064144E-2</c:v>
                </c:pt>
                <c:pt idx="41">
                  <c:v>-7.0864000008441508E-3</c:v>
                </c:pt>
                <c:pt idx="42">
                  <c:v>-1.5355600000475533E-2</c:v>
                </c:pt>
                <c:pt idx="43">
                  <c:v>-1.3822399996570311E-2</c:v>
                </c:pt>
                <c:pt idx="44">
                  <c:v>-7.4212000035913661E-3</c:v>
                </c:pt>
                <c:pt idx="45">
                  <c:v>-6.0736000014003366E-3</c:v>
                </c:pt>
                <c:pt idx="46">
                  <c:v>-1.6408399998908862E-2</c:v>
                </c:pt>
                <c:pt idx="47">
                  <c:v>-1.4216000003216323E-2</c:v>
                </c:pt>
                <c:pt idx="48">
                  <c:v>-1.9813999999314547E-2</c:v>
                </c:pt>
                <c:pt idx="50">
                  <c:v>-1.04767999946489E-2</c:v>
                </c:pt>
                <c:pt idx="51">
                  <c:v>-5.2680000007967465E-3</c:v>
                </c:pt>
                <c:pt idx="57">
                  <c:v>-1.2212800000270363E-2</c:v>
                </c:pt>
                <c:pt idx="58">
                  <c:v>-9.2128000032971613E-3</c:v>
                </c:pt>
                <c:pt idx="60">
                  <c:v>-9.4820000012987293E-3</c:v>
                </c:pt>
                <c:pt idx="61">
                  <c:v>-1.0273200001392979E-2</c:v>
                </c:pt>
                <c:pt idx="62">
                  <c:v>-1.1542400003236253E-2</c:v>
                </c:pt>
                <c:pt idx="63">
                  <c:v>-5.619199997454416E-3</c:v>
                </c:pt>
                <c:pt idx="64">
                  <c:v>-1.0410400005639531E-2</c:v>
                </c:pt>
                <c:pt idx="65">
                  <c:v>7.5895999980275519E-3</c:v>
                </c:pt>
                <c:pt idx="66">
                  <c:v>-3.9488000038545579E-3</c:v>
                </c:pt>
                <c:pt idx="67">
                  <c:v>-1.1217999999644235E-2</c:v>
                </c:pt>
                <c:pt idx="68">
                  <c:v>-1.3976000045659021E-3</c:v>
                </c:pt>
                <c:pt idx="69">
                  <c:v>-1.4028000005055219E-3</c:v>
                </c:pt>
                <c:pt idx="70">
                  <c:v>-9.8748000018531457E-3</c:v>
                </c:pt>
                <c:pt idx="72">
                  <c:v>-7.4280000262660906E-4</c:v>
                </c:pt>
                <c:pt idx="73">
                  <c:v>-1.1011999995389488E-2</c:v>
                </c:pt>
                <c:pt idx="74">
                  <c:v>-6.0119999980088323E-3</c:v>
                </c:pt>
                <c:pt idx="77">
                  <c:v>-1.0748000000603497E-2</c:v>
                </c:pt>
                <c:pt idx="78">
                  <c:v>-7.8084000051603653E-3</c:v>
                </c:pt>
                <c:pt idx="79">
                  <c:v>-8.1379999974160455E-3</c:v>
                </c:pt>
                <c:pt idx="80">
                  <c:v>-1.1676400004944298E-2</c:v>
                </c:pt>
                <c:pt idx="81">
                  <c:v>-7.6764000041293912E-3</c:v>
                </c:pt>
                <c:pt idx="82">
                  <c:v>-5.3236000021570362E-3</c:v>
                </c:pt>
                <c:pt idx="83">
                  <c:v>-7.7956000022822991E-3</c:v>
                </c:pt>
                <c:pt idx="85">
                  <c:v>2.0138799998676404E-2</c:v>
                </c:pt>
                <c:pt idx="86">
                  <c:v>1.3312000010046177E-3</c:v>
                </c:pt>
                <c:pt idx="88">
                  <c:v>-7.9380000024684705E-3</c:v>
                </c:pt>
                <c:pt idx="89">
                  <c:v>2.0619999995687976E-3</c:v>
                </c:pt>
                <c:pt idx="90">
                  <c:v>-9.2072000043117441E-3</c:v>
                </c:pt>
                <c:pt idx="91">
                  <c:v>-7.8060000014374964E-3</c:v>
                </c:pt>
                <c:pt idx="94">
                  <c:v>-1.0404800006654114E-2</c:v>
                </c:pt>
                <c:pt idx="95">
                  <c:v>-4.048000046168454E-4</c:v>
                </c:pt>
                <c:pt idx="96">
                  <c:v>-3.6739999995916151E-3</c:v>
                </c:pt>
                <c:pt idx="97">
                  <c:v>-2.6739999957499094E-3</c:v>
                </c:pt>
                <c:pt idx="98">
                  <c:v>-5.2728000009665266E-3</c:v>
                </c:pt>
                <c:pt idx="99">
                  <c:v>-6.5420000028098002E-3</c:v>
                </c:pt>
                <c:pt idx="100">
                  <c:v>-4.5420000024023466E-3</c:v>
                </c:pt>
                <c:pt idx="101">
                  <c:v>-1.3602399994852021E-2</c:v>
                </c:pt>
                <c:pt idx="102">
                  <c:v>-3.6024000000907108E-3</c:v>
                </c:pt>
                <c:pt idx="103">
                  <c:v>-4.1408000033698045E-3</c:v>
                </c:pt>
                <c:pt idx="104">
                  <c:v>-1.2069199998222757E-2</c:v>
                </c:pt>
                <c:pt idx="105">
                  <c:v>-6.721600002492778E-3</c:v>
                </c:pt>
                <c:pt idx="106">
                  <c:v>-7.9908000043360516E-3</c:v>
                </c:pt>
                <c:pt idx="113">
                  <c:v>3.5371999983908609E-3</c:v>
                </c:pt>
                <c:pt idx="114">
                  <c:v>-2.0012000022688881E-3</c:v>
                </c:pt>
                <c:pt idx="115">
                  <c:v>-4.9296000070171431E-3</c:v>
                </c:pt>
                <c:pt idx="116">
                  <c:v>-4.1272000016761012E-3</c:v>
                </c:pt>
                <c:pt idx="117">
                  <c:v>-4.1324000048916787E-3</c:v>
                </c:pt>
                <c:pt idx="118">
                  <c:v>-7.3120000015478581E-3</c:v>
                </c:pt>
                <c:pt idx="119">
                  <c:v>-6.8003999986103736E-3</c:v>
                </c:pt>
                <c:pt idx="120">
                  <c:v>-8.5916000025463291E-3</c:v>
                </c:pt>
                <c:pt idx="121">
                  <c:v>-3.2672000015736558E-3</c:v>
                </c:pt>
                <c:pt idx="122">
                  <c:v>-1.2672000011662021E-3</c:v>
                </c:pt>
                <c:pt idx="123">
                  <c:v>-1.3662400000612251E-2</c:v>
                </c:pt>
                <c:pt idx="124">
                  <c:v>-1.1662400000204798E-2</c:v>
                </c:pt>
                <c:pt idx="125">
                  <c:v>-8.6623999959556386E-3</c:v>
                </c:pt>
                <c:pt idx="126">
                  <c:v>-1.9084000014117919E-3</c:v>
                </c:pt>
                <c:pt idx="128">
                  <c:v>4.771999956574291E-4</c:v>
                </c:pt>
                <c:pt idx="130">
                  <c:v>-7.5280000019120052E-3</c:v>
                </c:pt>
                <c:pt idx="134">
                  <c:v>-8.256400004029274E-3</c:v>
                </c:pt>
                <c:pt idx="136">
                  <c:v>-4.0528000026824884E-3</c:v>
                </c:pt>
                <c:pt idx="137">
                  <c:v>-3.3220000041183084E-3</c:v>
                </c:pt>
                <c:pt idx="139">
                  <c:v>8.8919999689096585E-4</c:v>
                </c:pt>
                <c:pt idx="140">
                  <c:v>-3.7096000014571473E-3</c:v>
                </c:pt>
                <c:pt idx="141">
                  <c:v>3.2903999963309616E-3</c:v>
                </c:pt>
                <c:pt idx="143">
                  <c:v>-9.1160000010859221E-3</c:v>
                </c:pt>
                <c:pt idx="144">
                  <c:v>2.8520000341814011E-4</c:v>
                </c:pt>
                <c:pt idx="145">
                  <c:v>1.2851999999838881E-3</c:v>
                </c:pt>
                <c:pt idx="146">
                  <c:v>3.0160000023897737E-3</c:v>
                </c:pt>
                <c:pt idx="147">
                  <c:v>-7.7520000195363536E-4</c:v>
                </c:pt>
                <c:pt idx="148">
                  <c:v>-5.9124000035808422E-3</c:v>
                </c:pt>
                <c:pt idx="149">
                  <c:v>3.2799999971757643E-3</c:v>
                </c:pt>
                <c:pt idx="150">
                  <c:v>-1.0316000043530948E-3</c:v>
                </c:pt>
                <c:pt idx="151">
                  <c:v>4.1720000008353963E-3</c:v>
                </c:pt>
                <c:pt idx="153">
                  <c:v>4.6283999981824309E-3</c:v>
                </c:pt>
                <c:pt idx="154">
                  <c:v>-6.0472000041045249E-3</c:v>
                </c:pt>
                <c:pt idx="156">
                  <c:v>4.354000004241243E-3</c:v>
                </c:pt>
                <c:pt idx="157">
                  <c:v>-2.4480000138282776E-4</c:v>
                </c:pt>
                <c:pt idx="158">
                  <c:v>-2.4424000075669028E-3</c:v>
                </c:pt>
                <c:pt idx="160">
                  <c:v>1.2959999949089251E-3</c:v>
                </c:pt>
                <c:pt idx="161">
                  <c:v>1.5427999998792075E-2</c:v>
                </c:pt>
                <c:pt idx="163">
                  <c:v>-4.7092000022530556E-3</c:v>
                </c:pt>
                <c:pt idx="164">
                  <c:v>-1.3080000062473118E-3</c:v>
                </c:pt>
                <c:pt idx="167">
                  <c:v>1.4631600002758205E-2</c:v>
                </c:pt>
                <c:pt idx="168">
                  <c:v>7.0931999944150448E-3</c:v>
                </c:pt>
                <c:pt idx="171">
                  <c:v>9.3647999965469353E-3</c:v>
                </c:pt>
                <c:pt idx="172">
                  <c:v>2.8979999988223426E-3</c:v>
                </c:pt>
                <c:pt idx="174">
                  <c:v>-2.89840000186814E-3</c:v>
                </c:pt>
                <c:pt idx="175">
                  <c:v>1.6347999990102835E-3</c:v>
                </c:pt>
                <c:pt idx="176">
                  <c:v>-6.0176000042702071E-3</c:v>
                </c:pt>
                <c:pt idx="179">
                  <c:v>2.9667999988305382E-3</c:v>
                </c:pt>
                <c:pt idx="180">
                  <c:v>-5.0000000192085281E-4</c:v>
                </c:pt>
                <c:pt idx="182">
                  <c:v>-5.8772000047611073E-3</c:v>
                </c:pt>
                <c:pt idx="184">
                  <c:v>-1.7749999969964847E-3</c:v>
                </c:pt>
                <c:pt idx="185">
                  <c:v>-2.8324000013526529E-3</c:v>
                </c:pt>
                <c:pt idx="189">
                  <c:v>8.9096000010613352E-3</c:v>
                </c:pt>
                <c:pt idx="190">
                  <c:v>-1.2275999979465269E-3</c:v>
                </c:pt>
                <c:pt idx="192">
                  <c:v>5.703199996787589E-3</c:v>
                </c:pt>
                <c:pt idx="198">
                  <c:v>-3.0932000008760951E-3</c:v>
                </c:pt>
                <c:pt idx="200">
                  <c:v>1.9249999997555278E-2</c:v>
                </c:pt>
                <c:pt idx="201">
                  <c:v>-8.1040000077337027E-4</c:v>
                </c:pt>
                <c:pt idx="202">
                  <c:v>-1.9476000015856698E-3</c:v>
                </c:pt>
                <c:pt idx="203">
                  <c:v>5.1399999210843816E-4</c:v>
                </c:pt>
                <c:pt idx="204">
                  <c:v>-1.8156000005546957E-3</c:v>
                </c:pt>
                <c:pt idx="205">
                  <c:v>1.31639999744948E-3</c:v>
                </c:pt>
                <c:pt idx="206">
                  <c:v>3.3163999978569336E-3</c:v>
                </c:pt>
                <c:pt idx="207">
                  <c:v>5.45599999895785E-3</c:v>
                </c:pt>
                <c:pt idx="208">
                  <c:v>-3.1263999990187585E-3</c:v>
                </c:pt>
                <c:pt idx="209">
                  <c:v>4.9599999329075217E-5</c:v>
                </c:pt>
                <c:pt idx="210">
                  <c:v>-2.0513399998890236E-2</c:v>
                </c:pt>
                <c:pt idx="215">
                  <c:v>1.5827999959583394E-3</c:v>
                </c:pt>
                <c:pt idx="216">
                  <c:v>6.3852000021142885E-3</c:v>
                </c:pt>
                <c:pt idx="217">
                  <c:v>7.5247999993734993E-3</c:v>
                </c:pt>
                <c:pt idx="218">
                  <c:v>8.3875999989686534E-3</c:v>
                </c:pt>
                <c:pt idx="221">
                  <c:v>6.9976000013411976E-3</c:v>
                </c:pt>
                <c:pt idx="224">
                  <c:v>-1.8100000015692785E-3</c:v>
                </c:pt>
                <c:pt idx="227">
                  <c:v>4.124399994907435E-3</c:v>
                </c:pt>
                <c:pt idx="228">
                  <c:v>1.3124400000378955E-2</c:v>
                </c:pt>
                <c:pt idx="229">
                  <c:v>9.6091999948839657E-3</c:v>
                </c:pt>
                <c:pt idx="232">
                  <c:v>3.3959999927901663E-3</c:v>
                </c:pt>
                <c:pt idx="233">
                  <c:v>8.3959999974467792E-3</c:v>
                </c:pt>
                <c:pt idx="238">
                  <c:v>1.13431999925524E-2</c:v>
                </c:pt>
                <c:pt idx="239">
                  <c:v>-1.4532000059261918E-3</c:v>
                </c:pt>
                <c:pt idx="244">
                  <c:v>9.6823999992921017E-3</c:v>
                </c:pt>
                <c:pt idx="254">
                  <c:v>1.0269200000038836E-2</c:v>
                </c:pt>
                <c:pt idx="255">
                  <c:v>1.0161599995626602E-2</c:v>
                </c:pt>
                <c:pt idx="257">
                  <c:v>1.1984799995843787E-2</c:v>
                </c:pt>
                <c:pt idx="259">
                  <c:v>1.1358799994923174E-2</c:v>
                </c:pt>
                <c:pt idx="261">
                  <c:v>1.1130400002002716E-2</c:v>
                </c:pt>
                <c:pt idx="263">
                  <c:v>1.1640399992757011E-2</c:v>
                </c:pt>
                <c:pt idx="265">
                  <c:v>1.1374799993063789E-2</c:v>
                </c:pt>
                <c:pt idx="266">
                  <c:v>1.1729999998351559E-2</c:v>
                </c:pt>
                <c:pt idx="267">
                  <c:v>1.0871999998926185E-2</c:v>
                </c:pt>
                <c:pt idx="268">
                  <c:v>1.0364399997342844E-2</c:v>
                </c:pt>
                <c:pt idx="269">
                  <c:v>1.0174399998504668E-2</c:v>
                </c:pt>
                <c:pt idx="270">
                  <c:v>1.0254000000713859E-2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62-459C-8E67-19FFF8940325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(2)'!$N$21:$N$932</c:f>
              <c:numCache>
                <c:formatCode>General</c:formatCode>
                <c:ptCount val="912"/>
                <c:pt idx="220">
                  <c:v>1.6646858792139572E-3</c:v>
                </c:pt>
                <c:pt idx="231">
                  <c:v>2.3366862264411347E-3</c:v>
                </c:pt>
                <c:pt idx="239">
                  <c:v>2.9858700703671468E-3</c:v>
                </c:pt>
                <c:pt idx="240">
                  <c:v>3.0010810725679235E-3</c:v>
                </c:pt>
                <c:pt idx="241">
                  <c:v>3.0010810725679235E-3</c:v>
                </c:pt>
                <c:pt idx="242">
                  <c:v>4.4396072806985347E-3</c:v>
                </c:pt>
                <c:pt idx="243">
                  <c:v>5.183859888379402E-3</c:v>
                </c:pt>
                <c:pt idx="244">
                  <c:v>5.2664339003264766E-3</c:v>
                </c:pt>
                <c:pt idx="245">
                  <c:v>5.6988609628914185E-3</c:v>
                </c:pt>
                <c:pt idx="246">
                  <c:v>5.7108124646205998E-3</c:v>
                </c:pt>
                <c:pt idx="247">
                  <c:v>5.8998634919731124E-3</c:v>
                </c:pt>
                <c:pt idx="248">
                  <c:v>6.3170795523372772E-3</c:v>
                </c:pt>
                <c:pt idx="249">
                  <c:v>7.1504251729084091E-3</c:v>
                </c:pt>
                <c:pt idx="250">
                  <c:v>7.8229687702141854E-3</c:v>
                </c:pt>
                <c:pt idx="251">
                  <c:v>7.9604110400997765E-3</c:v>
                </c:pt>
                <c:pt idx="252">
                  <c:v>8.6916256458942649E-3</c:v>
                </c:pt>
                <c:pt idx="253">
                  <c:v>8.7356289022607978E-3</c:v>
                </c:pt>
                <c:pt idx="254">
                  <c:v>9.3375499893486816E-3</c:v>
                </c:pt>
                <c:pt idx="255">
                  <c:v>9.3603664926498464E-3</c:v>
                </c:pt>
                <c:pt idx="256">
                  <c:v>9.3788369953222185E-3</c:v>
                </c:pt>
                <c:pt idx="257">
                  <c:v>9.3907884970514006E-3</c:v>
                </c:pt>
                <c:pt idx="258">
                  <c:v>9.3962209978373928E-3</c:v>
                </c:pt>
                <c:pt idx="259">
                  <c:v>9.4831410104132593E-3</c:v>
                </c:pt>
                <c:pt idx="260">
                  <c:v>1.0043775091527606E-2</c:v>
                </c:pt>
                <c:pt idx="261">
                  <c:v>1.0068764595143168E-2</c:v>
                </c:pt>
                <c:pt idx="262">
                  <c:v>1.0194798613378176E-2</c:v>
                </c:pt>
                <c:pt idx="263">
                  <c:v>1.06391771776723E-2</c:v>
                </c:pt>
                <c:pt idx="264">
                  <c:v>1.0673945182702647E-2</c:v>
                </c:pt>
                <c:pt idx="265">
                  <c:v>1.0721751189619376E-2</c:v>
                </c:pt>
                <c:pt idx="266">
                  <c:v>1.078476819873688E-2</c:v>
                </c:pt>
                <c:pt idx="267">
                  <c:v>1.0844525707382788E-2</c:v>
                </c:pt>
                <c:pt idx="268">
                  <c:v>1.0867342210683953E-2</c:v>
                </c:pt>
                <c:pt idx="269">
                  <c:v>1.1437754793213085E-2</c:v>
                </c:pt>
                <c:pt idx="270">
                  <c:v>1.1556183310347705E-2</c:v>
                </c:pt>
                <c:pt idx="271">
                  <c:v>1.2221121406553093E-2</c:v>
                </c:pt>
                <c:pt idx="272">
                  <c:v>1.2678537972733597E-2</c:v>
                </c:pt>
                <c:pt idx="273">
                  <c:v>1.2678537972733597E-2</c:v>
                </c:pt>
                <c:pt idx="274">
                  <c:v>1.2791533989082225E-2</c:v>
                </c:pt>
                <c:pt idx="275">
                  <c:v>1.2879540501815291E-2</c:v>
                </c:pt>
                <c:pt idx="276">
                  <c:v>1.2925173508417622E-2</c:v>
                </c:pt>
                <c:pt idx="277">
                  <c:v>1.2929519509046415E-2</c:v>
                </c:pt>
                <c:pt idx="278">
                  <c:v>1.2929519509046415E-2</c:v>
                </c:pt>
                <c:pt idx="279">
                  <c:v>1.3549911098806671E-2</c:v>
                </c:pt>
                <c:pt idx="280">
                  <c:v>1.3612384857845576E-2</c:v>
                </c:pt>
                <c:pt idx="281">
                  <c:v>1.3614557858159973E-2</c:v>
                </c:pt>
                <c:pt idx="282">
                  <c:v>1.3637917611539737E-2</c:v>
                </c:pt>
                <c:pt idx="283">
                  <c:v>1.4202897693282878E-2</c:v>
                </c:pt>
                <c:pt idx="284">
                  <c:v>1.4202897693282878E-2</c:v>
                </c:pt>
                <c:pt idx="285">
                  <c:v>1.4202897693282878E-2</c:v>
                </c:pt>
                <c:pt idx="286">
                  <c:v>1.4255049700828398E-2</c:v>
                </c:pt>
                <c:pt idx="287">
                  <c:v>1.4351748214819051E-2</c:v>
                </c:pt>
                <c:pt idx="288">
                  <c:v>1.4886306292160638E-2</c:v>
                </c:pt>
                <c:pt idx="289">
                  <c:v>1.5574060891667192E-2</c:v>
                </c:pt>
                <c:pt idx="290">
                  <c:v>1.5701724660137997E-2</c:v>
                </c:pt>
                <c:pt idx="291">
                  <c:v>1.5707700411002588E-2</c:v>
                </c:pt>
                <c:pt idx="292">
                  <c:v>1.6215095984414216E-2</c:v>
                </c:pt>
                <c:pt idx="293">
                  <c:v>1.6519316028429754E-2</c:v>
                </c:pt>
                <c:pt idx="294">
                  <c:v>1.6973473094138661E-2</c:v>
                </c:pt>
                <c:pt idx="295">
                  <c:v>1.7064739107343324E-2</c:v>
                </c:pt>
                <c:pt idx="296">
                  <c:v>1.7071801358365113E-2</c:v>
                </c:pt>
                <c:pt idx="297">
                  <c:v>1.7104939613159661E-2</c:v>
                </c:pt>
                <c:pt idx="298">
                  <c:v>1.7129929116775224E-2</c:v>
                </c:pt>
                <c:pt idx="299">
                  <c:v>1.7689476697732371E-2</c:v>
                </c:pt>
                <c:pt idx="300">
                  <c:v>1.770468769993315E-2</c:v>
                </c:pt>
                <c:pt idx="301">
                  <c:v>1.784267321989734E-2</c:v>
                </c:pt>
                <c:pt idx="302">
                  <c:v>1.7895911727600057E-2</c:v>
                </c:pt>
                <c:pt idx="303">
                  <c:v>1.7900257728228852E-2</c:v>
                </c:pt>
                <c:pt idx="304">
                  <c:v>1.8539119820661479E-2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62-459C-8E67-19FFF8940325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(2)'!$F$21:$F$932</c:f>
              <c:numCache>
                <c:formatCode>General</c:formatCode>
                <c:ptCount val="912"/>
                <c:pt idx="0">
                  <c:v>-19347</c:v>
                </c:pt>
                <c:pt idx="1">
                  <c:v>-17452</c:v>
                </c:pt>
                <c:pt idx="2">
                  <c:v>-12287</c:v>
                </c:pt>
                <c:pt idx="3">
                  <c:v>-12275</c:v>
                </c:pt>
                <c:pt idx="4">
                  <c:v>-12275</c:v>
                </c:pt>
                <c:pt idx="5">
                  <c:v>-12268</c:v>
                </c:pt>
                <c:pt idx="6">
                  <c:v>-12261</c:v>
                </c:pt>
                <c:pt idx="7">
                  <c:v>-12183</c:v>
                </c:pt>
                <c:pt idx="8">
                  <c:v>-12169</c:v>
                </c:pt>
                <c:pt idx="9">
                  <c:v>-11868</c:v>
                </c:pt>
                <c:pt idx="10">
                  <c:v>-11683</c:v>
                </c:pt>
                <c:pt idx="11">
                  <c:v>-11644</c:v>
                </c:pt>
                <c:pt idx="12">
                  <c:v>-11635</c:v>
                </c:pt>
                <c:pt idx="13">
                  <c:v>-11607</c:v>
                </c:pt>
                <c:pt idx="14">
                  <c:v>-11600</c:v>
                </c:pt>
                <c:pt idx="15">
                  <c:v>-11584</c:v>
                </c:pt>
                <c:pt idx="16">
                  <c:v>-11554</c:v>
                </c:pt>
                <c:pt idx="17">
                  <c:v>-11552</c:v>
                </c:pt>
                <c:pt idx="18">
                  <c:v>-11531</c:v>
                </c:pt>
                <c:pt idx="19">
                  <c:v>-11515</c:v>
                </c:pt>
                <c:pt idx="20">
                  <c:v>-11501</c:v>
                </c:pt>
                <c:pt idx="21">
                  <c:v>-11478</c:v>
                </c:pt>
                <c:pt idx="22">
                  <c:v>-11246</c:v>
                </c:pt>
                <c:pt idx="23">
                  <c:v>-11124</c:v>
                </c:pt>
                <c:pt idx="24">
                  <c:v>-11124</c:v>
                </c:pt>
                <c:pt idx="25">
                  <c:v>-11002</c:v>
                </c:pt>
                <c:pt idx="26">
                  <c:v>-10993</c:v>
                </c:pt>
                <c:pt idx="27">
                  <c:v>-10971</c:v>
                </c:pt>
                <c:pt idx="28">
                  <c:v>-10969</c:v>
                </c:pt>
                <c:pt idx="29">
                  <c:v>-10578</c:v>
                </c:pt>
                <c:pt idx="30">
                  <c:v>-10453</c:v>
                </c:pt>
                <c:pt idx="31">
                  <c:v>-10426</c:v>
                </c:pt>
                <c:pt idx="32">
                  <c:v>-10398</c:v>
                </c:pt>
                <c:pt idx="33">
                  <c:v>-10393</c:v>
                </c:pt>
                <c:pt idx="34">
                  <c:v>-10287</c:v>
                </c:pt>
                <c:pt idx="35">
                  <c:v>-9714</c:v>
                </c:pt>
                <c:pt idx="36">
                  <c:v>-9704</c:v>
                </c:pt>
                <c:pt idx="37">
                  <c:v>-9663</c:v>
                </c:pt>
                <c:pt idx="38">
                  <c:v>-9658</c:v>
                </c:pt>
                <c:pt idx="39">
                  <c:v>-9656</c:v>
                </c:pt>
                <c:pt idx="40">
                  <c:v>-9656</c:v>
                </c:pt>
                <c:pt idx="41">
                  <c:v>-9656</c:v>
                </c:pt>
                <c:pt idx="42">
                  <c:v>-9649</c:v>
                </c:pt>
                <c:pt idx="43">
                  <c:v>-9596</c:v>
                </c:pt>
                <c:pt idx="44">
                  <c:v>-9573</c:v>
                </c:pt>
                <c:pt idx="45">
                  <c:v>-9244</c:v>
                </c:pt>
                <c:pt idx="46">
                  <c:v>-9161</c:v>
                </c:pt>
                <c:pt idx="47">
                  <c:v>-9140</c:v>
                </c:pt>
                <c:pt idx="48">
                  <c:v>-8935</c:v>
                </c:pt>
                <c:pt idx="49">
                  <c:v>-8487</c:v>
                </c:pt>
                <c:pt idx="50">
                  <c:v>-8472</c:v>
                </c:pt>
                <c:pt idx="51">
                  <c:v>-8470</c:v>
                </c:pt>
                <c:pt idx="52">
                  <c:v>-8436</c:v>
                </c:pt>
                <c:pt idx="53">
                  <c:v>-8419</c:v>
                </c:pt>
                <c:pt idx="54">
                  <c:v>-8419</c:v>
                </c:pt>
                <c:pt idx="55">
                  <c:v>-8415</c:v>
                </c:pt>
                <c:pt idx="56">
                  <c:v>-8412</c:v>
                </c:pt>
                <c:pt idx="57">
                  <c:v>-8412</c:v>
                </c:pt>
                <c:pt idx="58">
                  <c:v>-8412</c:v>
                </c:pt>
                <c:pt idx="59">
                  <c:v>-8412</c:v>
                </c:pt>
                <c:pt idx="60">
                  <c:v>-8405</c:v>
                </c:pt>
                <c:pt idx="61">
                  <c:v>-8403</c:v>
                </c:pt>
                <c:pt idx="62">
                  <c:v>-8396</c:v>
                </c:pt>
                <c:pt idx="63">
                  <c:v>-8368</c:v>
                </c:pt>
                <c:pt idx="64">
                  <c:v>-8366</c:v>
                </c:pt>
                <c:pt idx="65">
                  <c:v>-8366</c:v>
                </c:pt>
                <c:pt idx="66">
                  <c:v>-8352</c:v>
                </c:pt>
                <c:pt idx="67">
                  <c:v>-8345</c:v>
                </c:pt>
                <c:pt idx="68">
                  <c:v>-7954</c:v>
                </c:pt>
                <c:pt idx="69">
                  <c:v>-7887</c:v>
                </c:pt>
                <c:pt idx="70">
                  <c:v>-7767</c:v>
                </c:pt>
                <c:pt idx="71">
                  <c:v>-7744</c:v>
                </c:pt>
                <c:pt idx="72">
                  <c:v>-7737</c:v>
                </c:pt>
                <c:pt idx="73">
                  <c:v>-7730</c:v>
                </c:pt>
                <c:pt idx="74">
                  <c:v>-7730</c:v>
                </c:pt>
                <c:pt idx="75">
                  <c:v>-7730</c:v>
                </c:pt>
                <c:pt idx="76">
                  <c:v>-7730</c:v>
                </c:pt>
                <c:pt idx="77">
                  <c:v>-7670</c:v>
                </c:pt>
                <c:pt idx="78">
                  <c:v>-7661</c:v>
                </c:pt>
                <c:pt idx="79">
                  <c:v>-7645</c:v>
                </c:pt>
                <c:pt idx="80">
                  <c:v>-7631</c:v>
                </c:pt>
                <c:pt idx="81">
                  <c:v>-7631</c:v>
                </c:pt>
                <c:pt idx="82">
                  <c:v>-7369</c:v>
                </c:pt>
                <c:pt idx="83">
                  <c:v>-7249</c:v>
                </c:pt>
                <c:pt idx="84">
                  <c:v>-7173.5</c:v>
                </c:pt>
                <c:pt idx="85">
                  <c:v>-7173</c:v>
                </c:pt>
                <c:pt idx="86">
                  <c:v>-7152</c:v>
                </c:pt>
                <c:pt idx="87">
                  <c:v>-7146</c:v>
                </c:pt>
                <c:pt idx="88">
                  <c:v>-7145</c:v>
                </c:pt>
                <c:pt idx="89">
                  <c:v>-7145</c:v>
                </c:pt>
                <c:pt idx="90">
                  <c:v>-7138</c:v>
                </c:pt>
                <c:pt idx="91">
                  <c:v>-7115</c:v>
                </c:pt>
                <c:pt idx="92">
                  <c:v>-7115</c:v>
                </c:pt>
                <c:pt idx="93">
                  <c:v>-7115</c:v>
                </c:pt>
                <c:pt idx="94">
                  <c:v>-7092</c:v>
                </c:pt>
                <c:pt idx="95">
                  <c:v>-7092</c:v>
                </c:pt>
                <c:pt idx="96">
                  <c:v>-7085</c:v>
                </c:pt>
                <c:pt idx="97">
                  <c:v>-7085</c:v>
                </c:pt>
                <c:pt idx="98">
                  <c:v>-7062</c:v>
                </c:pt>
                <c:pt idx="99">
                  <c:v>-7055</c:v>
                </c:pt>
                <c:pt idx="100">
                  <c:v>-7055</c:v>
                </c:pt>
                <c:pt idx="101">
                  <c:v>-7046</c:v>
                </c:pt>
                <c:pt idx="102">
                  <c:v>-7046</c:v>
                </c:pt>
                <c:pt idx="103">
                  <c:v>-7032</c:v>
                </c:pt>
                <c:pt idx="104">
                  <c:v>-6993</c:v>
                </c:pt>
                <c:pt idx="105">
                  <c:v>-6664</c:v>
                </c:pt>
                <c:pt idx="106">
                  <c:v>-6657</c:v>
                </c:pt>
                <c:pt idx="107">
                  <c:v>-6581</c:v>
                </c:pt>
                <c:pt idx="108">
                  <c:v>-6581</c:v>
                </c:pt>
                <c:pt idx="109">
                  <c:v>-6581</c:v>
                </c:pt>
                <c:pt idx="110">
                  <c:v>-6581</c:v>
                </c:pt>
                <c:pt idx="111">
                  <c:v>-6581</c:v>
                </c:pt>
                <c:pt idx="112">
                  <c:v>-6537</c:v>
                </c:pt>
                <c:pt idx="113">
                  <c:v>-6537</c:v>
                </c:pt>
                <c:pt idx="114">
                  <c:v>-6523</c:v>
                </c:pt>
                <c:pt idx="115">
                  <c:v>-6484</c:v>
                </c:pt>
                <c:pt idx="116">
                  <c:v>-6438</c:v>
                </c:pt>
                <c:pt idx="117">
                  <c:v>-6371</c:v>
                </c:pt>
                <c:pt idx="118">
                  <c:v>-5980</c:v>
                </c:pt>
                <c:pt idx="119">
                  <c:v>-5841</c:v>
                </c:pt>
                <c:pt idx="120">
                  <c:v>-5839</c:v>
                </c:pt>
                <c:pt idx="121">
                  <c:v>-5788</c:v>
                </c:pt>
                <c:pt idx="122">
                  <c:v>-5788</c:v>
                </c:pt>
                <c:pt idx="123">
                  <c:v>-5696</c:v>
                </c:pt>
                <c:pt idx="124">
                  <c:v>-5696</c:v>
                </c:pt>
                <c:pt idx="125">
                  <c:v>-5696</c:v>
                </c:pt>
                <c:pt idx="126">
                  <c:v>-5411</c:v>
                </c:pt>
                <c:pt idx="127">
                  <c:v>-5271</c:v>
                </c:pt>
                <c:pt idx="128">
                  <c:v>-5187</c:v>
                </c:pt>
                <c:pt idx="129">
                  <c:v>-5173</c:v>
                </c:pt>
                <c:pt idx="130">
                  <c:v>-5120</c:v>
                </c:pt>
                <c:pt idx="131">
                  <c:v>-5081</c:v>
                </c:pt>
                <c:pt idx="132">
                  <c:v>-4665</c:v>
                </c:pt>
                <c:pt idx="133">
                  <c:v>-4640</c:v>
                </c:pt>
                <c:pt idx="134">
                  <c:v>-4581</c:v>
                </c:pt>
                <c:pt idx="135">
                  <c:v>-4542</c:v>
                </c:pt>
                <c:pt idx="136">
                  <c:v>-4512</c:v>
                </c:pt>
                <c:pt idx="137">
                  <c:v>-4505</c:v>
                </c:pt>
                <c:pt idx="138">
                  <c:v>-4499</c:v>
                </c:pt>
                <c:pt idx="139">
                  <c:v>-3957</c:v>
                </c:pt>
                <c:pt idx="140">
                  <c:v>-3934</c:v>
                </c:pt>
                <c:pt idx="141">
                  <c:v>-3934</c:v>
                </c:pt>
                <c:pt idx="142">
                  <c:v>-3907</c:v>
                </c:pt>
                <c:pt idx="143">
                  <c:v>-3890</c:v>
                </c:pt>
                <c:pt idx="144">
                  <c:v>-3867</c:v>
                </c:pt>
                <c:pt idx="145">
                  <c:v>-3867</c:v>
                </c:pt>
                <c:pt idx="146">
                  <c:v>-3860</c:v>
                </c:pt>
                <c:pt idx="147">
                  <c:v>-3858</c:v>
                </c:pt>
                <c:pt idx="148">
                  <c:v>-3821</c:v>
                </c:pt>
                <c:pt idx="149">
                  <c:v>-3800</c:v>
                </c:pt>
                <c:pt idx="150">
                  <c:v>-3439</c:v>
                </c:pt>
                <c:pt idx="151">
                  <c:v>-3370</c:v>
                </c:pt>
                <c:pt idx="152">
                  <c:v>-3303</c:v>
                </c:pt>
                <c:pt idx="153">
                  <c:v>-3289</c:v>
                </c:pt>
                <c:pt idx="154">
                  <c:v>-3238</c:v>
                </c:pt>
                <c:pt idx="155">
                  <c:v>-3236</c:v>
                </c:pt>
                <c:pt idx="156">
                  <c:v>-3215</c:v>
                </c:pt>
                <c:pt idx="157">
                  <c:v>-3192</c:v>
                </c:pt>
                <c:pt idx="158">
                  <c:v>-3146</c:v>
                </c:pt>
                <c:pt idx="159">
                  <c:v>-2748</c:v>
                </c:pt>
                <c:pt idx="160">
                  <c:v>-2660</c:v>
                </c:pt>
                <c:pt idx="161">
                  <c:v>-2630</c:v>
                </c:pt>
                <c:pt idx="162">
                  <c:v>-2607</c:v>
                </c:pt>
                <c:pt idx="163">
                  <c:v>-2593</c:v>
                </c:pt>
                <c:pt idx="164">
                  <c:v>-2570</c:v>
                </c:pt>
                <c:pt idx="165">
                  <c:v>-2563</c:v>
                </c:pt>
                <c:pt idx="166">
                  <c:v>-2561</c:v>
                </c:pt>
                <c:pt idx="167">
                  <c:v>-2561</c:v>
                </c:pt>
                <c:pt idx="168">
                  <c:v>-2547</c:v>
                </c:pt>
                <c:pt idx="169">
                  <c:v>-2524</c:v>
                </c:pt>
                <c:pt idx="170">
                  <c:v>-2524</c:v>
                </c:pt>
                <c:pt idx="171">
                  <c:v>-2008</c:v>
                </c:pt>
                <c:pt idx="172">
                  <c:v>-1955</c:v>
                </c:pt>
                <c:pt idx="173">
                  <c:v>-1942</c:v>
                </c:pt>
                <c:pt idx="174">
                  <c:v>-1886</c:v>
                </c:pt>
                <c:pt idx="175">
                  <c:v>-1833</c:v>
                </c:pt>
                <c:pt idx="176">
                  <c:v>-1504</c:v>
                </c:pt>
                <c:pt idx="177">
                  <c:v>-1327</c:v>
                </c:pt>
                <c:pt idx="178">
                  <c:v>-1311</c:v>
                </c:pt>
                <c:pt idx="179">
                  <c:v>-1303</c:v>
                </c:pt>
                <c:pt idx="180">
                  <c:v>-1250</c:v>
                </c:pt>
                <c:pt idx="181">
                  <c:v>-1250</c:v>
                </c:pt>
                <c:pt idx="182">
                  <c:v>-813</c:v>
                </c:pt>
                <c:pt idx="183">
                  <c:v>-742</c:v>
                </c:pt>
                <c:pt idx="184">
                  <c:v>-687.5</c:v>
                </c:pt>
                <c:pt idx="185">
                  <c:v>-621</c:v>
                </c:pt>
                <c:pt idx="186">
                  <c:v>-592.5</c:v>
                </c:pt>
                <c:pt idx="187">
                  <c:v>-592.5</c:v>
                </c:pt>
                <c:pt idx="188">
                  <c:v>-582</c:v>
                </c:pt>
                <c:pt idx="189">
                  <c:v>-566</c:v>
                </c:pt>
                <c:pt idx="190">
                  <c:v>-529</c:v>
                </c:pt>
                <c:pt idx="191">
                  <c:v>-150</c:v>
                </c:pt>
                <c:pt idx="192">
                  <c:v>-22</c:v>
                </c:pt>
                <c:pt idx="193">
                  <c:v>-1.5</c:v>
                </c:pt>
                <c:pt idx="194">
                  <c:v>-1.5</c:v>
                </c:pt>
                <c:pt idx="195">
                  <c:v>0</c:v>
                </c:pt>
                <c:pt idx="196">
                  <c:v>0</c:v>
                </c:pt>
                <c:pt idx="197">
                  <c:v>39</c:v>
                </c:pt>
                <c:pt idx="198">
                  <c:v>47</c:v>
                </c:pt>
                <c:pt idx="199">
                  <c:v>613</c:v>
                </c:pt>
                <c:pt idx="200">
                  <c:v>625</c:v>
                </c:pt>
                <c:pt idx="201">
                  <c:v>634</c:v>
                </c:pt>
                <c:pt idx="202">
                  <c:v>671</c:v>
                </c:pt>
                <c:pt idx="203">
                  <c:v>685</c:v>
                </c:pt>
                <c:pt idx="204">
                  <c:v>701</c:v>
                </c:pt>
                <c:pt idx="205">
                  <c:v>731</c:v>
                </c:pt>
                <c:pt idx="206">
                  <c:v>731</c:v>
                </c:pt>
                <c:pt idx="207">
                  <c:v>1240</c:v>
                </c:pt>
                <c:pt idx="208">
                  <c:v>1244</c:v>
                </c:pt>
                <c:pt idx="209">
                  <c:v>1284</c:v>
                </c:pt>
                <c:pt idx="210">
                  <c:v>1326.5</c:v>
                </c:pt>
                <c:pt idx="211">
                  <c:v>1337</c:v>
                </c:pt>
                <c:pt idx="212">
                  <c:v>1337</c:v>
                </c:pt>
                <c:pt idx="213">
                  <c:v>1337</c:v>
                </c:pt>
                <c:pt idx="214">
                  <c:v>1337</c:v>
                </c:pt>
                <c:pt idx="215">
                  <c:v>1337</c:v>
                </c:pt>
                <c:pt idx="216">
                  <c:v>1383</c:v>
                </c:pt>
                <c:pt idx="217">
                  <c:v>1892</c:v>
                </c:pt>
                <c:pt idx="218">
                  <c:v>1929</c:v>
                </c:pt>
                <c:pt idx="219">
                  <c:v>1931</c:v>
                </c:pt>
                <c:pt idx="220">
                  <c:v>1931</c:v>
                </c:pt>
                <c:pt idx="221">
                  <c:v>1954</c:v>
                </c:pt>
                <c:pt idx="222">
                  <c:v>1956</c:v>
                </c:pt>
                <c:pt idx="223">
                  <c:v>1974</c:v>
                </c:pt>
                <c:pt idx="224">
                  <c:v>1975</c:v>
                </c:pt>
                <c:pt idx="225">
                  <c:v>1978.5</c:v>
                </c:pt>
                <c:pt idx="226">
                  <c:v>1978.5</c:v>
                </c:pt>
                <c:pt idx="227">
                  <c:v>2051</c:v>
                </c:pt>
                <c:pt idx="228">
                  <c:v>2051</c:v>
                </c:pt>
                <c:pt idx="229">
                  <c:v>2343</c:v>
                </c:pt>
                <c:pt idx="230">
                  <c:v>2549.5</c:v>
                </c:pt>
                <c:pt idx="231">
                  <c:v>2549.5</c:v>
                </c:pt>
                <c:pt idx="232">
                  <c:v>2590</c:v>
                </c:pt>
                <c:pt idx="233">
                  <c:v>2590</c:v>
                </c:pt>
                <c:pt idx="234">
                  <c:v>2623.5</c:v>
                </c:pt>
                <c:pt idx="235">
                  <c:v>2623.5</c:v>
                </c:pt>
                <c:pt idx="236">
                  <c:v>2650</c:v>
                </c:pt>
                <c:pt idx="237">
                  <c:v>2650</c:v>
                </c:pt>
                <c:pt idx="238">
                  <c:v>3078</c:v>
                </c:pt>
                <c:pt idx="239">
                  <c:v>3147</c:v>
                </c:pt>
                <c:pt idx="240">
                  <c:v>3161</c:v>
                </c:pt>
                <c:pt idx="241">
                  <c:v>3161</c:v>
                </c:pt>
                <c:pt idx="242">
                  <c:v>4485</c:v>
                </c:pt>
                <c:pt idx="243">
                  <c:v>5170</c:v>
                </c:pt>
                <c:pt idx="244">
                  <c:v>5246</c:v>
                </c:pt>
                <c:pt idx="245">
                  <c:v>5644</c:v>
                </c:pt>
                <c:pt idx="246">
                  <c:v>5655</c:v>
                </c:pt>
                <c:pt idx="247">
                  <c:v>5829</c:v>
                </c:pt>
                <c:pt idx="248">
                  <c:v>6213</c:v>
                </c:pt>
                <c:pt idx="249">
                  <c:v>6980</c:v>
                </c:pt>
                <c:pt idx="250">
                  <c:v>7599</c:v>
                </c:pt>
                <c:pt idx="251">
                  <c:v>7725.5</c:v>
                </c:pt>
                <c:pt idx="252">
                  <c:v>8398.5</c:v>
                </c:pt>
                <c:pt idx="253">
                  <c:v>8439</c:v>
                </c:pt>
                <c:pt idx="254">
                  <c:v>8993</c:v>
                </c:pt>
                <c:pt idx="255">
                  <c:v>9014</c:v>
                </c:pt>
                <c:pt idx="256">
                  <c:v>9031</c:v>
                </c:pt>
                <c:pt idx="257">
                  <c:v>9042</c:v>
                </c:pt>
                <c:pt idx="258">
                  <c:v>9047</c:v>
                </c:pt>
                <c:pt idx="259">
                  <c:v>9127</c:v>
                </c:pt>
                <c:pt idx="260">
                  <c:v>9643</c:v>
                </c:pt>
                <c:pt idx="261">
                  <c:v>9666</c:v>
                </c:pt>
                <c:pt idx="262">
                  <c:v>9782</c:v>
                </c:pt>
                <c:pt idx="263">
                  <c:v>10191</c:v>
                </c:pt>
                <c:pt idx="264">
                  <c:v>10223</c:v>
                </c:pt>
                <c:pt idx="265">
                  <c:v>10267</c:v>
                </c:pt>
                <c:pt idx="266">
                  <c:v>10325</c:v>
                </c:pt>
                <c:pt idx="267">
                  <c:v>10380</c:v>
                </c:pt>
                <c:pt idx="268">
                  <c:v>10401</c:v>
                </c:pt>
                <c:pt idx="269">
                  <c:v>10926</c:v>
                </c:pt>
                <c:pt idx="270">
                  <c:v>11035</c:v>
                </c:pt>
                <c:pt idx="271">
                  <c:v>11647</c:v>
                </c:pt>
                <c:pt idx="272">
                  <c:v>12068</c:v>
                </c:pt>
                <c:pt idx="273">
                  <c:v>12068</c:v>
                </c:pt>
                <c:pt idx="274">
                  <c:v>12172</c:v>
                </c:pt>
                <c:pt idx="275">
                  <c:v>12253</c:v>
                </c:pt>
                <c:pt idx="276">
                  <c:v>12295</c:v>
                </c:pt>
                <c:pt idx="277">
                  <c:v>12299</c:v>
                </c:pt>
                <c:pt idx="278">
                  <c:v>12299</c:v>
                </c:pt>
                <c:pt idx="279">
                  <c:v>12870</c:v>
                </c:pt>
                <c:pt idx="280">
                  <c:v>12927.5</c:v>
                </c:pt>
                <c:pt idx="281">
                  <c:v>12929.5</c:v>
                </c:pt>
                <c:pt idx="282">
                  <c:v>12951</c:v>
                </c:pt>
                <c:pt idx="283">
                  <c:v>13471</c:v>
                </c:pt>
                <c:pt idx="284">
                  <c:v>13471</c:v>
                </c:pt>
                <c:pt idx="285">
                  <c:v>13471</c:v>
                </c:pt>
                <c:pt idx="286">
                  <c:v>13519</c:v>
                </c:pt>
                <c:pt idx="287">
                  <c:v>13608</c:v>
                </c:pt>
                <c:pt idx="288">
                  <c:v>14100</c:v>
                </c:pt>
                <c:pt idx="289">
                  <c:v>14733</c:v>
                </c:pt>
                <c:pt idx="290">
                  <c:v>14850.5</c:v>
                </c:pt>
                <c:pt idx="291">
                  <c:v>14856</c:v>
                </c:pt>
                <c:pt idx="292">
                  <c:v>15323</c:v>
                </c:pt>
                <c:pt idx="293">
                  <c:v>15603</c:v>
                </c:pt>
                <c:pt idx="294">
                  <c:v>16021</c:v>
                </c:pt>
                <c:pt idx="295">
                  <c:v>16105</c:v>
                </c:pt>
                <c:pt idx="296">
                  <c:v>16111.5</c:v>
                </c:pt>
                <c:pt idx="297">
                  <c:v>16142</c:v>
                </c:pt>
                <c:pt idx="298">
                  <c:v>16165</c:v>
                </c:pt>
                <c:pt idx="299">
                  <c:v>16680</c:v>
                </c:pt>
                <c:pt idx="300">
                  <c:v>16694</c:v>
                </c:pt>
                <c:pt idx="301">
                  <c:v>16821</c:v>
                </c:pt>
                <c:pt idx="302">
                  <c:v>16870</c:v>
                </c:pt>
                <c:pt idx="303">
                  <c:v>16874</c:v>
                </c:pt>
                <c:pt idx="304">
                  <c:v>17462</c:v>
                </c:pt>
              </c:numCache>
            </c:numRef>
          </c:xVal>
          <c:yVal>
            <c:numRef>
              <c:f>'A (2)'!$O$21:$O$932</c:f>
              <c:numCache>
                <c:formatCode>0.00E+00</c:formatCode>
                <c:ptCount val="912"/>
                <c:pt idx="0">
                  <c:v>-2.7849412116023601E-2</c:v>
                </c:pt>
                <c:pt idx="1">
                  <c:v>-2.3060563041306614E-2</c:v>
                </c:pt>
                <c:pt idx="2">
                  <c:v>-1.2280628220102724E-2</c:v>
                </c:pt>
                <c:pt idx="3">
                  <c:v>-1.2259454490624412E-2</c:v>
                </c:pt>
                <c:pt idx="4">
                  <c:v>-1.2259454490624412E-2</c:v>
                </c:pt>
                <c:pt idx="5">
                  <c:v>-1.2247111437095684E-2</c:v>
                </c:pt>
                <c:pt idx="6">
                  <c:v>-1.2234774491005762E-2</c:v>
                </c:pt>
                <c:pt idx="7">
                  <c:v>-1.2097718850078234E-2</c:v>
                </c:pt>
                <c:pt idx="8">
                  <c:v>-1.2073199388851106E-2</c:v>
                </c:pt>
                <c:pt idx="9">
                  <c:v>-1.1551939919514431E-2</c:v>
                </c:pt>
                <c:pt idx="10">
                  <c:v>-1.1237167761663509E-2</c:v>
                </c:pt>
                <c:pt idx="11">
                  <c:v>-1.1171354822391446E-2</c:v>
                </c:pt>
                <c:pt idx="12">
                  <c:v>-1.1156194143608369E-2</c:v>
                </c:pt>
                <c:pt idx="13">
                  <c:v>-1.1109092151747458E-2</c:v>
                </c:pt>
                <c:pt idx="14">
                  <c:v>-1.1097331922379251E-2</c:v>
                </c:pt>
                <c:pt idx="15">
                  <c:v>-1.1070474332164992E-2</c:v>
                </c:pt>
                <c:pt idx="16">
                  <c:v>-1.1020202353223003E-2</c:v>
                </c:pt>
                <c:pt idx="17">
                  <c:v>-1.101685487649167E-2</c:v>
                </c:pt>
                <c:pt idx="18">
                  <c:v>-1.0981736471761082E-2</c:v>
                </c:pt>
                <c:pt idx="19">
                  <c:v>-1.0955016485882414E-2</c:v>
                </c:pt>
                <c:pt idx="20">
                  <c:v>-1.0931662672976329E-2</c:v>
                </c:pt>
                <c:pt idx="21">
                  <c:v>-1.0893348729634954E-2</c:v>
                </c:pt>
                <c:pt idx="22">
                  <c:v>-1.0510564547748364E-2</c:v>
                </c:pt>
                <c:pt idx="23">
                  <c:v>-1.0311964376784347E-2</c:v>
                </c:pt>
                <c:pt idx="24">
                  <c:v>-1.0311964376784347E-2</c:v>
                </c:pt>
                <c:pt idx="25">
                  <c:v>-1.0115219371518616E-2</c:v>
                </c:pt>
                <c:pt idx="26">
                  <c:v>-1.0100778871948431E-2</c:v>
                </c:pt>
                <c:pt idx="27">
                  <c:v>-1.006552237578753E-2</c:v>
                </c:pt>
                <c:pt idx="28">
                  <c:v>-1.0062320231171502E-2</c:v>
                </c:pt>
                <c:pt idx="29">
                  <c:v>-9.4458773604679993E-3</c:v>
                </c:pt>
                <c:pt idx="30">
                  <c:v>-9.2528245233391496E-3</c:v>
                </c:pt>
                <c:pt idx="31">
                  <c:v>-9.2113808750995986E-3</c:v>
                </c:pt>
                <c:pt idx="32">
                  <c:v>-9.1684982509636585E-3</c:v>
                </c:pt>
                <c:pt idx="33">
                  <c:v>-9.1608509224434982E-3</c:v>
                </c:pt>
                <c:pt idx="34">
                  <c:v>-8.9994608243978789E-3</c:v>
                </c:pt>
                <c:pt idx="35">
                  <c:v>-8.1512877344074811E-3</c:v>
                </c:pt>
                <c:pt idx="36">
                  <c:v>-8.1368487420083024E-3</c:v>
                </c:pt>
                <c:pt idx="37">
                  <c:v>-8.0777791859731746E-3</c:v>
                </c:pt>
                <c:pt idx="38">
                  <c:v>-8.0705899153636039E-3</c:v>
                </c:pt>
                <c:pt idx="39">
                  <c:v>-8.0677150796110327E-3</c:v>
                </c:pt>
                <c:pt idx="40">
                  <c:v>-8.0677150796110327E-3</c:v>
                </c:pt>
                <c:pt idx="41">
                  <c:v>-8.0677150796110327E-3</c:v>
                </c:pt>
                <c:pt idx="42">
                  <c:v>-8.0576570806877006E-3</c:v>
                </c:pt>
                <c:pt idx="43">
                  <c:v>-7.9817018404254141E-3</c:v>
                </c:pt>
                <c:pt idx="44">
                  <c:v>-7.94884906915274E-3</c:v>
                </c:pt>
                <c:pt idx="45">
                  <c:v>-7.4861288495058796E-3</c:v>
                </c:pt>
                <c:pt idx="46">
                  <c:v>-7.3715250834858175E-3</c:v>
                </c:pt>
                <c:pt idx="47">
                  <c:v>-7.3426650585507666E-3</c:v>
                </c:pt>
                <c:pt idx="48">
                  <c:v>-7.0638235665654138E-3</c:v>
                </c:pt>
                <c:pt idx="49">
                  <c:v>-6.4726844687301287E-3</c:v>
                </c:pt>
                <c:pt idx="50">
                  <c:v>-6.4533246829928687E-3</c:v>
                </c:pt>
                <c:pt idx="51">
                  <c:v>-6.4507454971352426E-3</c:v>
                </c:pt>
                <c:pt idx="52">
                  <c:v>-6.4069756182198855E-3</c:v>
                </c:pt>
                <c:pt idx="53">
                  <c:v>-6.3851447108994154E-3</c:v>
                </c:pt>
                <c:pt idx="54">
                  <c:v>-6.3851447108994154E-3</c:v>
                </c:pt>
                <c:pt idx="55">
                  <c:v>-6.3800132617715605E-3</c:v>
                </c:pt>
                <c:pt idx="56">
                  <c:v>-6.3761659836625573E-3</c:v>
                </c:pt>
                <c:pt idx="57">
                  <c:v>-6.3761659836625573E-3</c:v>
                </c:pt>
                <c:pt idx="58">
                  <c:v>-6.3761659836625573E-3</c:v>
                </c:pt>
                <c:pt idx="59">
                  <c:v>-6.3761659836625573E-3</c:v>
                </c:pt>
                <c:pt idx="60">
                  <c:v>-6.3671933638645055E-3</c:v>
                </c:pt>
                <c:pt idx="61">
                  <c:v>-6.3646308799823947E-3</c:v>
                </c:pt>
                <c:pt idx="62">
                  <c:v>-6.3556661126056681E-3</c:v>
                </c:pt>
                <c:pt idx="63">
                  <c:v>-6.319868117486839E-3</c:v>
                </c:pt>
                <c:pt idx="64">
                  <c:v>-6.3173148570837435E-3</c:v>
                </c:pt>
                <c:pt idx="65">
                  <c:v>-6.3173148570837435E-3</c:v>
                </c:pt>
                <c:pt idx="66">
                  <c:v>-6.2994559941222097E-3</c:v>
                </c:pt>
                <c:pt idx="67">
                  <c:v>-6.2905357237996546E-3</c:v>
                </c:pt>
                <c:pt idx="68">
                  <c:v>-5.8019731489704013E-3</c:v>
                </c:pt>
                <c:pt idx="69">
                  <c:v>-5.7201676415005159E-3</c:v>
                </c:pt>
                <c:pt idx="70">
                  <c:v>-5.5750487935341724E-3</c:v>
                </c:pt>
                <c:pt idx="71">
                  <c:v>-5.5474393207988444E-3</c:v>
                </c:pt>
                <c:pt idx="72">
                  <c:v>-5.5390495251613145E-3</c:v>
                </c:pt>
                <c:pt idx="73">
                  <c:v>-5.5306658369625918E-3</c:v>
                </c:pt>
                <c:pt idx="74">
                  <c:v>-5.5306658369625918E-3</c:v>
                </c:pt>
                <c:pt idx="75">
                  <c:v>-5.5306658369625918E-3</c:v>
                </c:pt>
                <c:pt idx="76">
                  <c:v>-5.5306658369625918E-3</c:v>
                </c:pt>
                <c:pt idx="77">
                  <c:v>-5.4590561820348459E-3</c:v>
                </c:pt>
                <c:pt idx="78">
                  <c:v>-5.4483534350150678E-3</c:v>
                </c:pt>
                <c:pt idx="79">
                  <c:v>-5.4293512575237946E-3</c:v>
                </c:pt>
                <c:pt idx="80">
                  <c:v>-5.4127505269566788E-3</c:v>
                </c:pt>
                <c:pt idx="81">
                  <c:v>-5.4127505269566788E-3</c:v>
                </c:pt>
                <c:pt idx="82">
                  <c:v>-5.1065862540483412E-3</c:v>
                </c:pt>
                <c:pt idx="83">
                  <c:v>-4.9692151284553895E-3</c:v>
                </c:pt>
                <c:pt idx="84">
                  <c:v>-4.8837056659194536E-3</c:v>
                </c:pt>
                <c:pt idx="85">
                  <c:v>-4.883141746278648E-3</c:v>
                </c:pt>
                <c:pt idx="86">
                  <c:v>-4.8594852592078889E-3</c:v>
                </c:pt>
                <c:pt idx="87">
                  <c:v>-4.8527363588722321E-3</c:v>
                </c:pt>
                <c:pt idx="88">
                  <c:v>-4.8516119783952524E-3</c:v>
                </c:pt>
                <c:pt idx="89">
                  <c:v>-4.8516119783952524E-3</c:v>
                </c:pt>
                <c:pt idx="90">
                  <c:v>-4.8437448050214224E-3</c:v>
                </c:pt>
                <c:pt idx="91">
                  <c:v>-4.8179385224337117E-3</c:v>
                </c:pt>
                <c:pt idx="92">
                  <c:v>-4.8179385224337117E-3</c:v>
                </c:pt>
                <c:pt idx="93">
                  <c:v>-4.8179385224337117E-3</c:v>
                </c:pt>
                <c:pt idx="94">
                  <c:v>-4.792198175256804E-3</c:v>
                </c:pt>
                <c:pt idx="95">
                  <c:v>-4.792198175256804E-3</c:v>
                </c:pt>
                <c:pt idx="96">
                  <c:v>-4.7843772439196625E-3</c:v>
                </c:pt>
                <c:pt idx="97">
                  <c:v>-4.7843772439196625E-3</c:v>
                </c:pt>
                <c:pt idx="98">
                  <c:v>-4.7587228994524985E-3</c:v>
                </c:pt>
                <c:pt idx="99">
                  <c:v>-4.750928142853105E-3</c:v>
                </c:pt>
                <c:pt idx="100">
                  <c:v>-4.750928142853105E-3</c:v>
                </c:pt>
                <c:pt idx="101">
                  <c:v>-4.7409152871353989E-3</c:v>
                </c:pt>
                <c:pt idx="102">
                  <c:v>-4.7409152871353989E-3</c:v>
                </c:pt>
                <c:pt idx="103">
                  <c:v>-4.725359801095683E-3</c:v>
                </c:pt>
                <c:pt idx="104">
                  <c:v>-4.6821554785158245E-3</c:v>
                </c:pt>
                <c:pt idx="105">
                  <c:v>-4.3252335488461781E-3</c:v>
                </c:pt>
                <c:pt idx="106">
                  <c:v>-4.3177860437675734E-3</c:v>
                </c:pt>
                <c:pt idx="107">
                  <c:v>-4.2373205368325256E-3</c:v>
                </c:pt>
                <c:pt idx="108">
                  <c:v>-4.2373205368325256E-3</c:v>
                </c:pt>
                <c:pt idx="109">
                  <c:v>-4.2373205368325256E-3</c:v>
                </c:pt>
                <c:pt idx="110">
                  <c:v>-4.2373205368325256E-3</c:v>
                </c:pt>
                <c:pt idx="111">
                  <c:v>-4.2373205368325256E-3</c:v>
                </c:pt>
                <c:pt idx="112">
                  <c:v>-4.191064297189788E-3</c:v>
                </c:pt>
                <c:pt idx="113">
                  <c:v>-4.191064297189788E-3</c:v>
                </c:pt>
                <c:pt idx="114">
                  <c:v>-4.1763970072509881E-3</c:v>
                </c:pt>
                <c:pt idx="115">
                  <c:v>-4.1356669452379587E-3</c:v>
                </c:pt>
                <c:pt idx="116">
                  <c:v>-4.0878700336181469E-3</c:v>
                </c:pt>
                <c:pt idx="117">
                  <c:v>-4.018724623588904E-3</c:v>
                </c:pt>
                <c:pt idx="118">
                  <c:v>-3.6263646798784656E-3</c:v>
                </c:pt>
                <c:pt idx="119">
                  <c:v>-3.4914723952710622E-3</c:v>
                </c:pt>
                <c:pt idx="120">
                  <c:v>-3.4895490735564342E-3</c:v>
                </c:pt>
                <c:pt idx="121">
                  <c:v>-3.4406728229670726E-3</c:v>
                </c:pt>
                <c:pt idx="122">
                  <c:v>-3.4406728229670726E-3</c:v>
                </c:pt>
                <c:pt idx="123">
                  <c:v>-3.353323792834836E-3</c:v>
                </c:pt>
                <c:pt idx="124">
                  <c:v>-3.353323792834836E-3</c:v>
                </c:pt>
                <c:pt idx="125">
                  <c:v>-3.353323792834836E-3</c:v>
                </c:pt>
                <c:pt idx="126">
                  <c:v>-3.0894277474240056E-3</c:v>
                </c:pt>
                <c:pt idx="127">
                  <c:v>-2.9635026901575394E-3</c:v>
                </c:pt>
                <c:pt idx="128">
                  <c:v>-2.8891202840487682E-3</c:v>
                </c:pt>
                <c:pt idx="129">
                  <c:v>-2.876808720507283E-3</c:v>
                </c:pt>
                <c:pt idx="130">
                  <c:v>-2.8304219597043811E-3</c:v>
                </c:pt>
                <c:pt idx="131">
                  <c:v>-2.7965119125739936E-3</c:v>
                </c:pt>
                <c:pt idx="132">
                  <c:v>-2.4466008249949371E-3</c:v>
                </c:pt>
                <c:pt idx="133">
                  <c:v>-2.4262596013091943E-3</c:v>
                </c:pt>
                <c:pt idx="134">
                  <c:v>-2.3785631753162682E-3</c:v>
                </c:pt>
                <c:pt idx="135">
                  <c:v>-2.3472732194344506E-3</c:v>
                </c:pt>
                <c:pt idx="136">
                  <c:v>-2.3233330266668982E-3</c:v>
                </c:pt>
                <c:pt idx="137">
                  <c:v>-2.3177631227760806E-3</c:v>
                </c:pt>
                <c:pt idx="138">
                  <c:v>-2.3129937804638187E-3</c:v>
                </c:pt>
                <c:pt idx="139">
                  <c:v>-1.9006734675584033E-3</c:v>
                </c:pt>
                <c:pt idx="140">
                  <c:v>-1.8839863389604702E-3</c:v>
                </c:pt>
                <c:pt idx="141">
                  <c:v>-1.8839863389604702E-3</c:v>
                </c:pt>
                <c:pt idx="142">
                  <c:v>-1.8644812341267753E-3</c:v>
                </c:pt>
                <c:pt idx="143">
                  <c:v>-1.8522468581559622E-3</c:v>
                </c:pt>
                <c:pt idx="144">
                  <c:v>-1.8357518022764554E-3</c:v>
                </c:pt>
                <c:pt idx="145">
                  <c:v>-1.8357518022764554E-3</c:v>
                </c:pt>
                <c:pt idx="146">
                  <c:v>-1.8307446552472185E-3</c:v>
                </c:pt>
                <c:pt idx="147">
                  <c:v>-1.8293151635847688E-3</c:v>
                </c:pt>
                <c:pt idx="148">
                  <c:v>-1.8029594967498514E-3</c:v>
                </c:pt>
                <c:pt idx="149">
                  <c:v>-1.7880767817722051E-3</c:v>
                </c:pt>
                <c:pt idx="150">
                  <c:v>-1.5408299878348535E-3</c:v>
                </c:pt>
                <c:pt idx="151">
                  <c:v>-1.4954213486381642E-3</c:v>
                </c:pt>
                <c:pt idx="152">
                  <c:v>-1.4518967690494806E-3</c:v>
                </c:pt>
                <c:pt idx="153">
                  <c:v>-1.4428727525691376E-3</c:v>
                </c:pt>
                <c:pt idx="154">
                  <c:v>-1.4102061431422567E-3</c:v>
                </c:pt>
                <c:pt idx="155">
                  <c:v>-1.4089317056405616E-3</c:v>
                </c:pt>
                <c:pt idx="156">
                  <c:v>-1.3955802128211702E-3</c:v>
                </c:pt>
                <c:pt idx="157">
                  <c:v>-1.381020217910887E-3</c:v>
                </c:pt>
                <c:pt idx="158">
                  <c:v>-1.3520980343227299E-3</c:v>
                </c:pt>
                <c:pt idx="159">
                  <c:v>-1.11287110591806E-3</c:v>
                </c:pt>
                <c:pt idx="160">
                  <c:v>-1.0626420458402731E-3</c:v>
                </c:pt>
                <c:pt idx="161">
                  <c:v>-1.0457391182786694E-3</c:v>
                </c:pt>
                <c:pt idx="162">
                  <c:v>-1.0328561762083797E-3</c:v>
                </c:pt>
                <c:pt idx="163">
                  <c:v>-1.0250466675595419E-3</c:v>
                </c:pt>
                <c:pt idx="164">
                  <c:v>-1.0122697954979354E-3</c:v>
                </c:pt>
                <c:pt idx="165">
                  <c:v>-1.0083942696306684E-3</c:v>
                </c:pt>
                <c:pt idx="166">
                  <c:v>-1.0072880983002098E-3</c:v>
                </c:pt>
                <c:pt idx="167">
                  <c:v>-1.0072880983002098E-3</c:v>
                </c:pt>
                <c:pt idx="168">
                  <c:v>-9.995588588471323E-4</c:v>
                </c:pt>
                <c:pt idx="169">
                  <c:v>-9.869138576071323E-4</c:v>
                </c:pt>
                <c:pt idx="170">
                  <c:v>-9.869138576071323E-4</c:v>
                </c:pt>
                <c:pt idx="171">
                  <c:v>-7.2055891503773845E-4</c:v>
                </c:pt>
                <c:pt idx="172">
                  <c:v>-6.9508016082307431E-4</c:v>
                </c:pt>
                <c:pt idx="173">
                  <c:v>-6.8888412632227844E-4</c:v>
                </c:pt>
                <c:pt idx="174">
                  <c:v>-6.6243432375228512E-4</c:v>
                </c:pt>
                <c:pt idx="175">
                  <c:v>-6.377615021770412E-4</c:v>
                </c:pt>
                <c:pt idx="176">
                  <c:v>-4.9243615246182101E-4</c:v>
                </c:pt>
                <c:pt idx="177">
                  <c:v>-4.1983357361414679E-4</c:v>
                </c:pt>
                <c:pt idx="178">
                  <c:v>-4.1346307527681764E-4</c:v>
                </c:pt>
                <c:pt idx="179">
                  <c:v>-4.1028979170255214E-4</c:v>
                </c:pt>
                <c:pt idx="180">
                  <c:v>-3.8946827118289826E-4</c:v>
                </c:pt>
                <c:pt idx="181">
                  <c:v>-3.8946827118289826E-4</c:v>
                </c:pt>
                <c:pt idx="182">
                  <c:v>-2.3113369541034903E-4</c:v>
                </c:pt>
                <c:pt idx="183">
                  <c:v>-2.0765664263286318E-4</c:v>
                </c:pt>
                <c:pt idx="184">
                  <c:v>-1.9006178337604453E-4</c:v>
                </c:pt>
                <c:pt idx="185">
                  <c:v>-1.6909429101887106E-4</c:v>
                </c:pt>
                <c:pt idx="186">
                  <c:v>-1.6027695644306474E-4</c:v>
                </c:pt>
                <c:pt idx="187">
                  <c:v>-1.6027695644306474E-4</c:v>
                </c:pt>
                <c:pt idx="188">
                  <c:v>-1.5705398512654562E-4</c:v>
                </c:pt>
                <c:pt idx="189">
                  <c:v>-1.5216921476043346E-4</c:v>
                </c:pt>
                <c:pt idx="190">
                  <c:v>-1.4099539438576034E-4</c:v>
                </c:pt>
                <c:pt idx="191">
                  <c:v>-3.636498159903985E-5</c:v>
                </c:pt>
                <c:pt idx="192">
                  <c:v>-5.0724320924660272E-6</c:v>
                </c:pt>
                <c:pt idx="193">
                  <c:v>-2.5045481862332835E-7</c:v>
                </c:pt>
                <c:pt idx="194">
                  <c:v>-2.5045481862332835E-7</c:v>
                </c:pt>
                <c:pt idx="195">
                  <c:v>1.0031620024245709E-7</c:v>
                </c:pt>
                <c:pt idx="196">
                  <c:v>1.0031620024245709E-7</c:v>
                </c:pt>
                <c:pt idx="197">
                  <c:v>9.1219269805793357E-6</c:v>
                </c:pt>
                <c:pt idx="198">
                  <c:v>1.0949081184950276E-5</c:v>
                </c:pt>
                <c:pt idx="199">
                  <c:v>1.1997320900489673E-4</c:v>
                </c:pt>
                <c:pt idx="200">
                  <c:v>1.2185241751472063E-4</c:v>
                </c:pt>
                <c:pt idx="201">
                  <c:v>1.2325004526510196E-4</c:v>
                </c:pt>
                <c:pt idx="202">
                  <c:v>1.2888977823020858E-4</c:v>
                </c:pt>
                <c:pt idx="203">
                  <c:v>1.3097923418986117E-4</c:v>
                </c:pt>
                <c:pt idx="204">
                  <c:v>1.3333726987203791E-4</c:v>
                </c:pt>
                <c:pt idx="205">
                  <c:v>1.3767258406637605E-4</c:v>
                </c:pt>
                <c:pt idx="206">
                  <c:v>1.3767258406637605E-4</c:v>
                </c:pt>
                <c:pt idx="207">
                  <c:v>1.9413063995438971E-4</c:v>
                </c:pt>
                <c:pt idx="208">
                  <c:v>1.9444643590305532E-4</c:v>
                </c:pt>
                <c:pt idx="209">
                  <c:v>1.9749471077438685E-4</c:v>
                </c:pt>
                <c:pt idx="210">
                  <c:v>2.0051499050558432E-4</c:v>
                </c:pt>
                <c:pt idx="211">
                  <c:v>2.0122649573518764E-4</c:v>
                </c:pt>
                <c:pt idx="212">
                  <c:v>2.0122649573518764E-4</c:v>
                </c:pt>
                <c:pt idx="213">
                  <c:v>2.0122649573518764E-4</c:v>
                </c:pt>
                <c:pt idx="214">
                  <c:v>2.0122649573518764E-4</c:v>
                </c:pt>
                <c:pt idx="215">
                  <c:v>2.0122649573518764E-4</c:v>
                </c:pt>
                <c:pt idx="216">
                  <c:v>2.0418159449486198E-4</c:v>
                </c:pt>
                <c:pt idx="217">
                  <c:v>2.1927508911174885E-4</c:v>
                </c:pt>
                <c:pt idx="218">
                  <c:v>2.1911325377582655E-4</c:v>
                </c:pt>
                <c:pt idx="219">
                  <c:v>2.1909964489710609E-4</c:v>
                </c:pt>
                <c:pt idx="220">
                  <c:v>2.1909964489710609E-4</c:v>
                </c:pt>
                <c:pt idx="221">
                  <c:v>2.1890730832942827E-4</c:v>
                </c:pt>
                <c:pt idx="222">
                  <c:v>2.1888746737029163E-4</c:v>
                </c:pt>
                <c:pt idx="223">
                  <c:v>2.1868646324856402E-4</c:v>
                </c:pt>
                <c:pt idx="224">
                  <c:v>2.1867411225763339E-4</c:v>
                </c:pt>
                <c:pt idx="225">
                  <c:v>2.1862990223671069E-4</c:v>
                </c:pt>
                <c:pt idx="226">
                  <c:v>2.1862990223671069E-4</c:v>
                </c:pt>
                <c:pt idx="227">
                  <c:v>2.1737073560095232E-4</c:v>
                </c:pt>
                <c:pt idx="228">
                  <c:v>2.1737073560095232E-4</c:v>
                </c:pt>
                <c:pt idx="229">
                  <c:v>2.0566628095643202E-4</c:v>
                </c:pt>
                <c:pt idx="230">
                  <c:v>1.9097366767220907E-4</c:v>
                </c:pt>
                <c:pt idx="231">
                  <c:v>1.9097366767220907E-4</c:v>
                </c:pt>
                <c:pt idx="232">
                  <c:v>1.8746863938665786E-4</c:v>
                </c:pt>
                <c:pt idx="233">
                  <c:v>1.8746863938665786E-4</c:v>
                </c:pt>
                <c:pt idx="234">
                  <c:v>1.8441492518558617E-4</c:v>
                </c:pt>
                <c:pt idx="235">
                  <c:v>1.8441492518558617E-4</c:v>
                </c:pt>
                <c:pt idx="236">
                  <c:v>1.8190021044044944E-4</c:v>
                </c:pt>
                <c:pt idx="237">
                  <c:v>1.8190021044044944E-4</c:v>
                </c:pt>
                <c:pt idx="238">
                  <c:v>1.2916217818371534E-4</c:v>
                </c:pt>
                <c:pt idx="239">
                  <c:v>1.1852285144071993E-4</c:v>
                </c:pt>
                <c:pt idx="240">
                  <c:v>1.162917306894442E-4</c:v>
                </c:pt>
                <c:pt idx="241">
                  <c:v>1.162917306894442E-4</c:v>
                </c:pt>
                <c:pt idx="242">
                  <c:v>-2.0511059849630578E-4</c:v>
                </c:pt>
                <c:pt idx="243">
                  <c:v>-4.5715874563856916E-4</c:v>
                </c:pt>
                <c:pt idx="244">
                  <c:v>-4.8872759762837951E-4</c:v>
                </c:pt>
                <c:pt idx="245">
                  <c:v>-6.6580563529016921E-4</c:v>
                </c:pt>
                <c:pt idx="246">
                  <c:v>-6.7098013320688612E-4</c:v>
                </c:pt>
                <c:pt idx="247">
                  <c:v>-7.5483738875728695E-4</c:v>
                </c:pt>
                <c:pt idx="248">
                  <c:v>-9.5325528021787133E-4</c:v>
                </c:pt>
                <c:pt idx="249">
                  <c:v>-1.4045922152477227E-3</c:v>
                </c:pt>
                <c:pt idx="250">
                  <c:v>-1.8223065003941925E-3</c:v>
                </c:pt>
                <c:pt idx="251">
                  <c:v>-1.9135485846763268E-3</c:v>
                </c:pt>
                <c:pt idx="252">
                  <c:v>-2.4325034486933597E-3</c:v>
                </c:pt>
                <c:pt idx="253">
                  <c:v>-2.4655341420458357E-3</c:v>
                </c:pt>
                <c:pt idx="254">
                  <c:v>-2.9378869480137901E-3</c:v>
                </c:pt>
                <c:pt idx="255">
                  <c:v>-2.956544541986367E-3</c:v>
                </c:pt>
                <c:pt idx="256">
                  <c:v>-2.9716885677750836E-3</c:v>
                </c:pt>
                <c:pt idx="257">
                  <c:v>-2.9815068380931124E-3</c:v>
                </c:pt>
                <c:pt idx="258">
                  <c:v>-2.9859746739020034E-3</c:v>
                </c:pt>
                <c:pt idx="259">
                  <c:v>-3.0578838283125643E-3</c:v>
                </c:pt>
                <c:pt idx="260">
                  <c:v>-3.5408637650893777E-3</c:v>
                </c:pt>
                <c:pt idx="261">
                  <c:v>-3.5631645315750576E-3</c:v>
                </c:pt>
                <c:pt idx="262">
                  <c:v>-3.6766428231926151E-3</c:v>
                </c:pt>
                <c:pt idx="263">
                  <c:v>-4.0901334619316103E-3</c:v>
                </c:pt>
                <c:pt idx="264">
                  <c:v>-4.1233642789381512E-3</c:v>
                </c:pt>
                <c:pt idx="265">
                  <c:v>-4.1692650530912615E-3</c:v>
                </c:pt>
                <c:pt idx="266">
                  <c:v>-4.2301393088977832E-3</c:v>
                </c:pt>
                <c:pt idx="267">
                  <c:v>-4.288252220098385E-3</c:v>
                </c:pt>
                <c:pt idx="268">
                  <c:v>-4.3105402501966029E-3</c:v>
                </c:pt>
                <c:pt idx="269">
                  <c:v>-4.8856052611650127E-3</c:v>
                </c:pt>
                <c:pt idx="270">
                  <c:v>-5.0093064525537148E-3</c:v>
                </c:pt>
                <c:pt idx="271">
                  <c:v>-5.7313481011132348E-3</c:v>
                </c:pt>
                <c:pt idx="272">
                  <c:v>-6.2551495676360612E-3</c:v>
                </c:pt>
                <c:pt idx="273">
                  <c:v>-6.2551495676360612E-3</c:v>
                </c:pt>
                <c:pt idx="274">
                  <c:v>-6.3879474201665098E-3</c:v>
                </c:pt>
                <c:pt idx="275">
                  <c:v>-6.4923103940992422E-3</c:v>
                </c:pt>
                <c:pt idx="276">
                  <c:v>-6.5467464780053306E-3</c:v>
                </c:pt>
                <c:pt idx="277">
                  <c:v>-6.5519423339767333E-3</c:v>
                </c:pt>
                <c:pt idx="278">
                  <c:v>-6.5519423339767333E-3</c:v>
                </c:pt>
                <c:pt idx="279">
                  <c:v>-7.3141122519208828E-3</c:v>
                </c:pt>
                <c:pt idx="280">
                  <c:v>-7.393115359058797E-3</c:v>
                </c:pt>
                <c:pt idx="281">
                  <c:v>-7.39587070939581E-3</c:v>
                </c:pt>
                <c:pt idx="282">
                  <c:v>-7.4255222131050149E-3</c:v>
                </c:pt>
                <c:pt idx="283">
                  <c:v>-8.1602231529913881E-3</c:v>
                </c:pt>
                <c:pt idx="284">
                  <c:v>-8.1602231529913881E-3</c:v>
                </c:pt>
                <c:pt idx="285">
                  <c:v>-8.1602231529913881E-3</c:v>
                </c:pt>
                <c:pt idx="286">
                  <c:v>-8.2297408156932587E-3</c:v>
                </c:pt>
                <c:pt idx="287">
                  <c:v>-8.3593980261847875E-3</c:v>
                </c:pt>
                <c:pt idx="288">
                  <c:v>-9.09396926687394E-3</c:v>
                </c:pt>
                <c:pt idx="289">
                  <c:v>-1.0083438077985275E-2</c:v>
                </c:pt>
                <c:pt idx="290">
                  <c:v>-1.0272602931298143E-2</c:v>
                </c:pt>
                <c:pt idx="291">
                  <c:v>-1.0281499616370846E-2</c:v>
                </c:pt>
                <c:pt idx="292">
                  <c:v>-1.1050660610842856E-2</c:v>
                </c:pt>
                <c:pt idx="293">
                  <c:v>-1.1524862821787722E-2</c:v>
                </c:pt>
                <c:pt idx="294">
                  <c:v>-1.2250961946660872E-2</c:v>
                </c:pt>
                <c:pt idx="295">
                  <c:v>-1.239950454700384E-2</c:v>
                </c:pt>
                <c:pt idx="296">
                  <c:v>-1.2411035575100572E-2</c:v>
                </c:pt>
                <c:pt idx="297">
                  <c:v>-1.2465213035966573E-2</c:v>
                </c:pt>
                <c:pt idx="298">
                  <c:v>-1.2506144856139632E-2</c:v>
                </c:pt>
                <c:pt idx="299">
                  <c:v>-1.3439928924354253E-2</c:v>
                </c:pt>
                <c:pt idx="300">
                  <c:v>-1.3465774893501732E-2</c:v>
                </c:pt>
                <c:pt idx="301">
                  <c:v>-1.370135073512253E-2</c:v>
                </c:pt>
                <c:pt idx="302">
                  <c:v>-1.3792779656189743E-2</c:v>
                </c:pt>
                <c:pt idx="303">
                  <c:v>-1.3800256453593469E-2</c:v>
                </c:pt>
                <c:pt idx="304">
                  <c:v>-1.4921039294586396E-2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62-459C-8E67-19FFF8940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1792"/>
        <c:axId val="1"/>
      </c:scatterChart>
      <c:valAx>
        <c:axId val="633571792"/>
        <c:scaling>
          <c:orientation val="minMax"/>
          <c:max val="100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06627483530377"/>
              <c:y val="0.84105960264900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555705109510883E-2"/>
              <c:y val="0.36092715231788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5717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63817663817663"/>
          <c:y val="0.91721854304635764"/>
          <c:w val="0.75641025641025639"/>
          <c:h val="6.6225165562913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15</xdr:col>
      <xdr:colOff>542925</xdr:colOff>
      <xdr:row>16</xdr:row>
      <xdr:rowOff>142875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8D4404CE-AA55-48ED-0312-3854BDEE1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38100</xdr:colOff>
      <xdr:row>0</xdr:row>
      <xdr:rowOff>28575</xdr:rowOff>
    </xdr:from>
    <xdr:to>
      <xdr:col>25</xdr:col>
      <xdr:colOff>533400</xdr:colOff>
      <xdr:row>17</xdr:row>
      <xdr:rowOff>9525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0C521D15-FFB1-AAD7-ED0E-663B93333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0</xdr:rowOff>
    </xdr:from>
    <xdr:to>
      <xdr:col>20</xdr:col>
      <xdr:colOff>28575</xdr:colOff>
      <xdr:row>16</xdr:row>
      <xdr:rowOff>142875</xdr:rowOff>
    </xdr:to>
    <xdr:graphicFrame macro="">
      <xdr:nvGraphicFramePr>
        <xdr:cNvPr id="2055" name="Chart 1">
          <a:extLst>
            <a:ext uri="{FF2B5EF4-FFF2-40B4-BE49-F238E27FC236}">
              <a16:creationId xmlns:a16="http://schemas.microsoft.com/office/drawing/2014/main" id="{6AA2E1E2-AFDC-811F-6E3F-AA0460501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27</xdr:col>
      <xdr:colOff>590550</xdr:colOff>
      <xdr:row>16</xdr:row>
      <xdr:rowOff>152400</xdr:rowOff>
    </xdr:to>
    <xdr:graphicFrame macro="">
      <xdr:nvGraphicFramePr>
        <xdr:cNvPr id="2056" name="Chart 2">
          <a:extLst>
            <a:ext uri="{FF2B5EF4-FFF2-40B4-BE49-F238E27FC236}">
              <a16:creationId xmlns:a16="http://schemas.microsoft.com/office/drawing/2014/main" id="{D3A1FF9B-B366-6D6E-6B28-CE2FC6A56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11" TargetMode="External"/><Relationship Id="rId18" Type="http://schemas.openxmlformats.org/officeDocument/2006/relationships/hyperlink" Target="http://www.konkoly.hu/cgi-bin/IBVS?5224" TargetMode="External"/><Relationship Id="rId26" Type="http://schemas.openxmlformats.org/officeDocument/2006/relationships/hyperlink" Target="http://vsolj.cetus-net.org/no43.pdf" TargetMode="External"/><Relationship Id="rId39" Type="http://schemas.openxmlformats.org/officeDocument/2006/relationships/hyperlink" Target="http://vsolj.cetus-net.org/no44.pdf" TargetMode="External"/><Relationship Id="rId21" Type="http://schemas.openxmlformats.org/officeDocument/2006/relationships/hyperlink" Target="http://var.astro.cz/oejv/issues/oejv0074.pdf" TargetMode="External"/><Relationship Id="rId34" Type="http://schemas.openxmlformats.org/officeDocument/2006/relationships/hyperlink" Target="http://vsolj.cetus-net.org/no43.pdf" TargetMode="External"/><Relationship Id="rId42" Type="http://schemas.openxmlformats.org/officeDocument/2006/relationships/hyperlink" Target="http://vsolj.cetus-net.org/no44.pdf" TargetMode="External"/><Relationship Id="rId47" Type="http://schemas.openxmlformats.org/officeDocument/2006/relationships/hyperlink" Target="http://vsolj.cetus-net.org/no45.pdf" TargetMode="External"/><Relationship Id="rId50" Type="http://schemas.openxmlformats.org/officeDocument/2006/relationships/hyperlink" Target="http://vsolj.cetus-net.org/no45.pdf" TargetMode="External"/><Relationship Id="rId55" Type="http://schemas.openxmlformats.org/officeDocument/2006/relationships/hyperlink" Target="http://www.aavso.org/sites/default/files/jaavso/v36n2/171.pdf" TargetMode="External"/><Relationship Id="rId63" Type="http://schemas.openxmlformats.org/officeDocument/2006/relationships/hyperlink" Target="http://vsolj.cetus-net.org/vsoljno50.pdf" TargetMode="External"/><Relationship Id="rId68" Type="http://schemas.openxmlformats.org/officeDocument/2006/relationships/hyperlink" Target="http://www.bav-astro.de/sfs/BAVM_link.php?BAVMnr=234" TargetMode="External"/><Relationship Id="rId7" Type="http://schemas.openxmlformats.org/officeDocument/2006/relationships/hyperlink" Target="http://www.konkoly.hu/cgi-bin/IBVS?4186" TargetMode="External"/><Relationship Id="rId2" Type="http://schemas.openxmlformats.org/officeDocument/2006/relationships/hyperlink" Target="http://www.konkoly.hu/cgi-bin/IBVS?221" TargetMode="External"/><Relationship Id="rId16" Type="http://schemas.openxmlformats.org/officeDocument/2006/relationships/hyperlink" Target="http://www.bav-astro.de/sfs/BAVM_link.php?BAVMnr=117" TargetMode="External"/><Relationship Id="rId29" Type="http://schemas.openxmlformats.org/officeDocument/2006/relationships/hyperlink" Target="http://vsolj.cetus-net.org/no43.pdf" TargetMode="External"/><Relationship Id="rId1" Type="http://schemas.openxmlformats.org/officeDocument/2006/relationships/hyperlink" Target="http://www.konkoly.hu/cgi-bin/IBVS?46" TargetMode="External"/><Relationship Id="rId6" Type="http://schemas.openxmlformats.org/officeDocument/2006/relationships/hyperlink" Target="http://www.konkoly.hu/cgi-bin/IBVS?4186" TargetMode="External"/><Relationship Id="rId11" Type="http://schemas.openxmlformats.org/officeDocument/2006/relationships/hyperlink" Target="http://www.bav-astro.de/sfs/BAVM_link.php?BAVMnr=102" TargetMode="External"/><Relationship Id="rId24" Type="http://schemas.openxmlformats.org/officeDocument/2006/relationships/hyperlink" Target="http://vsolj.cetus-net.org/no43.pdf" TargetMode="External"/><Relationship Id="rId32" Type="http://schemas.openxmlformats.org/officeDocument/2006/relationships/hyperlink" Target="http://vsolj.cetus-net.org/no43.pdf" TargetMode="External"/><Relationship Id="rId37" Type="http://schemas.openxmlformats.org/officeDocument/2006/relationships/hyperlink" Target="http://vsolj.cetus-net.org/no44.pdf" TargetMode="External"/><Relationship Id="rId40" Type="http://schemas.openxmlformats.org/officeDocument/2006/relationships/hyperlink" Target="http://vsolj.cetus-net.org/no44.pdf" TargetMode="External"/><Relationship Id="rId45" Type="http://schemas.openxmlformats.org/officeDocument/2006/relationships/hyperlink" Target="http://vsolj.cetus-net.org/no44.pdf" TargetMode="External"/><Relationship Id="rId53" Type="http://schemas.openxmlformats.org/officeDocument/2006/relationships/hyperlink" Target="http://var.astro.cz/oejv/issues/oejv0074.pdf" TargetMode="External"/><Relationship Id="rId58" Type="http://schemas.openxmlformats.org/officeDocument/2006/relationships/hyperlink" Target="http://www.bav-astro.de/sfs/BAVM_link.php?BAVMnr=201" TargetMode="External"/><Relationship Id="rId66" Type="http://schemas.openxmlformats.org/officeDocument/2006/relationships/hyperlink" Target="http://www.bav-astro.de/sfs/BAVM_link.php?BAVMnr=232" TargetMode="External"/><Relationship Id="rId5" Type="http://schemas.openxmlformats.org/officeDocument/2006/relationships/hyperlink" Target="http://www.bav-astro.de/sfs/BAVM_link.php?BAVMnr=62" TargetMode="External"/><Relationship Id="rId15" Type="http://schemas.openxmlformats.org/officeDocument/2006/relationships/hyperlink" Target="http://www.bav-astro.de/sfs/BAVM_link.php?BAVMnr=117" TargetMode="External"/><Relationship Id="rId23" Type="http://schemas.openxmlformats.org/officeDocument/2006/relationships/hyperlink" Target="http://var.astro.cz/oejv/issues/oejv0003.pdf" TargetMode="External"/><Relationship Id="rId28" Type="http://schemas.openxmlformats.org/officeDocument/2006/relationships/hyperlink" Target="http://vsolj.cetus-net.org/no43.pdf" TargetMode="External"/><Relationship Id="rId36" Type="http://schemas.openxmlformats.org/officeDocument/2006/relationships/hyperlink" Target="http://vsolj.cetus-net.org/no44.pdf" TargetMode="External"/><Relationship Id="rId49" Type="http://schemas.openxmlformats.org/officeDocument/2006/relationships/hyperlink" Target="http://vsolj.cetus-net.org/no45.pdf" TargetMode="External"/><Relationship Id="rId57" Type="http://schemas.openxmlformats.org/officeDocument/2006/relationships/hyperlink" Target="http://www.aavso.org/sites/default/files/jaavso/v36n2/171.pdf" TargetMode="External"/><Relationship Id="rId61" Type="http://schemas.openxmlformats.org/officeDocument/2006/relationships/hyperlink" Target="http://www.konkoly.hu/cgi-bin/IBVS?5938" TargetMode="External"/><Relationship Id="rId10" Type="http://schemas.openxmlformats.org/officeDocument/2006/relationships/hyperlink" Target="http://www.bav-astro.de/sfs/BAVM_link.php?BAVMnr=99" TargetMode="External"/><Relationship Id="rId19" Type="http://schemas.openxmlformats.org/officeDocument/2006/relationships/hyperlink" Target="http://var.astro.cz/oejv/issues/oejv0074.pdf" TargetMode="External"/><Relationship Id="rId31" Type="http://schemas.openxmlformats.org/officeDocument/2006/relationships/hyperlink" Target="http://vsolj.cetus-net.org/no43.pdf" TargetMode="External"/><Relationship Id="rId44" Type="http://schemas.openxmlformats.org/officeDocument/2006/relationships/hyperlink" Target="http://vsolj.cetus-net.org/no44.pdf" TargetMode="External"/><Relationship Id="rId52" Type="http://schemas.openxmlformats.org/officeDocument/2006/relationships/hyperlink" Target="http://www.bav-astro.de/sfs/BAVM_link.php?BAVMnr=186" TargetMode="External"/><Relationship Id="rId60" Type="http://schemas.openxmlformats.org/officeDocument/2006/relationships/hyperlink" Target="http://vsolj.cetus-net.org/no48.pdf" TargetMode="External"/><Relationship Id="rId65" Type="http://schemas.openxmlformats.org/officeDocument/2006/relationships/hyperlink" Target="http://www.konkoly.hu/cgi-bin/IBVS?6029" TargetMode="External"/><Relationship Id="rId4" Type="http://schemas.openxmlformats.org/officeDocument/2006/relationships/hyperlink" Target="http://www.bav-astro.de/sfs/BAVM_link.php?BAVMnr=62" TargetMode="External"/><Relationship Id="rId9" Type="http://schemas.openxmlformats.org/officeDocument/2006/relationships/hyperlink" Target="http://www.bav-astro.de/sfs/BAVM_link.php?BAVMnr=99" TargetMode="External"/><Relationship Id="rId14" Type="http://schemas.openxmlformats.org/officeDocument/2006/relationships/hyperlink" Target="http://www.bav-astro.de/sfs/BAVM_link.php?BAVMnr=117" TargetMode="External"/><Relationship Id="rId22" Type="http://schemas.openxmlformats.org/officeDocument/2006/relationships/hyperlink" Target="http://vsolj.cetus-net.org/no43.pdf" TargetMode="External"/><Relationship Id="rId27" Type="http://schemas.openxmlformats.org/officeDocument/2006/relationships/hyperlink" Target="http://vsolj.cetus-net.org/no43.pdf" TargetMode="External"/><Relationship Id="rId30" Type="http://schemas.openxmlformats.org/officeDocument/2006/relationships/hyperlink" Target="http://vsolj.cetus-net.org/no43.pdf" TargetMode="External"/><Relationship Id="rId35" Type="http://schemas.openxmlformats.org/officeDocument/2006/relationships/hyperlink" Target="http://vsolj.cetus-net.org/no43.pdf" TargetMode="External"/><Relationship Id="rId43" Type="http://schemas.openxmlformats.org/officeDocument/2006/relationships/hyperlink" Target="http://vsolj.cetus-net.org/no44.pdf" TargetMode="External"/><Relationship Id="rId48" Type="http://schemas.openxmlformats.org/officeDocument/2006/relationships/hyperlink" Target="http://www.bav-astro.de/sfs/BAVM_link.php?BAVMnr=178" TargetMode="External"/><Relationship Id="rId56" Type="http://schemas.openxmlformats.org/officeDocument/2006/relationships/hyperlink" Target="http://www.bav-astro.de/sfs/BAVM_link.php?BAVMnr=201" TargetMode="External"/><Relationship Id="rId64" Type="http://schemas.openxmlformats.org/officeDocument/2006/relationships/hyperlink" Target="http://www.konkoly.hu/cgi-bin/IBVS?5920" TargetMode="External"/><Relationship Id="rId69" Type="http://schemas.openxmlformats.org/officeDocument/2006/relationships/hyperlink" Target="http://www.bav-astro.de/sfs/BAVM_link.php?BAVMnr=238" TargetMode="External"/><Relationship Id="rId8" Type="http://schemas.openxmlformats.org/officeDocument/2006/relationships/hyperlink" Target="http://vsolj.cetus-net.org/no47.pdf" TargetMode="External"/><Relationship Id="rId51" Type="http://schemas.openxmlformats.org/officeDocument/2006/relationships/hyperlink" Target="http://vsolj.cetus-net.org/no45.pdf" TargetMode="External"/><Relationship Id="rId3" Type="http://schemas.openxmlformats.org/officeDocument/2006/relationships/hyperlink" Target="http://www.bav-astro.de/sfs/BAVM_link.php?BAVMnr=62" TargetMode="External"/><Relationship Id="rId12" Type="http://schemas.openxmlformats.org/officeDocument/2006/relationships/hyperlink" Target="http://www.bav-astro.de/sfs/BAVM_link.php?BAVMnr=102" TargetMode="External"/><Relationship Id="rId17" Type="http://schemas.openxmlformats.org/officeDocument/2006/relationships/hyperlink" Target="http://vsolj.cetus-net.org/no38.pdf" TargetMode="External"/><Relationship Id="rId25" Type="http://schemas.openxmlformats.org/officeDocument/2006/relationships/hyperlink" Target="http://vsolj.cetus-net.org/no43.pdf" TargetMode="External"/><Relationship Id="rId33" Type="http://schemas.openxmlformats.org/officeDocument/2006/relationships/hyperlink" Target="http://vsolj.cetus-net.org/no43.pdf" TargetMode="External"/><Relationship Id="rId38" Type="http://schemas.openxmlformats.org/officeDocument/2006/relationships/hyperlink" Target="http://vsolj.cetus-net.org/no44.pdf" TargetMode="External"/><Relationship Id="rId46" Type="http://schemas.openxmlformats.org/officeDocument/2006/relationships/hyperlink" Target="http://www.konkoly.hu/cgi-bin/IBVS?5672" TargetMode="External"/><Relationship Id="rId59" Type="http://schemas.openxmlformats.org/officeDocument/2006/relationships/hyperlink" Target="http://www.aavso.org/sites/default/files/jaavso/v36n2/186.pdf" TargetMode="External"/><Relationship Id="rId67" Type="http://schemas.openxmlformats.org/officeDocument/2006/relationships/hyperlink" Target="http://www.konkoly.hu/cgi-bin/IBVS?6092" TargetMode="External"/><Relationship Id="rId20" Type="http://schemas.openxmlformats.org/officeDocument/2006/relationships/hyperlink" Target="http://www.konkoly.hu/cgi-bin/IBVS?5378" TargetMode="External"/><Relationship Id="rId41" Type="http://schemas.openxmlformats.org/officeDocument/2006/relationships/hyperlink" Target="http://vsolj.cetus-net.org/no44.pdf" TargetMode="External"/><Relationship Id="rId54" Type="http://schemas.openxmlformats.org/officeDocument/2006/relationships/hyperlink" Target="http://www.aavso.org/sites/default/files/jaavso/v36n2/171.pdf" TargetMode="External"/><Relationship Id="rId62" Type="http://schemas.openxmlformats.org/officeDocument/2006/relationships/hyperlink" Target="http://www.konkoly.hu/cgi-bin/IBVS?5893" TargetMode="External"/><Relationship Id="rId70" Type="http://schemas.openxmlformats.org/officeDocument/2006/relationships/hyperlink" Target="http://www.bav-astro.de/sfs/BAVM_link.php?BAVMnr=24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8"/>
  <sheetViews>
    <sheetView tabSelected="1" workbookViewId="0">
      <pane xSplit="13" ySplit="22" topLeftCell="N398" activePane="bottomRight" state="frozen"/>
      <selection pane="topRight" activeCell="N1" sqref="N1"/>
      <selection pane="bottomLeft" activeCell="A23" sqref="A23"/>
      <selection pane="bottomRight" activeCell="E13" sqref="E13"/>
    </sheetView>
  </sheetViews>
  <sheetFormatPr defaultRowHeight="12.75" x14ac:dyDescent="0.2"/>
  <cols>
    <col min="1" max="1" width="16.42578125" style="3" customWidth="1"/>
    <col min="2" max="2" width="5" style="5" customWidth="1"/>
    <col min="3" max="3" width="13" style="5" bestFit="1" customWidth="1"/>
    <col min="4" max="4" width="11.140625" style="5" customWidth="1"/>
    <col min="5" max="5" width="9.85546875" style="5" customWidth="1"/>
    <col min="6" max="6" width="16.85546875" style="5" customWidth="1"/>
    <col min="7" max="7" width="9.140625" style="5"/>
    <col min="8" max="8" width="8.42578125" style="5" customWidth="1"/>
    <col min="9" max="9" width="9.140625" style="5"/>
    <col min="10" max="13" width="8.42578125" style="5" customWidth="1"/>
    <col min="14" max="14" width="9.140625" style="5"/>
    <col min="15" max="15" width="13.5703125" style="5" customWidth="1"/>
    <col min="16" max="16" width="10.7109375" style="5" customWidth="1"/>
    <col min="17" max="16384" width="9.140625" style="5"/>
  </cols>
  <sheetData>
    <row r="1" spans="1:7" s="2" customFormat="1" ht="20.25" x14ac:dyDescent="0.3">
      <c r="A1" s="43" t="s">
        <v>158</v>
      </c>
    </row>
    <row r="2" spans="1:7" x14ac:dyDescent="0.2">
      <c r="A2" s="21" t="s">
        <v>30</v>
      </c>
      <c r="B2" s="1" t="s">
        <v>154</v>
      </c>
      <c r="E2" s="2" t="s">
        <v>24</v>
      </c>
    </row>
    <row r="3" spans="1:7" ht="13.5" thickBot="1" x14ac:dyDescent="0.25">
      <c r="B3" s="4"/>
      <c r="C3" s="39"/>
      <c r="D3" s="10"/>
    </row>
    <row r="4" spans="1:7" ht="13.5" thickBot="1" x14ac:dyDescent="0.25">
      <c r="A4" s="20" t="s">
        <v>11</v>
      </c>
      <c r="B4" s="8"/>
      <c r="C4" s="12">
        <v>43101.671999999999</v>
      </c>
      <c r="D4" s="13">
        <v>0.56589750000000005</v>
      </c>
      <c r="E4" s="3"/>
    </row>
    <row r="5" spans="1:7" x14ac:dyDescent="0.2">
      <c r="A5" s="56" t="s">
        <v>185</v>
      </c>
      <c r="B5" s="21"/>
      <c r="C5" s="86">
        <v>-9.5</v>
      </c>
      <c r="D5" s="21" t="s">
        <v>186</v>
      </c>
    </row>
    <row r="6" spans="1:7" x14ac:dyDescent="0.2">
      <c r="A6" s="20" t="s">
        <v>3</v>
      </c>
      <c r="B6" s="4"/>
    </row>
    <row r="7" spans="1:7" x14ac:dyDescent="0.2">
      <c r="A7" s="3" t="s">
        <v>8</v>
      </c>
      <c r="B7" s="4"/>
      <c r="C7" s="5">
        <v>49396.705000000002</v>
      </c>
    </row>
    <row r="8" spans="1:7" x14ac:dyDescent="0.2">
      <c r="A8" s="3" t="s">
        <v>25</v>
      </c>
      <c r="B8" s="4"/>
      <c r="C8" s="6">
        <v>0.56589560000000005</v>
      </c>
    </row>
    <row r="9" spans="1:7" x14ac:dyDescent="0.2">
      <c r="A9" s="89" t="s">
        <v>184</v>
      </c>
      <c r="B9" s="86">
        <v>308</v>
      </c>
      <c r="C9" s="85" t="str">
        <f>"F"&amp;B9</f>
        <v>F308</v>
      </c>
      <c r="D9" s="85" t="str">
        <f>"G"&amp;B9</f>
        <v>G308</v>
      </c>
    </row>
    <row r="10" spans="1:7" ht="13.5" thickBot="1" x14ac:dyDescent="0.25">
      <c r="B10" s="4"/>
      <c r="C10" s="24" t="s">
        <v>36</v>
      </c>
      <c r="D10" s="24" t="s">
        <v>37</v>
      </c>
    </row>
    <row r="11" spans="1:7" x14ac:dyDescent="0.2">
      <c r="A11" s="21" t="s">
        <v>32</v>
      </c>
      <c r="B11" s="4"/>
      <c r="C11" s="87">
        <f ca="1">INTERCEPT(INDIRECT($D$9):G991,INDIRECT($C$9):F991)</f>
        <v>2.2385661414669848E-4</v>
      </c>
      <c r="D11" s="1"/>
    </row>
    <row r="12" spans="1:7" x14ac:dyDescent="0.2">
      <c r="A12" s="21" t="s">
        <v>33</v>
      </c>
      <c r="C12" s="87">
        <f ca="1">SLOPE(INDIRECT($D$9):G991,INDIRECT($C$9):F991)</f>
        <v>1.0397501208951869E-6</v>
      </c>
      <c r="D12" s="4"/>
      <c r="G12" s="3"/>
    </row>
    <row r="13" spans="1:7" x14ac:dyDescent="0.2">
      <c r="A13" s="21" t="s">
        <v>34</v>
      </c>
      <c r="C13" s="84" t="s">
        <v>19</v>
      </c>
      <c r="G13" s="3"/>
    </row>
    <row r="14" spans="1:7" x14ac:dyDescent="0.2">
      <c r="A14" s="21"/>
      <c r="C14" s="9"/>
      <c r="G14" s="3"/>
    </row>
    <row r="15" spans="1:7" x14ac:dyDescent="0.2">
      <c r="A15" s="22" t="s">
        <v>31</v>
      </c>
      <c r="C15" s="40">
        <f ca="1">(C7+C11)+(C8+C12)*INT(MAX(F21:F3532))</f>
        <v>60055.368433550146</v>
      </c>
      <c r="E15" s="42" t="s">
        <v>179</v>
      </c>
      <c r="F15" s="86">
        <v>1</v>
      </c>
    </row>
    <row r="16" spans="1:7" x14ac:dyDescent="0.2">
      <c r="A16" s="23" t="s">
        <v>21</v>
      </c>
      <c r="C16" s="41">
        <f ca="1">+C8+C12</f>
        <v>0.56589663975012094</v>
      </c>
      <c r="E16" s="42" t="s">
        <v>180</v>
      </c>
      <c r="F16" s="85">
        <f ca="1">NOW()+15018.5+$C$5/24</f>
        <v>60312.608702430553</v>
      </c>
    </row>
    <row r="17" spans="1:21" ht="13.5" thickBot="1" x14ac:dyDescent="0.25">
      <c r="A17" s="42" t="s">
        <v>157</v>
      </c>
      <c r="B17" s="21"/>
      <c r="C17" s="21">
        <f>COUNT(C21:C2190)</f>
        <v>391</v>
      </c>
      <c r="E17" s="42" t="s">
        <v>181</v>
      </c>
      <c r="F17" s="85">
        <f ca="1">ROUND(2*(F16-$C$7)/$C$8,0)/2+F15</f>
        <v>19290.5</v>
      </c>
    </row>
    <row r="18" spans="1:21" ht="13.5" thickBot="1" x14ac:dyDescent="0.25">
      <c r="A18" s="23" t="s">
        <v>20</v>
      </c>
      <c r="B18" s="9"/>
      <c r="C18" s="14">
        <f ca="1">C15</f>
        <v>60055.368433550146</v>
      </c>
      <c r="D18" s="15">
        <f ca="1">+C16</f>
        <v>0.56589663975012094</v>
      </c>
      <c r="E18" s="42" t="s">
        <v>182</v>
      </c>
      <c r="F18" s="87">
        <f ca="1">ROUND(2*(F16-$C$15)/$C$16,0)/2+F15</f>
        <v>455.5</v>
      </c>
    </row>
    <row r="19" spans="1:21" x14ac:dyDescent="0.2">
      <c r="E19" s="42" t="s">
        <v>183</v>
      </c>
      <c r="F19" s="88">
        <f ca="1">+$C$15+$C$16*F18-15018.5-$C$5/24</f>
        <v>45295.030186289659</v>
      </c>
      <c r="G19" s="5" t="s">
        <v>6</v>
      </c>
      <c r="N19" s="5" t="s">
        <v>5</v>
      </c>
    </row>
    <row r="20" spans="1:21" ht="13.5" thickBot="1" x14ac:dyDescent="0.25">
      <c r="A20" s="16" t="s">
        <v>26</v>
      </c>
      <c r="B20" s="17" t="s">
        <v>28</v>
      </c>
      <c r="C20" s="185" t="s">
        <v>27</v>
      </c>
      <c r="D20" s="18" t="s">
        <v>9</v>
      </c>
      <c r="E20" s="18" t="s">
        <v>18</v>
      </c>
      <c r="F20" s="18" t="s">
        <v>17</v>
      </c>
      <c r="G20" s="18" t="s">
        <v>22</v>
      </c>
      <c r="H20" s="19" t="s">
        <v>201</v>
      </c>
      <c r="I20" s="19" t="s">
        <v>167</v>
      </c>
      <c r="J20" s="19" t="s">
        <v>198</v>
      </c>
      <c r="K20" s="19" t="s">
        <v>196</v>
      </c>
      <c r="L20" s="19" t="s">
        <v>1231</v>
      </c>
      <c r="M20" s="19" t="s">
        <v>1232</v>
      </c>
      <c r="N20" s="19" t="s">
        <v>145</v>
      </c>
      <c r="O20" s="18" t="s">
        <v>147</v>
      </c>
      <c r="P20" s="18" t="s">
        <v>7</v>
      </c>
      <c r="U20" s="129" t="s">
        <v>1229</v>
      </c>
    </row>
    <row r="21" spans="1:21" x14ac:dyDescent="0.2">
      <c r="A21" s="135" t="s">
        <v>211</v>
      </c>
      <c r="B21" s="137" t="s">
        <v>151</v>
      </c>
      <c r="C21" s="139">
        <v>30046.125</v>
      </c>
      <c r="D21" s="188" t="s">
        <v>167</v>
      </c>
      <c r="E21" s="2">
        <f t="shared" ref="E21:E84" si="0">(C21-C$7)/C$8</f>
        <v>-34194.611161493391</v>
      </c>
      <c r="F21" s="2">
        <f t="shared" ref="F21:F84" si="1">ROUND(2*E21,0)/2</f>
        <v>-34194.5</v>
      </c>
      <c r="G21" s="2">
        <f t="shared" ref="G21:G84" si="2">C21-(C$7+F21*C$8)</f>
        <v>-6.2905800001317402E-2</v>
      </c>
      <c r="H21" s="2"/>
      <c r="I21" s="2">
        <f t="shared" ref="I21:I26" si="3">G21</f>
        <v>-6.2905800001317402E-2</v>
      </c>
      <c r="J21" s="2"/>
      <c r="K21" s="2"/>
      <c r="L21" s="2"/>
      <c r="M21" s="2"/>
      <c r="N21" s="2"/>
      <c r="O21" s="29"/>
      <c r="P21" s="177">
        <f t="shared" ref="P21:P84" si="4">C21-15018.5</f>
        <v>15027.625</v>
      </c>
      <c r="U21" s="2"/>
    </row>
    <row r="22" spans="1:21" x14ac:dyDescent="0.2">
      <c r="A22" s="126" t="s">
        <v>211</v>
      </c>
      <c r="B22" s="128" t="s">
        <v>152</v>
      </c>
      <c r="C22" s="127">
        <v>33379.184999999998</v>
      </c>
      <c r="D22" s="189" t="s">
        <v>167</v>
      </c>
      <c r="E22" s="5">
        <f t="shared" si="0"/>
        <v>-28304.726172106661</v>
      </c>
      <c r="F22" s="2">
        <f t="shared" si="1"/>
        <v>-28304.5</v>
      </c>
      <c r="G22" s="5">
        <f t="shared" si="2"/>
        <v>-0.12798980000661686</v>
      </c>
      <c r="I22" s="5">
        <f t="shared" si="3"/>
        <v>-0.12798980000661686</v>
      </c>
      <c r="L22" s="2"/>
      <c r="M22" s="2"/>
      <c r="N22" s="2"/>
      <c r="O22" s="29"/>
      <c r="P22" s="177">
        <f t="shared" si="4"/>
        <v>18360.684999999998</v>
      </c>
    </row>
    <row r="23" spans="1:21" x14ac:dyDescent="0.2">
      <c r="A23" s="126" t="s">
        <v>219</v>
      </c>
      <c r="B23" s="128" t="s">
        <v>151</v>
      </c>
      <c r="C23" s="127">
        <v>35537.332999999999</v>
      </c>
      <c r="D23" s="189" t="s">
        <v>167</v>
      </c>
      <c r="E23" s="5">
        <f t="shared" si="0"/>
        <v>-24491.040396850589</v>
      </c>
      <c r="F23" s="2">
        <f t="shared" si="1"/>
        <v>-24491</v>
      </c>
      <c r="G23" s="5">
        <f t="shared" si="2"/>
        <v>-2.2860400000354275E-2</v>
      </c>
      <c r="I23" s="5">
        <f t="shared" si="3"/>
        <v>-2.2860400000354275E-2</v>
      </c>
      <c r="L23" s="2"/>
      <c r="M23" s="2"/>
      <c r="N23" s="2"/>
      <c r="O23" s="29"/>
      <c r="P23" s="177">
        <f t="shared" si="4"/>
        <v>20518.832999999999</v>
      </c>
    </row>
    <row r="24" spans="1:21" x14ac:dyDescent="0.2">
      <c r="A24" s="126" t="s">
        <v>219</v>
      </c>
      <c r="B24" s="128" t="s">
        <v>151</v>
      </c>
      <c r="C24" s="127">
        <v>35538.468000000001</v>
      </c>
      <c r="D24" s="189" t="s">
        <v>167</v>
      </c>
      <c r="E24" s="5">
        <f t="shared" si="0"/>
        <v>-24489.034726546732</v>
      </c>
      <c r="F24" s="2">
        <f t="shared" si="1"/>
        <v>-24489</v>
      </c>
      <c r="G24" s="5">
        <f t="shared" si="2"/>
        <v>-1.9651599999633618E-2</v>
      </c>
      <c r="I24" s="5">
        <f t="shared" si="3"/>
        <v>-1.9651599999633618E-2</v>
      </c>
      <c r="L24" s="2"/>
      <c r="M24" s="2"/>
      <c r="N24" s="2"/>
      <c r="O24" s="29"/>
      <c r="P24" s="177">
        <f t="shared" si="4"/>
        <v>20519.968000000001</v>
      </c>
    </row>
    <row r="25" spans="1:21" x14ac:dyDescent="0.2">
      <c r="A25" s="126" t="s">
        <v>219</v>
      </c>
      <c r="B25" s="128" t="s">
        <v>151</v>
      </c>
      <c r="C25" s="127">
        <v>35541.294999999998</v>
      </c>
      <c r="D25" s="189" t="s">
        <v>167</v>
      </c>
      <c r="E25" s="5">
        <f t="shared" si="0"/>
        <v>-24484.039105446307</v>
      </c>
      <c r="F25" s="2">
        <f t="shared" si="1"/>
        <v>-24484</v>
      </c>
      <c r="G25" s="5">
        <f t="shared" si="2"/>
        <v>-2.2129600001790095E-2</v>
      </c>
      <c r="I25" s="5">
        <f t="shared" si="3"/>
        <v>-2.2129600001790095E-2</v>
      </c>
      <c r="L25" s="2"/>
      <c r="M25" s="2"/>
      <c r="N25" s="2"/>
      <c r="O25" s="29"/>
      <c r="P25" s="177">
        <f t="shared" si="4"/>
        <v>20522.794999999998</v>
      </c>
    </row>
    <row r="26" spans="1:21" x14ac:dyDescent="0.2">
      <c r="A26" s="126" t="s">
        <v>219</v>
      </c>
      <c r="B26" s="128" t="s">
        <v>151</v>
      </c>
      <c r="C26" s="127">
        <v>35550.351999999999</v>
      </c>
      <c r="D26" s="189" t="s">
        <v>167</v>
      </c>
      <c r="E26" s="5">
        <f t="shared" si="0"/>
        <v>-24468.034386554697</v>
      </c>
      <c r="F26" s="2">
        <f t="shared" si="1"/>
        <v>-24468</v>
      </c>
      <c r="G26" s="5">
        <f t="shared" si="2"/>
        <v>-1.9459200004348531E-2</v>
      </c>
      <c r="I26" s="5">
        <f t="shared" si="3"/>
        <v>-1.9459200004348531E-2</v>
      </c>
      <c r="L26" s="2"/>
      <c r="M26" s="2"/>
      <c r="N26" s="2"/>
      <c r="O26" s="29"/>
      <c r="P26" s="177">
        <f t="shared" si="4"/>
        <v>20531.851999999999</v>
      </c>
    </row>
    <row r="27" spans="1:21" x14ac:dyDescent="0.2">
      <c r="A27" s="36" t="s">
        <v>155</v>
      </c>
      <c r="B27" s="38"/>
      <c r="C27" s="45">
        <v>38448.303999999996</v>
      </c>
      <c r="D27" s="190"/>
      <c r="E27" s="5">
        <f t="shared" si="0"/>
        <v>-19347.033269034084</v>
      </c>
      <c r="F27" s="2">
        <f t="shared" si="1"/>
        <v>-19347</v>
      </c>
      <c r="G27" s="5">
        <f t="shared" si="2"/>
        <v>-1.8826800005626865E-2</v>
      </c>
      <c r="J27" s="5">
        <f>G27</f>
        <v>-1.8826800005626865E-2</v>
      </c>
      <c r="L27" s="2"/>
      <c r="M27" s="2"/>
      <c r="N27" s="2"/>
      <c r="O27" s="29"/>
      <c r="P27" s="177">
        <f t="shared" si="4"/>
        <v>23429.803999999996</v>
      </c>
    </row>
    <row r="28" spans="1:21" x14ac:dyDescent="0.2">
      <c r="A28" s="36" t="s">
        <v>156</v>
      </c>
      <c r="B28" s="38"/>
      <c r="C28" s="45">
        <v>39520.713000000003</v>
      </c>
      <c r="D28" s="190"/>
      <c r="E28" s="5">
        <f t="shared" si="0"/>
        <v>-17451.968172221161</v>
      </c>
      <c r="F28" s="2">
        <f t="shared" si="1"/>
        <v>-17452</v>
      </c>
      <c r="G28" s="5">
        <f t="shared" si="2"/>
        <v>1.8011200001637917E-2</v>
      </c>
      <c r="J28" s="5">
        <f>G28</f>
        <v>1.8011200001637917E-2</v>
      </c>
      <c r="L28" s="2"/>
      <c r="M28" s="2"/>
      <c r="N28" s="2"/>
      <c r="O28" s="29"/>
      <c r="P28" s="177">
        <f t="shared" si="4"/>
        <v>24502.213000000003</v>
      </c>
    </row>
    <row r="29" spans="1:21" x14ac:dyDescent="0.2">
      <c r="A29" s="126" t="s">
        <v>243</v>
      </c>
      <c r="B29" s="128" t="s">
        <v>151</v>
      </c>
      <c r="C29" s="127">
        <v>39535.375999999997</v>
      </c>
      <c r="D29" s="189" t="s">
        <v>167</v>
      </c>
      <c r="E29" s="5">
        <f t="shared" si="0"/>
        <v>-17426.057032427896</v>
      </c>
      <c r="F29" s="2">
        <f t="shared" si="1"/>
        <v>-17426</v>
      </c>
      <c r="G29" s="5">
        <f t="shared" si="2"/>
        <v>-3.2274400007736403E-2</v>
      </c>
      <c r="I29" s="5">
        <f>G29</f>
        <v>-3.2274400007736403E-2</v>
      </c>
      <c r="L29" s="2"/>
      <c r="M29" s="2"/>
      <c r="N29" s="2"/>
      <c r="O29" s="29"/>
      <c r="P29" s="177">
        <f t="shared" si="4"/>
        <v>24516.875999999997</v>
      </c>
    </row>
    <row r="30" spans="1:21" x14ac:dyDescent="0.2">
      <c r="A30" s="126" t="s">
        <v>248</v>
      </c>
      <c r="B30" s="128" t="s">
        <v>151</v>
      </c>
      <c r="C30" s="127">
        <v>40974.46</v>
      </c>
      <c r="D30" s="189" t="s">
        <v>167</v>
      </c>
      <c r="E30" s="5">
        <f t="shared" si="0"/>
        <v>-14883.036729743086</v>
      </c>
      <c r="F30" s="2">
        <f t="shared" si="1"/>
        <v>-14883</v>
      </c>
      <c r="G30" s="5">
        <f t="shared" si="2"/>
        <v>-2.0785200002137572E-2</v>
      </c>
      <c r="I30" s="5">
        <f>G30</f>
        <v>-2.0785200002137572E-2</v>
      </c>
      <c r="L30" s="2"/>
      <c r="M30" s="2"/>
      <c r="N30" s="2"/>
      <c r="O30" s="29"/>
      <c r="P30" s="177">
        <f t="shared" si="4"/>
        <v>25955.96</v>
      </c>
    </row>
    <row r="31" spans="1:21" x14ac:dyDescent="0.2">
      <c r="A31" s="126" t="s">
        <v>248</v>
      </c>
      <c r="B31" s="128" t="s">
        <v>151</v>
      </c>
      <c r="C31" s="127">
        <v>40974.46</v>
      </c>
      <c r="D31" s="189" t="s">
        <v>167</v>
      </c>
      <c r="E31" s="5">
        <f t="shared" si="0"/>
        <v>-14883.036729743086</v>
      </c>
      <c r="F31" s="2">
        <f t="shared" si="1"/>
        <v>-14883</v>
      </c>
      <c r="G31" s="5">
        <f t="shared" si="2"/>
        <v>-2.0785200002137572E-2</v>
      </c>
      <c r="I31" s="5">
        <f>G31</f>
        <v>-2.0785200002137572E-2</v>
      </c>
      <c r="L31" s="2"/>
      <c r="M31" s="2"/>
      <c r="N31" s="2"/>
      <c r="O31" s="29"/>
      <c r="P31" s="177">
        <f t="shared" si="4"/>
        <v>25955.96</v>
      </c>
    </row>
    <row r="32" spans="1:21" x14ac:dyDescent="0.2">
      <c r="A32" s="126" t="s">
        <v>254</v>
      </c>
      <c r="B32" s="128" t="s">
        <v>151</v>
      </c>
      <c r="C32" s="127">
        <v>42133.421000000002</v>
      </c>
      <c r="D32" s="189" t="s">
        <v>167</v>
      </c>
      <c r="E32" s="5">
        <f t="shared" si="0"/>
        <v>-12835.024693600726</v>
      </c>
      <c r="F32" s="2">
        <f t="shared" si="1"/>
        <v>-12835</v>
      </c>
      <c r="G32" s="5">
        <f t="shared" si="2"/>
        <v>-1.3974000001326203E-2</v>
      </c>
      <c r="I32" s="5">
        <f>G32</f>
        <v>-1.3974000001326203E-2</v>
      </c>
      <c r="L32" s="2"/>
      <c r="M32" s="2"/>
      <c r="N32" s="2"/>
      <c r="O32" s="29"/>
      <c r="P32" s="177">
        <f t="shared" si="4"/>
        <v>27114.921000000002</v>
      </c>
    </row>
    <row r="33" spans="1:33" x14ac:dyDescent="0.2">
      <c r="A33" s="126" t="s">
        <v>254</v>
      </c>
      <c r="B33" s="128" t="s">
        <v>151</v>
      </c>
      <c r="C33" s="127">
        <v>42133.425000000003</v>
      </c>
      <c r="D33" s="189" t="s">
        <v>167</v>
      </c>
      <c r="E33" s="5">
        <f t="shared" si="0"/>
        <v>-12835.017625159126</v>
      </c>
      <c r="F33" s="2">
        <f t="shared" si="1"/>
        <v>-12835</v>
      </c>
      <c r="G33" s="5">
        <f t="shared" si="2"/>
        <v>-9.9740000005112961E-3</v>
      </c>
      <c r="I33" s="5">
        <f>G33</f>
        <v>-9.9740000005112961E-3</v>
      </c>
      <c r="L33" s="2"/>
      <c r="M33" s="2"/>
      <c r="N33" s="2"/>
      <c r="O33" s="29"/>
      <c r="P33" s="177">
        <f t="shared" si="4"/>
        <v>27114.925000000003</v>
      </c>
    </row>
    <row r="34" spans="1:33" x14ac:dyDescent="0.2">
      <c r="A34" s="3" t="s">
        <v>41</v>
      </c>
      <c r="B34" s="25"/>
      <c r="C34" s="51">
        <v>42443.529000000002</v>
      </c>
      <c r="D34" s="191"/>
      <c r="E34" s="5">
        <f t="shared" si="0"/>
        <v>-12287.029621718209</v>
      </c>
      <c r="F34" s="2">
        <f t="shared" si="1"/>
        <v>-12287</v>
      </c>
      <c r="G34" s="5">
        <f t="shared" si="2"/>
        <v>-1.6762799998105038E-2</v>
      </c>
      <c r="I34" s="5">
        <f>+G34</f>
        <v>-1.6762799998105038E-2</v>
      </c>
      <c r="L34" s="2"/>
      <c r="M34" s="2"/>
      <c r="N34" s="2"/>
      <c r="O34" s="29"/>
      <c r="P34" s="177">
        <f t="shared" si="4"/>
        <v>27425.029000000002</v>
      </c>
      <c r="AC34" s="5">
        <v>7</v>
      </c>
      <c r="AE34" s="5" t="s">
        <v>40</v>
      </c>
      <c r="AG34" s="5" t="s">
        <v>42</v>
      </c>
    </row>
    <row r="35" spans="1:33" x14ac:dyDescent="0.2">
      <c r="A35" s="3" t="s">
        <v>44</v>
      </c>
      <c r="B35" s="25"/>
      <c r="C35" s="51">
        <v>42450.321000000004</v>
      </c>
      <c r="D35" s="191"/>
      <c r="E35" s="5">
        <f t="shared" si="0"/>
        <v>-12275.027407882297</v>
      </c>
      <c r="F35" s="2">
        <f t="shared" si="1"/>
        <v>-12275</v>
      </c>
      <c r="G35" s="5">
        <f t="shared" si="2"/>
        <v>-1.5509999997448176E-2</v>
      </c>
      <c r="I35" s="5">
        <f>+G35</f>
        <v>-1.5509999997448176E-2</v>
      </c>
      <c r="L35" s="2"/>
      <c r="M35" s="2"/>
      <c r="N35" s="2"/>
      <c r="O35" s="29"/>
      <c r="P35" s="177">
        <f t="shared" si="4"/>
        <v>27431.821000000004</v>
      </c>
      <c r="AC35" s="5">
        <v>9</v>
      </c>
      <c r="AE35" s="5" t="s">
        <v>43</v>
      </c>
      <c r="AG35" s="5" t="s">
        <v>42</v>
      </c>
    </row>
    <row r="36" spans="1:33" x14ac:dyDescent="0.2">
      <c r="A36" s="3" t="s">
        <v>44</v>
      </c>
      <c r="B36" s="25"/>
      <c r="C36" s="51">
        <v>42450.328999999998</v>
      </c>
      <c r="D36" s="191"/>
      <c r="E36" s="5">
        <f t="shared" si="0"/>
        <v>-12275.013270999108</v>
      </c>
      <c r="F36" s="2">
        <f t="shared" si="1"/>
        <v>-12275</v>
      </c>
      <c r="G36" s="5">
        <f t="shared" si="2"/>
        <v>-7.5100000030943193E-3</v>
      </c>
      <c r="I36" s="5">
        <f>+G36</f>
        <v>-7.5100000030943193E-3</v>
      </c>
      <c r="L36" s="2"/>
      <c r="M36" s="2"/>
      <c r="N36" s="2"/>
      <c r="O36" s="29"/>
      <c r="P36" s="177">
        <f t="shared" si="4"/>
        <v>27431.828999999998</v>
      </c>
      <c r="AC36" s="5">
        <v>7</v>
      </c>
      <c r="AE36" s="5" t="s">
        <v>45</v>
      </c>
      <c r="AG36" s="5" t="s">
        <v>42</v>
      </c>
    </row>
    <row r="37" spans="1:33" x14ac:dyDescent="0.2">
      <c r="A37" s="3" t="s">
        <v>44</v>
      </c>
      <c r="B37" s="25"/>
      <c r="C37" s="51">
        <v>42454.29</v>
      </c>
      <c r="D37" s="191"/>
      <c r="E37" s="5">
        <f t="shared" si="0"/>
        <v>-12268.013746705223</v>
      </c>
      <c r="F37" s="2">
        <f t="shared" si="1"/>
        <v>-12268</v>
      </c>
      <c r="G37" s="5">
        <f t="shared" si="2"/>
        <v>-7.7792000010958873E-3</v>
      </c>
      <c r="I37" s="5">
        <f>+G37</f>
        <v>-7.7792000010958873E-3</v>
      </c>
      <c r="L37" s="2"/>
      <c r="M37" s="2"/>
      <c r="N37" s="2"/>
      <c r="O37" s="29"/>
      <c r="P37" s="177">
        <f t="shared" si="4"/>
        <v>27435.79</v>
      </c>
      <c r="AC37" s="5">
        <v>6</v>
      </c>
      <c r="AE37" s="5" t="s">
        <v>45</v>
      </c>
      <c r="AG37" s="5" t="s">
        <v>42</v>
      </c>
    </row>
    <row r="38" spans="1:33" x14ac:dyDescent="0.2">
      <c r="A38" s="3" t="s">
        <v>44</v>
      </c>
      <c r="B38" s="25"/>
      <c r="C38" s="51">
        <v>42458.252999999997</v>
      </c>
      <c r="D38" s="191"/>
      <c r="E38" s="5">
        <f t="shared" si="0"/>
        <v>-12261.01068819055</v>
      </c>
      <c r="F38" s="2">
        <f t="shared" si="1"/>
        <v>-12261</v>
      </c>
      <c r="G38" s="5">
        <f t="shared" si="2"/>
        <v>-6.0484000059659593E-3</v>
      </c>
      <c r="I38" s="5">
        <f>+G38</f>
        <v>-6.0484000059659593E-3</v>
      </c>
      <c r="L38" s="2"/>
      <c r="M38" s="2"/>
      <c r="N38" s="2"/>
      <c r="O38" s="29"/>
      <c r="P38" s="177">
        <f t="shared" si="4"/>
        <v>27439.752999999997</v>
      </c>
      <c r="AC38" s="5">
        <v>8</v>
      </c>
      <c r="AE38" s="5" t="s">
        <v>45</v>
      </c>
      <c r="AG38" s="5" t="s">
        <v>42</v>
      </c>
    </row>
    <row r="39" spans="1:33" x14ac:dyDescent="0.2">
      <c r="A39" s="126" t="s">
        <v>254</v>
      </c>
      <c r="B39" s="128" t="s">
        <v>151</v>
      </c>
      <c r="C39" s="127">
        <v>42460.508999999998</v>
      </c>
      <c r="D39" s="189" t="s">
        <v>167</v>
      </c>
      <c r="E39" s="5">
        <f t="shared" si="0"/>
        <v>-12257.024087128444</v>
      </c>
      <c r="F39" s="2">
        <f t="shared" si="1"/>
        <v>-12257</v>
      </c>
      <c r="G39" s="5">
        <f t="shared" si="2"/>
        <v>-1.3630800000100862E-2</v>
      </c>
      <c r="I39" s="5">
        <f>G39</f>
        <v>-1.3630800000100862E-2</v>
      </c>
      <c r="L39" s="2"/>
      <c r="M39" s="2"/>
      <c r="N39" s="2"/>
      <c r="O39" s="29"/>
      <c r="P39" s="177">
        <f t="shared" si="4"/>
        <v>27442.008999999998</v>
      </c>
    </row>
    <row r="40" spans="1:33" x14ac:dyDescent="0.2">
      <c r="A40" s="3" t="s">
        <v>44</v>
      </c>
      <c r="B40" s="25"/>
      <c r="C40" s="51">
        <v>42502.391000000003</v>
      </c>
      <c r="D40" s="191"/>
      <c r="E40" s="5">
        <f t="shared" si="0"/>
        <v>-12183.013969361129</v>
      </c>
      <c r="F40" s="2">
        <f t="shared" si="1"/>
        <v>-12183</v>
      </c>
      <c r="G40" s="5">
        <f t="shared" si="2"/>
        <v>-7.9052000000956468E-3</v>
      </c>
      <c r="I40" s="5">
        <f>+G40</f>
        <v>-7.9052000000956468E-3</v>
      </c>
      <c r="L40" s="2"/>
      <c r="M40" s="2"/>
      <c r="N40" s="2"/>
      <c r="O40" s="29"/>
      <c r="P40" s="177">
        <f t="shared" si="4"/>
        <v>27483.891000000003</v>
      </c>
      <c r="AC40" s="5">
        <v>10</v>
      </c>
      <c r="AE40" s="5" t="s">
        <v>45</v>
      </c>
      <c r="AG40" s="5" t="s">
        <v>42</v>
      </c>
    </row>
    <row r="41" spans="1:33" x14ac:dyDescent="0.2">
      <c r="A41" s="3" t="s">
        <v>46</v>
      </c>
      <c r="B41" s="25"/>
      <c r="C41" s="51">
        <v>42510.313999999998</v>
      </c>
      <c r="D41" s="191"/>
      <c r="E41" s="5">
        <f t="shared" si="0"/>
        <v>-12169.013153662978</v>
      </c>
      <c r="F41" s="2">
        <f t="shared" si="1"/>
        <v>-12169</v>
      </c>
      <c r="G41" s="5">
        <f t="shared" si="2"/>
        <v>-7.4435999995330349E-3</v>
      </c>
      <c r="I41" s="5">
        <f>+G41</f>
        <v>-7.4435999995330349E-3</v>
      </c>
      <c r="L41" s="2"/>
      <c r="M41" s="2"/>
      <c r="N41" s="2"/>
      <c r="O41" s="29"/>
      <c r="P41" s="177">
        <f t="shared" si="4"/>
        <v>27491.813999999998</v>
      </c>
      <c r="AC41" s="5">
        <v>6</v>
      </c>
      <c r="AE41" s="5" t="s">
        <v>45</v>
      </c>
      <c r="AG41" s="5" t="s">
        <v>42</v>
      </c>
    </row>
    <row r="42" spans="1:33" x14ac:dyDescent="0.2">
      <c r="A42" s="3" t="s">
        <v>47</v>
      </c>
      <c r="B42" s="25"/>
      <c r="C42" s="51">
        <v>42680.648000000001</v>
      </c>
      <c r="D42" s="191"/>
      <c r="E42" s="5">
        <f t="shared" si="0"/>
        <v>-11868.014170811719</v>
      </c>
      <c r="F42" s="2">
        <f t="shared" si="1"/>
        <v>-11868</v>
      </c>
      <c r="G42" s="5">
        <f t="shared" si="2"/>
        <v>-8.0192000023089349E-3</v>
      </c>
      <c r="I42" s="5">
        <f>+G42</f>
        <v>-8.0192000023089349E-3</v>
      </c>
      <c r="L42" s="2"/>
      <c r="M42" s="2"/>
      <c r="N42" s="2"/>
      <c r="O42" s="29"/>
      <c r="P42" s="177">
        <f t="shared" si="4"/>
        <v>27662.148000000001</v>
      </c>
      <c r="AC42" s="5">
        <v>12</v>
      </c>
      <c r="AE42" s="5" t="s">
        <v>45</v>
      </c>
      <c r="AG42" s="5" t="s">
        <v>42</v>
      </c>
    </row>
    <row r="43" spans="1:33" x14ac:dyDescent="0.2">
      <c r="A43" s="3" t="s">
        <v>49</v>
      </c>
      <c r="B43" s="25"/>
      <c r="C43" s="51">
        <v>42785.34</v>
      </c>
      <c r="D43" s="191"/>
      <c r="E43" s="5">
        <f t="shared" si="0"/>
        <v>-11683.011848828661</v>
      </c>
      <c r="F43" s="2">
        <f t="shared" si="1"/>
        <v>-11683</v>
      </c>
      <c r="G43" s="5">
        <f t="shared" si="2"/>
        <v>-6.7052000085823238E-3</v>
      </c>
      <c r="I43" s="5">
        <f>+G43</f>
        <v>-6.7052000085823238E-3</v>
      </c>
      <c r="L43" s="2"/>
      <c r="M43" s="2"/>
      <c r="N43" s="2"/>
      <c r="O43" s="29"/>
      <c r="P43" s="177">
        <f t="shared" si="4"/>
        <v>27766.839999999997</v>
      </c>
      <c r="AC43" s="5">
        <v>8</v>
      </c>
      <c r="AE43" s="5" t="s">
        <v>48</v>
      </c>
      <c r="AG43" s="5" t="s">
        <v>42</v>
      </c>
    </row>
    <row r="44" spans="1:33" x14ac:dyDescent="0.2">
      <c r="A44" s="3" t="s">
        <v>49</v>
      </c>
      <c r="B44" s="25"/>
      <c r="C44" s="51">
        <v>42807.41</v>
      </c>
      <c r="D44" s="191"/>
      <c r="E44" s="5">
        <f t="shared" si="0"/>
        <v>-11644.011722303545</v>
      </c>
      <c r="F44" s="2">
        <f t="shared" si="1"/>
        <v>-11644</v>
      </c>
      <c r="G44" s="5">
        <f t="shared" si="2"/>
        <v>-6.6335999945295043E-3</v>
      </c>
      <c r="I44" s="5">
        <f>+G44</f>
        <v>-6.6335999945295043E-3</v>
      </c>
      <c r="L44" s="2"/>
      <c r="M44" s="2"/>
      <c r="N44" s="2"/>
      <c r="O44" s="29"/>
      <c r="P44" s="177">
        <f t="shared" si="4"/>
        <v>27788.910000000003</v>
      </c>
      <c r="AC44" s="5">
        <v>6</v>
      </c>
      <c r="AE44" s="5" t="s">
        <v>45</v>
      </c>
      <c r="AG44" s="5" t="s">
        <v>42</v>
      </c>
    </row>
    <row r="45" spans="1:33" x14ac:dyDescent="0.2">
      <c r="A45" s="126" t="s">
        <v>295</v>
      </c>
      <c r="B45" s="128" t="s">
        <v>151</v>
      </c>
      <c r="C45" s="127">
        <v>42812.499000000003</v>
      </c>
      <c r="D45" s="189" t="s">
        <v>167</v>
      </c>
      <c r="E45" s="5">
        <f t="shared" si="0"/>
        <v>-11635.018897478612</v>
      </c>
      <c r="F45" s="2">
        <f t="shared" si="1"/>
        <v>-11635</v>
      </c>
      <c r="G45" s="5">
        <f t="shared" si="2"/>
        <v>-1.0693999996874481E-2</v>
      </c>
      <c r="I45" s="5">
        <f>G45</f>
        <v>-1.0693999996874481E-2</v>
      </c>
      <c r="L45" s="2"/>
      <c r="M45" s="2"/>
      <c r="N45" s="2"/>
      <c r="O45" s="29"/>
      <c r="P45" s="177">
        <f t="shared" si="4"/>
        <v>27793.999000000003</v>
      </c>
    </row>
    <row r="46" spans="1:33" x14ac:dyDescent="0.2">
      <c r="A46" s="3" t="s">
        <v>49</v>
      </c>
      <c r="B46" s="25"/>
      <c r="C46" s="51">
        <v>42812.500999999997</v>
      </c>
      <c r="D46" s="191"/>
      <c r="E46" s="5">
        <f t="shared" si="0"/>
        <v>-11635.015363257824</v>
      </c>
      <c r="F46" s="2">
        <f t="shared" si="1"/>
        <v>-11635</v>
      </c>
      <c r="G46" s="5">
        <f t="shared" si="2"/>
        <v>-8.6940000037429854E-3</v>
      </c>
      <c r="I46" s="5">
        <f>+G46</f>
        <v>-8.6940000037429854E-3</v>
      </c>
      <c r="L46" s="2"/>
      <c r="M46" s="2"/>
      <c r="N46" s="2"/>
      <c r="O46" s="29"/>
      <c r="P46" s="177">
        <f t="shared" si="4"/>
        <v>27794.000999999997</v>
      </c>
      <c r="AC46" s="5">
        <v>6</v>
      </c>
      <c r="AE46" s="5" t="s">
        <v>45</v>
      </c>
      <c r="AG46" s="5" t="s">
        <v>42</v>
      </c>
    </row>
    <row r="47" spans="1:33" x14ac:dyDescent="0.2">
      <c r="A47" s="126" t="s">
        <v>295</v>
      </c>
      <c r="B47" s="128" t="s">
        <v>151</v>
      </c>
      <c r="C47" s="127">
        <v>42828.34</v>
      </c>
      <c r="D47" s="189" t="s">
        <v>167</v>
      </c>
      <c r="E47" s="5">
        <f t="shared" si="0"/>
        <v>-11607.026101634303</v>
      </c>
      <c r="F47" s="2">
        <f t="shared" si="1"/>
        <v>-11607</v>
      </c>
      <c r="G47" s="5">
        <f t="shared" si="2"/>
        <v>-1.4770800007681828E-2</v>
      </c>
      <c r="I47" s="5">
        <f>G47</f>
        <v>-1.4770800007681828E-2</v>
      </c>
      <c r="L47" s="2"/>
      <c r="M47" s="2"/>
      <c r="N47" s="2"/>
      <c r="O47" s="29"/>
      <c r="P47" s="177">
        <f t="shared" si="4"/>
        <v>27809.839999999997</v>
      </c>
    </row>
    <row r="48" spans="1:33" x14ac:dyDescent="0.2">
      <c r="A48" s="3" t="s">
        <v>49</v>
      </c>
      <c r="B48" s="26"/>
      <c r="C48" s="51">
        <v>42828.343999999997</v>
      </c>
      <c r="D48" s="191"/>
      <c r="E48" s="5">
        <f t="shared" si="0"/>
        <v>-11607.019033192702</v>
      </c>
      <c r="F48" s="2">
        <f t="shared" si="1"/>
        <v>-11607</v>
      </c>
      <c r="G48" s="5">
        <f t="shared" si="2"/>
        <v>-1.0770800006866921E-2</v>
      </c>
      <c r="I48" s="5">
        <f>+G48</f>
        <v>-1.0770800006866921E-2</v>
      </c>
      <c r="L48" s="2"/>
      <c r="M48" s="2"/>
      <c r="N48" s="2"/>
      <c r="O48" s="29"/>
      <c r="P48" s="177">
        <f t="shared" si="4"/>
        <v>27809.843999999997</v>
      </c>
      <c r="AC48" s="5">
        <v>8</v>
      </c>
      <c r="AE48" s="5" t="s">
        <v>48</v>
      </c>
      <c r="AG48" s="5" t="s">
        <v>42</v>
      </c>
    </row>
    <row r="49" spans="1:33" x14ac:dyDescent="0.2">
      <c r="A49" s="3" t="s">
        <v>49</v>
      </c>
      <c r="B49" s="26"/>
      <c r="C49" s="51">
        <v>42832.302000000003</v>
      </c>
      <c r="D49" s="191"/>
      <c r="E49" s="5">
        <f t="shared" si="0"/>
        <v>-11600.02481023001</v>
      </c>
      <c r="F49" s="2">
        <f t="shared" si="1"/>
        <v>-11600</v>
      </c>
      <c r="G49" s="5">
        <f t="shared" si="2"/>
        <v>-1.404000000184169E-2</v>
      </c>
      <c r="I49" s="5">
        <f>+G49</f>
        <v>-1.404000000184169E-2</v>
      </c>
      <c r="L49" s="2"/>
      <c r="M49" s="2"/>
      <c r="N49" s="2"/>
      <c r="O49" s="29"/>
      <c r="P49" s="177">
        <f t="shared" si="4"/>
        <v>27813.802000000003</v>
      </c>
      <c r="AC49" s="5">
        <v>8</v>
      </c>
      <c r="AE49" s="5" t="s">
        <v>48</v>
      </c>
      <c r="AG49" s="5" t="s">
        <v>42</v>
      </c>
    </row>
    <row r="50" spans="1:33" x14ac:dyDescent="0.2">
      <c r="A50" s="126" t="s">
        <v>309</v>
      </c>
      <c r="B50" s="128" t="s">
        <v>151</v>
      </c>
      <c r="C50" s="127">
        <v>42837.375</v>
      </c>
      <c r="D50" s="189" t="s">
        <v>167</v>
      </c>
      <c r="E50" s="5">
        <f t="shared" si="0"/>
        <v>-11591.060259171481</v>
      </c>
      <c r="F50" s="2">
        <f t="shared" si="1"/>
        <v>-11591</v>
      </c>
      <c r="G50" s="5">
        <f t="shared" si="2"/>
        <v>-3.4100400000170339E-2</v>
      </c>
      <c r="I50" s="5">
        <f>G50</f>
        <v>-3.4100400000170339E-2</v>
      </c>
      <c r="L50" s="2"/>
      <c r="M50" s="2"/>
      <c r="N50" s="2"/>
      <c r="O50" s="29"/>
      <c r="P50" s="177">
        <f t="shared" si="4"/>
        <v>27818.875</v>
      </c>
    </row>
    <row r="51" spans="1:33" x14ac:dyDescent="0.2">
      <c r="A51" s="127" t="s">
        <v>309</v>
      </c>
      <c r="B51" s="128" t="s">
        <v>151</v>
      </c>
      <c r="C51" s="127">
        <v>42837.375999999997</v>
      </c>
      <c r="D51" s="189" t="s">
        <v>167</v>
      </c>
      <c r="E51" s="5">
        <f t="shared" si="0"/>
        <v>-11591.058492061087</v>
      </c>
      <c r="F51" s="2">
        <f t="shared" si="1"/>
        <v>-11591</v>
      </c>
      <c r="G51" s="5">
        <f t="shared" si="2"/>
        <v>-3.3100400003604591E-2</v>
      </c>
      <c r="I51" s="5">
        <f>G51</f>
        <v>-3.3100400003604591E-2</v>
      </c>
      <c r="M51" s="2"/>
      <c r="N51" s="2"/>
      <c r="O51" s="29"/>
      <c r="P51" s="177">
        <f t="shared" si="4"/>
        <v>27818.875999999997</v>
      </c>
    </row>
    <row r="52" spans="1:33" x14ac:dyDescent="0.2">
      <c r="A52" s="127" t="s">
        <v>309</v>
      </c>
      <c r="B52" s="128" t="s">
        <v>151</v>
      </c>
      <c r="C52" s="127">
        <v>42837.383999999998</v>
      </c>
      <c r="D52" s="189" t="s">
        <v>167</v>
      </c>
      <c r="E52" s="5">
        <f t="shared" si="0"/>
        <v>-11591.044355177886</v>
      </c>
      <c r="F52" s="2">
        <f t="shared" si="1"/>
        <v>-11591</v>
      </c>
      <c r="G52" s="5">
        <f t="shared" si="2"/>
        <v>-2.5100400001974776E-2</v>
      </c>
      <c r="I52" s="5">
        <f>G52</f>
        <v>-2.5100400001974776E-2</v>
      </c>
      <c r="O52" s="29"/>
      <c r="P52" s="177">
        <f t="shared" si="4"/>
        <v>27818.883999999998</v>
      </c>
    </row>
    <row r="53" spans="1:33" x14ac:dyDescent="0.2">
      <c r="A53" s="94" t="s">
        <v>50</v>
      </c>
      <c r="B53" s="91"/>
      <c r="C53" s="92">
        <v>42841.351000000002</v>
      </c>
      <c r="D53" s="192"/>
      <c r="E53" s="5">
        <f t="shared" si="0"/>
        <v>-11584.034228221599</v>
      </c>
      <c r="F53" s="2">
        <f t="shared" si="1"/>
        <v>-11584</v>
      </c>
      <c r="G53" s="5">
        <f t="shared" si="2"/>
        <v>-1.9369599998753984E-2</v>
      </c>
      <c r="I53" s="5">
        <f>+G53</f>
        <v>-1.9369599998753984E-2</v>
      </c>
      <c r="O53" s="29"/>
      <c r="P53" s="177">
        <f t="shared" si="4"/>
        <v>27822.851000000002</v>
      </c>
      <c r="AC53" s="5">
        <v>8</v>
      </c>
      <c r="AE53" s="5" t="s">
        <v>48</v>
      </c>
      <c r="AG53" s="5" t="s">
        <v>42</v>
      </c>
    </row>
    <row r="54" spans="1:33" x14ac:dyDescent="0.2">
      <c r="A54" s="94" t="s">
        <v>50</v>
      </c>
      <c r="B54" s="91"/>
      <c r="C54" s="92">
        <v>42858.334000000003</v>
      </c>
      <c r="D54" s="192"/>
      <c r="E54" s="5">
        <f t="shared" si="0"/>
        <v>-11554.023392300627</v>
      </c>
      <c r="F54" s="2">
        <f t="shared" si="1"/>
        <v>-11554</v>
      </c>
      <c r="G54" s="5">
        <f t="shared" si="2"/>
        <v>-1.3237599996500649E-2</v>
      </c>
      <c r="I54" s="5">
        <f>+G54</f>
        <v>-1.3237599996500649E-2</v>
      </c>
      <c r="O54" s="29"/>
      <c r="P54" s="177">
        <f t="shared" si="4"/>
        <v>27839.834000000003</v>
      </c>
      <c r="AC54" s="5">
        <v>12</v>
      </c>
      <c r="AE54" s="5" t="s">
        <v>48</v>
      </c>
      <c r="AG54" s="5" t="s">
        <v>42</v>
      </c>
    </row>
    <row r="55" spans="1:33" x14ac:dyDescent="0.2">
      <c r="A55" s="94" t="s">
        <v>50</v>
      </c>
      <c r="B55" s="91"/>
      <c r="C55" s="92">
        <v>42859.459000000003</v>
      </c>
      <c r="D55" s="192"/>
      <c r="E55" s="5">
        <f t="shared" si="0"/>
        <v>-11552.035393100774</v>
      </c>
      <c r="F55" s="2">
        <f t="shared" si="1"/>
        <v>-11552</v>
      </c>
      <c r="G55" s="5">
        <f t="shared" si="2"/>
        <v>-2.0028799997817259E-2</v>
      </c>
      <c r="I55" s="5">
        <f>+G55</f>
        <v>-2.0028799997817259E-2</v>
      </c>
      <c r="O55" s="29"/>
      <c r="P55" s="177">
        <f t="shared" si="4"/>
        <v>27840.959000000003</v>
      </c>
      <c r="AC55" s="5">
        <v>10</v>
      </c>
      <c r="AE55" s="5" t="s">
        <v>48</v>
      </c>
      <c r="AG55" s="5" t="s">
        <v>42</v>
      </c>
    </row>
    <row r="56" spans="1:33" x14ac:dyDescent="0.2">
      <c r="A56" s="127" t="s">
        <v>309</v>
      </c>
      <c r="B56" s="128" t="s">
        <v>151</v>
      </c>
      <c r="C56" s="127">
        <v>42867.374000000003</v>
      </c>
      <c r="D56" s="189" t="s">
        <v>167</v>
      </c>
      <c r="E56" s="5">
        <f t="shared" si="0"/>
        <v>-11538.048714285811</v>
      </c>
      <c r="F56" s="2">
        <f t="shared" si="1"/>
        <v>-11538</v>
      </c>
      <c r="G56" s="5">
        <f t="shared" si="2"/>
        <v>-2.7567199998884462E-2</v>
      </c>
      <c r="I56" s="5">
        <f>G56</f>
        <v>-2.7567199998884462E-2</v>
      </c>
      <c r="O56" s="29"/>
      <c r="P56" s="177">
        <f t="shared" si="4"/>
        <v>27848.874000000003</v>
      </c>
    </row>
    <row r="57" spans="1:33" x14ac:dyDescent="0.2">
      <c r="A57" s="127" t="s">
        <v>309</v>
      </c>
      <c r="B57" s="128" t="s">
        <v>151</v>
      </c>
      <c r="C57" s="127">
        <v>42867.377999999997</v>
      </c>
      <c r="D57" s="189" t="s">
        <v>167</v>
      </c>
      <c r="E57" s="5">
        <f t="shared" si="0"/>
        <v>-11538.041645844223</v>
      </c>
      <c r="F57" s="2">
        <f t="shared" si="1"/>
        <v>-11538</v>
      </c>
      <c r="G57" s="5">
        <f t="shared" si="2"/>
        <v>-2.3567200005345512E-2</v>
      </c>
      <c r="I57" s="5">
        <f>G57</f>
        <v>-2.3567200005345512E-2</v>
      </c>
      <c r="O57" s="29"/>
      <c r="P57" s="177">
        <f t="shared" si="4"/>
        <v>27848.877999999997</v>
      </c>
    </row>
    <row r="58" spans="1:33" x14ac:dyDescent="0.2">
      <c r="A58" s="127" t="s">
        <v>309</v>
      </c>
      <c r="B58" s="128" t="s">
        <v>151</v>
      </c>
      <c r="C58" s="127">
        <v>42867.383000000002</v>
      </c>
      <c r="D58" s="189" t="s">
        <v>167</v>
      </c>
      <c r="E58" s="5">
        <f t="shared" si="0"/>
        <v>-11538.032810292216</v>
      </c>
      <c r="F58" s="2">
        <f t="shared" si="1"/>
        <v>-11538</v>
      </c>
      <c r="G58" s="5">
        <f t="shared" si="2"/>
        <v>-1.8567200000688899E-2</v>
      </c>
      <c r="I58" s="5">
        <f>G58</f>
        <v>-1.8567200000688899E-2</v>
      </c>
      <c r="O58" s="29"/>
      <c r="P58" s="177">
        <f t="shared" si="4"/>
        <v>27848.883000000002</v>
      </c>
    </row>
    <row r="59" spans="1:33" x14ac:dyDescent="0.2">
      <c r="A59" s="94" t="s">
        <v>50</v>
      </c>
      <c r="B59" s="91"/>
      <c r="C59" s="92">
        <v>42871.358999999997</v>
      </c>
      <c r="D59" s="192"/>
      <c r="E59" s="5">
        <f t="shared" si="0"/>
        <v>-11531.006779342346</v>
      </c>
      <c r="F59" s="2">
        <f t="shared" si="1"/>
        <v>-11531</v>
      </c>
      <c r="G59" s="5">
        <f t="shared" si="2"/>
        <v>-3.8364000065485016E-3</v>
      </c>
      <c r="I59" s="5">
        <f t="shared" ref="I59:I64" si="5">+G59</f>
        <v>-3.8364000065485016E-3</v>
      </c>
      <c r="O59" s="29"/>
      <c r="P59" s="177">
        <f t="shared" si="4"/>
        <v>27852.858999999997</v>
      </c>
      <c r="AC59" s="5">
        <v>7</v>
      </c>
      <c r="AE59" s="5" t="s">
        <v>45</v>
      </c>
      <c r="AG59" s="5" t="s">
        <v>42</v>
      </c>
    </row>
    <row r="60" spans="1:33" x14ac:dyDescent="0.2">
      <c r="A60" s="94" t="s">
        <v>50</v>
      </c>
      <c r="B60" s="91"/>
      <c r="C60" s="92">
        <v>42880.398000000001</v>
      </c>
      <c r="D60" s="192"/>
      <c r="E60" s="5">
        <f t="shared" si="0"/>
        <v>-11515.033868437924</v>
      </c>
      <c r="F60" s="2">
        <f t="shared" si="1"/>
        <v>-11515</v>
      </c>
      <c r="G60" s="5">
        <f t="shared" si="2"/>
        <v>-1.9165999998222105E-2</v>
      </c>
      <c r="I60" s="5">
        <f t="shared" si="5"/>
        <v>-1.9165999998222105E-2</v>
      </c>
      <c r="O60" s="29"/>
      <c r="P60" s="177">
        <f t="shared" si="4"/>
        <v>27861.898000000001</v>
      </c>
      <c r="AC60" s="5">
        <v>8</v>
      </c>
      <c r="AE60" s="5" t="s">
        <v>48</v>
      </c>
      <c r="AG60" s="5" t="s">
        <v>42</v>
      </c>
    </row>
    <row r="61" spans="1:33" x14ac:dyDescent="0.2">
      <c r="A61" s="94" t="s">
        <v>50</v>
      </c>
      <c r="B61" s="91"/>
      <c r="C61" s="92">
        <v>42888.328000000001</v>
      </c>
      <c r="D61" s="192"/>
      <c r="E61" s="5">
        <f t="shared" si="0"/>
        <v>-11501.020682966964</v>
      </c>
      <c r="F61" s="2">
        <f t="shared" si="1"/>
        <v>-11501</v>
      </c>
      <c r="G61" s="5">
        <f t="shared" si="2"/>
        <v>-1.1704399999871384E-2</v>
      </c>
      <c r="I61" s="5">
        <f t="shared" si="5"/>
        <v>-1.1704399999871384E-2</v>
      </c>
      <c r="O61" s="29"/>
      <c r="P61" s="177">
        <f t="shared" si="4"/>
        <v>27869.828000000001</v>
      </c>
      <c r="AC61" s="5">
        <v>8</v>
      </c>
      <c r="AE61" s="5" t="s">
        <v>48</v>
      </c>
      <c r="AG61" s="5" t="s">
        <v>42</v>
      </c>
    </row>
    <row r="62" spans="1:33" x14ac:dyDescent="0.2">
      <c r="A62" s="94" t="s">
        <v>51</v>
      </c>
      <c r="B62" s="91"/>
      <c r="C62" s="92">
        <v>42901.345000000001</v>
      </c>
      <c r="D62" s="192"/>
      <c r="E62" s="5">
        <f t="shared" si="0"/>
        <v>-11478.018206891871</v>
      </c>
      <c r="F62" s="2">
        <f t="shared" si="1"/>
        <v>-11478</v>
      </c>
      <c r="G62" s="5">
        <f t="shared" si="2"/>
        <v>-1.0303199996997137E-2</v>
      </c>
      <c r="I62" s="5">
        <f t="shared" si="5"/>
        <v>-1.0303199996997137E-2</v>
      </c>
      <c r="O62" s="29"/>
      <c r="P62" s="177">
        <f t="shared" si="4"/>
        <v>27882.845000000001</v>
      </c>
      <c r="AC62" s="5">
        <v>7</v>
      </c>
      <c r="AE62" s="5" t="s">
        <v>45</v>
      </c>
      <c r="AG62" s="5" t="s">
        <v>42</v>
      </c>
    </row>
    <row r="63" spans="1:33" x14ac:dyDescent="0.2">
      <c r="A63" s="94" t="s">
        <v>52</v>
      </c>
      <c r="B63" s="91"/>
      <c r="C63" s="92">
        <v>43032.629000000001</v>
      </c>
      <c r="D63" s="192"/>
      <c r="E63" s="5">
        <f t="shared" si="0"/>
        <v>-11246.024885155495</v>
      </c>
      <c r="F63" s="2">
        <f t="shared" si="1"/>
        <v>-11246</v>
      </c>
      <c r="G63" s="5">
        <f t="shared" si="2"/>
        <v>-1.4082399997278117E-2</v>
      </c>
      <c r="I63" s="5">
        <f t="shared" si="5"/>
        <v>-1.4082399997278117E-2</v>
      </c>
      <c r="O63" s="29"/>
      <c r="P63" s="177">
        <f t="shared" si="4"/>
        <v>28014.129000000001</v>
      </c>
      <c r="AC63" s="5">
        <v>6</v>
      </c>
      <c r="AE63" s="5" t="s">
        <v>45</v>
      </c>
      <c r="AG63" s="5" t="s">
        <v>42</v>
      </c>
    </row>
    <row r="64" spans="1:33" x14ac:dyDescent="0.2">
      <c r="A64" s="94" t="s">
        <v>54</v>
      </c>
      <c r="B64" s="91"/>
      <c r="C64" s="92">
        <v>43101.671999999999</v>
      </c>
      <c r="D64" s="192"/>
      <c r="E64" s="5">
        <f t="shared" si="0"/>
        <v>-11124.018281817358</v>
      </c>
      <c r="F64" s="2">
        <f t="shared" si="1"/>
        <v>-11124</v>
      </c>
      <c r="G64" s="5">
        <f t="shared" si="2"/>
        <v>-1.034559999970952E-2</v>
      </c>
      <c r="I64" s="5">
        <f t="shared" si="5"/>
        <v>-1.034559999970952E-2</v>
      </c>
      <c r="O64" s="29"/>
      <c r="P64" s="177">
        <f t="shared" si="4"/>
        <v>28083.171999999999</v>
      </c>
      <c r="AB64" s="5" t="s">
        <v>53</v>
      </c>
      <c r="AC64" s="5">
        <v>6</v>
      </c>
      <c r="AE64" s="5" t="s">
        <v>45</v>
      </c>
      <c r="AG64" s="5" t="s">
        <v>42</v>
      </c>
    </row>
    <row r="65" spans="1:33" x14ac:dyDescent="0.2">
      <c r="A65" s="94" t="s">
        <v>10</v>
      </c>
      <c r="B65" s="93"/>
      <c r="C65" s="92">
        <v>43101.671999999999</v>
      </c>
      <c r="D65" s="192" t="s">
        <v>19</v>
      </c>
      <c r="E65" s="5">
        <f t="shared" si="0"/>
        <v>-11124.018281817358</v>
      </c>
      <c r="F65" s="2">
        <f t="shared" si="1"/>
        <v>-11124</v>
      </c>
      <c r="G65" s="5">
        <f t="shared" si="2"/>
        <v>-1.034559999970952E-2</v>
      </c>
      <c r="H65" s="5">
        <f>G65</f>
        <v>-1.034559999970952E-2</v>
      </c>
      <c r="O65" s="29"/>
      <c r="P65" s="177">
        <f t="shared" si="4"/>
        <v>28083.171999999999</v>
      </c>
    </row>
    <row r="66" spans="1:33" x14ac:dyDescent="0.2">
      <c r="A66" s="94" t="s">
        <v>23</v>
      </c>
      <c r="B66" s="93"/>
      <c r="C66" s="92">
        <v>43170.712</v>
      </c>
      <c r="D66" s="192">
        <v>1.1999999999999999E-3</v>
      </c>
      <c r="E66" s="5">
        <f t="shared" si="0"/>
        <v>-11002.016979810413</v>
      </c>
      <c r="F66" s="2">
        <f t="shared" si="1"/>
        <v>-11002</v>
      </c>
      <c r="G66" s="5">
        <f t="shared" si="2"/>
        <v>-9.608799999114126E-3</v>
      </c>
      <c r="I66" s="5">
        <f>G66</f>
        <v>-9.608799999114126E-3</v>
      </c>
      <c r="O66" s="29"/>
      <c r="P66" s="177">
        <f t="shared" si="4"/>
        <v>28152.212</v>
      </c>
    </row>
    <row r="67" spans="1:33" x14ac:dyDescent="0.2">
      <c r="A67" s="94" t="s">
        <v>23</v>
      </c>
      <c r="B67" s="93"/>
      <c r="C67" s="92">
        <v>43175.798999999999</v>
      </c>
      <c r="D67" s="192">
        <v>1.8E-3</v>
      </c>
      <c r="E67" s="5">
        <f t="shared" si="0"/>
        <v>-10993.027689206281</v>
      </c>
      <c r="F67" s="2">
        <f t="shared" si="1"/>
        <v>-10993</v>
      </c>
      <c r="G67" s="5">
        <f t="shared" si="2"/>
        <v>-1.5669200001866557E-2</v>
      </c>
      <c r="I67" s="5">
        <f>G67</f>
        <v>-1.5669200001866557E-2</v>
      </c>
      <c r="O67" s="29"/>
      <c r="P67" s="177">
        <f t="shared" si="4"/>
        <v>28157.298999999999</v>
      </c>
    </row>
    <row r="68" spans="1:33" x14ac:dyDescent="0.2">
      <c r="A68" s="94" t="s">
        <v>55</v>
      </c>
      <c r="B68" s="91"/>
      <c r="C68" s="92">
        <v>43188.252999999997</v>
      </c>
      <c r="D68" s="192"/>
      <c r="E68" s="5">
        <f t="shared" si="0"/>
        <v>-10971.020096286318</v>
      </c>
      <c r="F68" s="2">
        <f t="shared" si="1"/>
        <v>-10971</v>
      </c>
      <c r="G68" s="5">
        <f t="shared" si="2"/>
        <v>-1.1372400003892835E-2</v>
      </c>
      <c r="I68" s="5">
        <f>+G68</f>
        <v>-1.1372400003892835E-2</v>
      </c>
      <c r="O68" s="29"/>
      <c r="P68" s="177">
        <f t="shared" si="4"/>
        <v>28169.752999999997</v>
      </c>
      <c r="AC68" s="5">
        <v>7</v>
      </c>
      <c r="AE68" s="5" t="s">
        <v>45</v>
      </c>
      <c r="AG68" s="5" t="s">
        <v>42</v>
      </c>
    </row>
    <row r="69" spans="1:33" x14ac:dyDescent="0.2">
      <c r="A69" s="94" t="s">
        <v>55</v>
      </c>
      <c r="B69" s="91"/>
      <c r="C69" s="92">
        <v>43189.39</v>
      </c>
      <c r="D69" s="192"/>
      <c r="E69" s="5">
        <f t="shared" si="0"/>
        <v>-10969.010891761664</v>
      </c>
      <c r="F69" s="2">
        <f t="shared" si="1"/>
        <v>-10969</v>
      </c>
      <c r="G69" s="5">
        <f t="shared" si="2"/>
        <v>-6.1636000027647242E-3</v>
      </c>
      <c r="I69" s="5">
        <f>+G69</f>
        <v>-6.1636000027647242E-3</v>
      </c>
      <c r="O69" s="29"/>
      <c r="P69" s="177">
        <f t="shared" si="4"/>
        <v>28170.89</v>
      </c>
      <c r="AC69" s="5">
        <v>8</v>
      </c>
      <c r="AE69" s="5" t="s">
        <v>48</v>
      </c>
      <c r="AG69" s="5" t="s">
        <v>42</v>
      </c>
    </row>
    <row r="70" spans="1:33" x14ac:dyDescent="0.2">
      <c r="A70" s="127" t="s">
        <v>295</v>
      </c>
      <c r="B70" s="128" t="s">
        <v>151</v>
      </c>
      <c r="C70" s="127">
        <v>43228.430999999997</v>
      </c>
      <c r="D70" s="189" t="s">
        <v>167</v>
      </c>
      <c r="E70" s="5">
        <f t="shared" si="0"/>
        <v>-10900.02113464039</v>
      </c>
      <c r="F70" s="2">
        <f t="shared" si="1"/>
        <v>-10900</v>
      </c>
      <c r="G70" s="5">
        <f t="shared" si="2"/>
        <v>-1.1960000003455207E-2</v>
      </c>
      <c r="I70" s="5">
        <f>G70</f>
        <v>-1.1960000003455207E-2</v>
      </c>
      <c r="O70" s="29"/>
      <c r="P70" s="177">
        <f t="shared" si="4"/>
        <v>28209.930999999997</v>
      </c>
    </row>
    <row r="71" spans="1:33" x14ac:dyDescent="0.2">
      <c r="A71" s="94" t="s">
        <v>56</v>
      </c>
      <c r="B71" s="91"/>
      <c r="C71" s="92">
        <v>43410.652999999998</v>
      </c>
      <c r="D71" s="192"/>
      <c r="E71" s="5">
        <f t="shared" si="0"/>
        <v>-10578.014743355494</v>
      </c>
      <c r="F71" s="2">
        <f t="shared" si="1"/>
        <v>-10578</v>
      </c>
      <c r="G71" s="5">
        <f t="shared" si="2"/>
        <v>-8.3432000028551556E-3</v>
      </c>
      <c r="I71" s="5">
        <f>+G71</f>
        <v>-8.3432000028551556E-3</v>
      </c>
      <c r="O71" s="29"/>
      <c r="P71" s="177">
        <f t="shared" si="4"/>
        <v>28392.152999999998</v>
      </c>
      <c r="AB71" s="5" t="s">
        <v>53</v>
      </c>
      <c r="AC71" s="5">
        <v>10</v>
      </c>
      <c r="AE71" s="5" t="s">
        <v>45</v>
      </c>
      <c r="AG71" s="5" t="s">
        <v>42</v>
      </c>
    </row>
    <row r="72" spans="1:33" x14ac:dyDescent="0.2">
      <c r="A72" s="94" t="s">
        <v>57</v>
      </c>
      <c r="B72" s="91"/>
      <c r="C72" s="92">
        <v>43481.389000000003</v>
      </c>
      <c r="D72" s="192"/>
      <c r="E72" s="5">
        <f t="shared" si="0"/>
        <v>-10453.016422110366</v>
      </c>
      <c r="F72" s="2">
        <f t="shared" si="1"/>
        <v>-10453</v>
      </c>
      <c r="G72" s="5">
        <f t="shared" si="2"/>
        <v>-9.2931999970460311E-3</v>
      </c>
      <c r="I72" s="5">
        <f>+G72</f>
        <v>-9.2931999970460311E-3</v>
      </c>
      <c r="O72" s="29"/>
      <c r="P72" s="177">
        <f t="shared" si="4"/>
        <v>28462.889000000003</v>
      </c>
      <c r="AB72" s="5" t="s">
        <v>53</v>
      </c>
      <c r="AC72" s="5">
        <v>10</v>
      </c>
      <c r="AE72" s="5" t="s">
        <v>45</v>
      </c>
      <c r="AG72" s="5" t="s">
        <v>42</v>
      </c>
    </row>
    <row r="73" spans="1:33" x14ac:dyDescent="0.2">
      <c r="A73" s="94" t="s">
        <v>57</v>
      </c>
      <c r="B73" s="91"/>
      <c r="C73" s="92">
        <v>43496.658000000003</v>
      </c>
      <c r="D73" s="192"/>
      <c r="E73" s="5">
        <f t="shared" si="0"/>
        <v>-10426.034413414767</v>
      </c>
      <c r="F73" s="2">
        <f t="shared" si="1"/>
        <v>-10426</v>
      </c>
      <c r="G73" s="5">
        <f t="shared" si="2"/>
        <v>-1.9474399996397551E-2</v>
      </c>
      <c r="I73" s="5">
        <f>+G73</f>
        <v>-1.9474399996397551E-2</v>
      </c>
      <c r="O73" s="29"/>
      <c r="P73" s="177">
        <f t="shared" si="4"/>
        <v>28478.158000000003</v>
      </c>
      <c r="AB73" s="5" t="s">
        <v>53</v>
      </c>
      <c r="AC73" s="5">
        <v>8</v>
      </c>
      <c r="AE73" s="5" t="s">
        <v>40</v>
      </c>
      <c r="AG73" s="5" t="s">
        <v>42</v>
      </c>
    </row>
    <row r="74" spans="1:33" x14ac:dyDescent="0.2">
      <c r="A74" s="94" t="s">
        <v>58</v>
      </c>
      <c r="B74" s="91"/>
      <c r="C74" s="92">
        <v>43512.517999999996</v>
      </c>
      <c r="D74" s="192"/>
      <c r="E74" s="5">
        <f t="shared" si="0"/>
        <v>-10398.00804247286</v>
      </c>
      <c r="F74" s="2">
        <f t="shared" si="1"/>
        <v>-10398</v>
      </c>
      <c r="G74" s="5">
        <f t="shared" si="2"/>
        <v>-4.5512000069720671E-3</v>
      </c>
      <c r="I74" s="5">
        <f>G74</f>
        <v>-4.5512000069720671E-3</v>
      </c>
      <c r="O74" s="29"/>
      <c r="P74" s="177">
        <f t="shared" si="4"/>
        <v>28494.017999999996</v>
      </c>
      <c r="AB74" s="5" t="s">
        <v>53</v>
      </c>
      <c r="AG74" s="5" t="s">
        <v>59</v>
      </c>
    </row>
    <row r="75" spans="1:33" x14ac:dyDescent="0.2">
      <c r="A75" s="94" t="s">
        <v>57</v>
      </c>
      <c r="B75" s="91"/>
      <c r="C75" s="92">
        <v>43515.345000000001</v>
      </c>
      <c r="D75" s="192"/>
      <c r="E75" s="5">
        <f t="shared" si="0"/>
        <v>-10393.012421372423</v>
      </c>
      <c r="F75" s="2">
        <f t="shared" si="1"/>
        <v>-10393</v>
      </c>
      <c r="G75" s="5">
        <f t="shared" si="2"/>
        <v>-7.0292000018525869E-3</v>
      </c>
      <c r="I75" s="5">
        <f>+G75</f>
        <v>-7.0292000018525869E-3</v>
      </c>
      <c r="O75" s="29"/>
      <c r="P75" s="177">
        <f t="shared" si="4"/>
        <v>28496.845000000001</v>
      </c>
      <c r="AB75" s="5" t="s">
        <v>53</v>
      </c>
      <c r="AC75" s="5">
        <v>6</v>
      </c>
      <c r="AE75" s="5" t="s">
        <v>45</v>
      </c>
      <c r="AG75" s="5" t="s">
        <v>42</v>
      </c>
    </row>
    <row r="76" spans="1:33" x14ac:dyDescent="0.2">
      <c r="A76" s="94" t="s">
        <v>60</v>
      </c>
      <c r="B76" s="91"/>
      <c r="C76" s="92">
        <v>43575.32</v>
      </c>
      <c r="D76" s="192"/>
      <c r="E76" s="5">
        <f t="shared" si="0"/>
        <v>-10287.029975140293</v>
      </c>
      <c r="F76" s="2">
        <f t="shared" si="1"/>
        <v>-10287</v>
      </c>
      <c r="G76" s="5">
        <f t="shared" si="2"/>
        <v>-1.6962800000328571E-2</v>
      </c>
      <c r="I76" s="5">
        <f>+G76</f>
        <v>-1.6962800000328571E-2</v>
      </c>
      <c r="O76" s="29"/>
      <c r="P76" s="177">
        <f t="shared" si="4"/>
        <v>28556.82</v>
      </c>
      <c r="AB76" s="5" t="s">
        <v>53</v>
      </c>
      <c r="AC76" s="5">
        <v>8</v>
      </c>
      <c r="AE76" s="5" t="s">
        <v>48</v>
      </c>
      <c r="AG76" s="5" t="s">
        <v>42</v>
      </c>
    </row>
    <row r="77" spans="1:33" x14ac:dyDescent="0.2">
      <c r="A77" s="94" t="s">
        <v>58</v>
      </c>
      <c r="B77" s="91"/>
      <c r="C77" s="92">
        <v>43899.569000000003</v>
      </c>
      <c r="D77" s="192"/>
      <c r="E77" s="5">
        <f t="shared" si="0"/>
        <v>-9714.0461950932258</v>
      </c>
      <c r="F77" s="2">
        <f t="shared" si="1"/>
        <v>-9714</v>
      </c>
      <c r="G77" s="5">
        <f t="shared" si="2"/>
        <v>-2.6141599999391474E-2</v>
      </c>
      <c r="I77" s="5">
        <f>G77</f>
        <v>-2.6141599999391474E-2</v>
      </c>
      <c r="O77" s="29"/>
      <c r="P77" s="177">
        <f t="shared" si="4"/>
        <v>28881.069000000003</v>
      </c>
      <c r="AB77" s="5" t="s">
        <v>53</v>
      </c>
      <c r="AG77" s="5" t="s">
        <v>59</v>
      </c>
    </row>
    <row r="78" spans="1:33" x14ac:dyDescent="0.2">
      <c r="A78" s="94" t="s">
        <v>61</v>
      </c>
      <c r="B78" s="91"/>
      <c r="C78" s="92">
        <v>43905.243999999999</v>
      </c>
      <c r="D78" s="192"/>
      <c r="E78" s="5">
        <f t="shared" si="0"/>
        <v>-9704.0178435739781</v>
      </c>
      <c r="F78" s="2">
        <f t="shared" si="1"/>
        <v>-9704</v>
      </c>
      <c r="G78" s="5">
        <f t="shared" si="2"/>
        <v>-1.0097600003064144E-2</v>
      </c>
      <c r="I78" s="5">
        <f>+G78</f>
        <v>-1.0097600003064144E-2</v>
      </c>
      <c r="O78" s="29"/>
      <c r="P78" s="177">
        <f t="shared" si="4"/>
        <v>28886.743999999999</v>
      </c>
      <c r="AB78" s="5" t="s">
        <v>53</v>
      </c>
      <c r="AC78" s="5">
        <v>6</v>
      </c>
      <c r="AE78" s="5" t="s">
        <v>45</v>
      </c>
      <c r="AG78" s="5" t="s">
        <v>42</v>
      </c>
    </row>
    <row r="79" spans="1:33" x14ac:dyDescent="0.2">
      <c r="A79" s="94" t="s">
        <v>58</v>
      </c>
      <c r="B79" s="91"/>
      <c r="C79" s="92">
        <v>43928.446000000004</v>
      </c>
      <c r="D79" s="192"/>
      <c r="E79" s="5">
        <f t="shared" si="0"/>
        <v>-9663.0173480762132</v>
      </c>
      <c r="F79" s="2">
        <f t="shared" si="1"/>
        <v>-9663</v>
      </c>
      <c r="G79" s="5">
        <f t="shared" si="2"/>
        <v>-9.8171999998157844E-3</v>
      </c>
      <c r="I79" s="5">
        <f>G79</f>
        <v>-9.8171999998157844E-3</v>
      </c>
      <c r="O79" s="29"/>
      <c r="P79" s="177">
        <f t="shared" si="4"/>
        <v>28909.946000000004</v>
      </c>
      <c r="AB79" s="5" t="s">
        <v>53</v>
      </c>
      <c r="AG79" s="5" t="s">
        <v>59</v>
      </c>
    </row>
    <row r="80" spans="1:33" x14ac:dyDescent="0.2">
      <c r="A80" s="94" t="s">
        <v>58</v>
      </c>
      <c r="B80" s="91"/>
      <c r="C80" s="92">
        <v>43931.262999999999</v>
      </c>
      <c r="D80" s="192"/>
      <c r="E80" s="5">
        <f t="shared" si="0"/>
        <v>-9658.0393980797908</v>
      </c>
      <c r="F80" s="2">
        <f t="shared" si="1"/>
        <v>-9658</v>
      </c>
      <c r="G80" s="5">
        <f t="shared" si="2"/>
        <v>-2.229520000400953E-2</v>
      </c>
      <c r="I80" s="5">
        <f>G80</f>
        <v>-2.229520000400953E-2</v>
      </c>
      <c r="O80" s="29"/>
      <c r="P80" s="177">
        <f t="shared" si="4"/>
        <v>28912.762999999999</v>
      </c>
      <c r="AB80" s="5" t="s">
        <v>53</v>
      </c>
      <c r="AG80" s="5" t="s">
        <v>59</v>
      </c>
    </row>
    <row r="81" spans="1:33" x14ac:dyDescent="0.2">
      <c r="A81" s="94" t="s">
        <v>58</v>
      </c>
      <c r="B81" s="91"/>
      <c r="C81" s="92">
        <v>43932.400999999998</v>
      </c>
      <c r="D81" s="192"/>
      <c r="E81" s="5">
        <f t="shared" si="0"/>
        <v>-9656.0284264447419</v>
      </c>
      <c r="F81" s="2">
        <f t="shared" si="1"/>
        <v>-9656</v>
      </c>
      <c r="G81" s="5">
        <f t="shared" si="2"/>
        <v>-1.6086400006315671E-2</v>
      </c>
      <c r="I81" s="5">
        <f>G81</f>
        <v>-1.6086400006315671E-2</v>
      </c>
      <c r="O81" s="29"/>
      <c r="P81" s="177">
        <f t="shared" si="4"/>
        <v>28913.900999999998</v>
      </c>
      <c r="AB81" s="5" t="s">
        <v>53</v>
      </c>
      <c r="AG81" s="5" t="s">
        <v>59</v>
      </c>
    </row>
    <row r="82" spans="1:33" x14ac:dyDescent="0.2">
      <c r="A82" s="94" t="s">
        <v>58</v>
      </c>
      <c r="B82" s="91"/>
      <c r="C82" s="92">
        <v>43932.402000000002</v>
      </c>
      <c r="D82" s="192"/>
      <c r="E82" s="5">
        <f t="shared" si="0"/>
        <v>-9656.0266593343349</v>
      </c>
      <c r="F82" s="2">
        <f t="shared" si="1"/>
        <v>-9656</v>
      </c>
      <c r="G82" s="5">
        <f t="shared" si="2"/>
        <v>-1.5086400002473965E-2</v>
      </c>
      <c r="I82" s="5">
        <f>G82</f>
        <v>-1.5086400002473965E-2</v>
      </c>
      <c r="O82" s="29"/>
      <c r="P82" s="177">
        <f t="shared" si="4"/>
        <v>28913.902000000002</v>
      </c>
      <c r="AB82" s="5" t="s">
        <v>53</v>
      </c>
      <c r="AG82" s="5" t="s">
        <v>59</v>
      </c>
    </row>
    <row r="83" spans="1:33" x14ac:dyDescent="0.2">
      <c r="A83" s="94" t="s">
        <v>62</v>
      </c>
      <c r="B83" s="91"/>
      <c r="C83" s="92">
        <v>43932.41</v>
      </c>
      <c r="D83" s="192"/>
      <c r="E83" s="5">
        <f t="shared" si="0"/>
        <v>-9656.0125224511339</v>
      </c>
      <c r="F83" s="2">
        <f t="shared" si="1"/>
        <v>-9656</v>
      </c>
      <c r="G83" s="5">
        <f t="shared" si="2"/>
        <v>-7.0864000008441508E-3</v>
      </c>
      <c r="I83" s="5">
        <f t="shared" ref="I83:I90" si="6">+G83</f>
        <v>-7.0864000008441508E-3</v>
      </c>
      <c r="O83" s="29"/>
      <c r="P83" s="177">
        <f t="shared" si="4"/>
        <v>28913.910000000003</v>
      </c>
      <c r="AB83" s="5" t="s">
        <v>53</v>
      </c>
      <c r="AC83" s="5">
        <v>9</v>
      </c>
      <c r="AE83" s="5" t="s">
        <v>48</v>
      </c>
      <c r="AG83" s="5" t="s">
        <v>42</v>
      </c>
    </row>
    <row r="84" spans="1:33" x14ac:dyDescent="0.2">
      <c r="A84" s="94" t="s">
        <v>62</v>
      </c>
      <c r="B84" s="91"/>
      <c r="C84" s="92">
        <v>43936.362999999998</v>
      </c>
      <c r="D84" s="192"/>
      <c r="E84" s="5">
        <f t="shared" si="0"/>
        <v>-9649.0271350404619</v>
      </c>
      <c r="F84" s="2">
        <f t="shared" si="1"/>
        <v>-9649</v>
      </c>
      <c r="G84" s="5">
        <f t="shared" si="2"/>
        <v>-1.5355600000475533E-2</v>
      </c>
      <c r="I84" s="5">
        <f t="shared" si="6"/>
        <v>-1.5355600000475533E-2</v>
      </c>
      <c r="O84" s="29"/>
      <c r="P84" s="177">
        <f t="shared" si="4"/>
        <v>28917.862999999998</v>
      </c>
      <c r="AB84" s="5" t="s">
        <v>53</v>
      </c>
      <c r="AC84" s="5">
        <v>7</v>
      </c>
      <c r="AE84" s="5" t="s">
        <v>63</v>
      </c>
      <c r="AG84" s="5" t="s">
        <v>42</v>
      </c>
    </row>
    <row r="85" spans="1:33" x14ac:dyDescent="0.2">
      <c r="A85" s="94" t="s">
        <v>64</v>
      </c>
      <c r="B85" s="91"/>
      <c r="C85" s="92">
        <v>43966.357000000004</v>
      </c>
      <c r="D85" s="192"/>
      <c r="E85" s="5">
        <f t="shared" ref="E85:E148" si="7">(C85-C$7)/C$8</f>
        <v>-9596.0244257067861</v>
      </c>
      <c r="F85" s="2">
        <f t="shared" ref="F85:F148" si="8">ROUND(2*E85,0)/2</f>
        <v>-9596</v>
      </c>
      <c r="G85" s="5">
        <f t="shared" ref="G85:G148" si="9">C85-(C$7+F85*C$8)</f>
        <v>-1.3822399996570311E-2</v>
      </c>
      <c r="I85" s="5">
        <f t="shared" si="6"/>
        <v>-1.3822399996570311E-2</v>
      </c>
      <c r="O85" s="29"/>
      <c r="P85" s="177">
        <f t="shared" ref="P85:P148" si="10">C85-15018.5</f>
        <v>28947.857000000004</v>
      </c>
      <c r="AB85" s="5" t="s">
        <v>53</v>
      </c>
      <c r="AC85" s="5">
        <v>8</v>
      </c>
      <c r="AE85" s="5" t="s">
        <v>45</v>
      </c>
      <c r="AG85" s="5" t="s">
        <v>42</v>
      </c>
    </row>
    <row r="86" spans="1:33" x14ac:dyDescent="0.2">
      <c r="A86" s="94" t="s">
        <v>64</v>
      </c>
      <c r="B86" s="91"/>
      <c r="C86" s="92">
        <v>43979.379000000001</v>
      </c>
      <c r="D86" s="192"/>
      <c r="E86" s="5">
        <f t="shared" si="7"/>
        <v>-9573.0131140797002</v>
      </c>
      <c r="F86" s="2">
        <f t="shared" si="8"/>
        <v>-9573</v>
      </c>
      <c r="G86" s="5">
        <f t="shared" si="9"/>
        <v>-7.4212000035913661E-3</v>
      </c>
      <c r="I86" s="5">
        <f t="shared" si="6"/>
        <v>-7.4212000035913661E-3</v>
      </c>
      <c r="O86" s="29"/>
      <c r="P86" s="177">
        <f t="shared" si="10"/>
        <v>28960.879000000001</v>
      </c>
      <c r="AB86" s="5" t="s">
        <v>53</v>
      </c>
      <c r="AC86" s="5">
        <v>11</v>
      </c>
      <c r="AE86" s="5" t="s">
        <v>45</v>
      </c>
      <c r="AG86" s="5" t="s">
        <v>42</v>
      </c>
    </row>
    <row r="87" spans="1:33" x14ac:dyDescent="0.2">
      <c r="A87" s="94" t="s">
        <v>65</v>
      </c>
      <c r="B87" s="91"/>
      <c r="C87" s="92">
        <v>44165.56</v>
      </c>
      <c r="D87" s="192"/>
      <c r="E87" s="5">
        <f t="shared" si="7"/>
        <v>-9244.0107327217302</v>
      </c>
      <c r="F87" s="2">
        <f t="shared" si="8"/>
        <v>-9244</v>
      </c>
      <c r="G87" s="5">
        <f t="shared" si="9"/>
        <v>-6.0736000014003366E-3</v>
      </c>
      <c r="I87" s="5">
        <f t="shared" si="6"/>
        <v>-6.0736000014003366E-3</v>
      </c>
      <c r="O87" s="29"/>
      <c r="P87" s="177">
        <f t="shared" si="10"/>
        <v>29147.059999999998</v>
      </c>
      <c r="AB87" s="5" t="s">
        <v>53</v>
      </c>
      <c r="AC87" s="5">
        <v>6</v>
      </c>
      <c r="AE87" s="5" t="s">
        <v>45</v>
      </c>
      <c r="AG87" s="5" t="s">
        <v>42</v>
      </c>
    </row>
    <row r="88" spans="1:33" x14ac:dyDescent="0.2">
      <c r="A88" s="94" t="s">
        <v>66</v>
      </c>
      <c r="B88" s="91"/>
      <c r="C88" s="92">
        <v>44212.519</v>
      </c>
      <c r="D88" s="192"/>
      <c r="E88" s="5">
        <f t="shared" si="7"/>
        <v>-9161.0289954542877</v>
      </c>
      <c r="F88" s="2">
        <f t="shared" si="8"/>
        <v>-9161</v>
      </c>
      <c r="G88" s="5">
        <f t="shared" si="9"/>
        <v>-1.6408399998908862E-2</v>
      </c>
      <c r="I88" s="5">
        <f t="shared" si="6"/>
        <v>-1.6408399998908862E-2</v>
      </c>
      <c r="O88" s="29"/>
      <c r="P88" s="177">
        <f t="shared" si="10"/>
        <v>29194.019</v>
      </c>
      <c r="AB88" s="5" t="s">
        <v>53</v>
      </c>
      <c r="AC88" s="5">
        <v>6</v>
      </c>
      <c r="AE88" s="5" t="s">
        <v>45</v>
      </c>
      <c r="AG88" s="5" t="s">
        <v>42</v>
      </c>
    </row>
    <row r="89" spans="1:33" x14ac:dyDescent="0.2">
      <c r="A89" s="94" t="s">
        <v>66</v>
      </c>
      <c r="B89" s="91"/>
      <c r="C89" s="92">
        <v>44224.404999999999</v>
      </c>
      <c r="D89" s="192"/>
      <c r="E89" s="5">
        <f t="shared" si="7"/>
        <v>-9140.0251212414496</v>
      </c>
      <c r="F89" s="2">
        <f t="shared" si="8"/>
        <v>-9140</v>
      </c>
      <c r="G89" s="5">
        <f t="shared" si="9"/>
        <v>-1.4216000003216323E-2</v>
      </c>
      <c r="I89" s="5">
        <f t="shared" si="6"/>
        <v>-1.4216000003216323E-2</v>
      </c>
      <c r="O89" s="29"/>
      <c r="P89" s="177">
        <f t="shared" si="10"/>
        <v>29205.904999999999</v>
      </c>
      <c r="AB89" s="5" t="s">
        <v>53</v>
      </c>
      <c r="AC89" s="5">
        <v>6</v>
      </c>
      <c r="AE89" s="5" t="s">
        <v>45</v>
      </c>
      <c r="AG89" s="5" t="s">
        <v>42</v>
      </c>
    </row>
    <row r="90" spans="1:33" x14ac:dyDescent="0.2">
      <c r="A90" s="94" t="s">
        <v>67</v>
      </c>
      <c r="B90" s="91"/>
      <c r="C90" s="92">
        <v>44340.408000000003</v>
      </c>
      <c r="D90" s="192"/>
      <c r="E90" s="5">
        <f t="shared" si="7"/>
        <v>-8935.0350135254594</v>
      </c>
      <c r="F90" s="2">
        <f t="shared" si="8"/>
        <v>-8935</v>
      </c>
      <c r="G90" s="5">
        <f t="shared" si="9"/>
        <v>-1.9813999999314547E-2</v>
      </c>
      <c r="I90" s="5">
        <f t="shared" si="6"/>
        <v>-1.9813999999314547E-2</v>
      </c>
      <c r="O90" s="29"/>
      <c r="P90" s="177">
        <f t="shared" si="10"/>
        <v>29321.908000000003</v>
      </c>
      <c r="AB90" s="5" t="s">
        <v>53</v>
      </c>
      <c r="AC90" s="5">
        <v>11</v>
      </c>
      <c r="AE90" s="5" t="s">
        <v>48</v>
      </c>
      <c r="AG90" s="5" t="s">
        <v>42</v>
      </c>
    </row>
    <row r="91" spans="1:33" x14ac:dyDescent="0.2">
      <c r="A91" s="94" t="s">
        <v>23</v>
      </c>
      <c r="B91" s="93"/>
      <c r="C91" s="92">
        <v>44593.945</v>
      </c>
      <c r="D91" s="192">
        <v>2.3999999999999998E-3</v>
      </c>
      <c r="E91" s="5">
        <f t="shared" si="7"/>
        <v>-8487.0071440739266</v>
      </c>
      <c r="F91" s="2">
        <f t="shared" si="8"/>
        <v>-8487</v>
      </c>
      <c r="G91" s="5">
        <f t="shared" si="9"/>
        <v>-4.0427999992971309E-3</v>
      </c>
      <c r="I91" s="5">
        <f>G91</f>
        <v>-4.0427999992971309E-3</v>
      </c>
      <c r="O91" s="29"/>
      <c r="P91" s="177">
        <f t="shared" si="10"/>
        <v>29575.445</v>
      </c>
    </row>
    <row r="92" spans="1:33" x14ac:dyDescent="0.2">
      <c r="A92" s="94" t="s">
        <v>68</v>
      </c>
      <c r="B92" s="91"/>
      <c r="C92" s="92">
        <v>44602.427000000003</v>
      </c>
      <c r="D92" s="192"/>
      <c r="E92" s="5">
        <f t="shared" si="7"/>
        <v>-8472.0185136622331</v>
      </c>
      <c r="F92" s="2">
        <f t="shared" si="8"/>
        <v>-8472</v>
      </c>
      <c r="G92" s="5">
        <f t="shared" si="9"/>
        <v>-1.04767999946489E-2</v>
      </c>
      <c r="I92" s="5">
        <f>+G92</f>
        <v>-1.04767999946489E-2</v>
      </c>
      <c r="O92" s="29"/>
      <c r="P92" s="177">
        <f t="shared" si="10"/>
        <v>29583.927000000003</v>
      </c>
      <c r="AB92" s="5" t="s">
        <v>53</v>
      </c>
      <c r="AC92" s="5">
        <v>6</v>
      </c>
      <c r="AE92" s="5" t="s">
        <v>45</v>
      </c>
      <c r="AG92" s="5" t="s">
        <v>42</v>
      </c>
    </row>
    <row r="93" spans="1:33" x14ac:dyDescent="0.2">
      <c r="A93" s="94" t="s">
        <v>68</v>
      </c>
      <c r="B93" s="91"/>
      <c r="C93" s="92">
        <v>44603.563999999998</v>
      </c>
      <c r="D93" s="192"/>
      <c r="E93" s="5">
        <f t="shared" si="7"/>
        <v>-8470.0093091375911</v>
      </c>
      <c r="F93" s="2">
        <f t="shared" si="8"/>
        <v>-8470</v>
      </c>
      <c r="G93" s="5">
        <f t="shared" si="9"/>
        <v>-5.2680000007967465E-3</v>
      </c>
      <c r="I93" s="5">
        <f>+G93</f>
        <v>-5.2680000007967465E-3</v>
      </c>
      <c r="O93" s="29"/>
      <c r="P93" s="177">
        <f t="shared" si="10"/>
        <v>29585.063999999998</v>
      </c>
      <c r="AB93" s="5" t="s">
        <v>53</v>
      </c>
      <c r="AC93" s="5">
        <v>5</v>
      </c>
      <c r="AE93" s="5" t="s">
        <v>45</v>
      </c>
      <c r="AG93" s="5" t="s">
        <v>42</v>
      </c>
    </row>
    <row r="94" spans="1:33" x14ac:dyDescent="0.2">
      <c r="A94" s="94" t="s">
        <v>23</v>
      </c>
      <c r="B94" s="93"/>
      <c r="C94" s="92">
        <v>44622.805</v>
      </c>
      <c r="D94" s="192">
        <v>2.9999999999999996E-3</v>
      </c>
      <c r="E94" s="5">
        <f t="shared" si="7"/>
        <v>-8436.008337933712</v>
      </c>
      <c r="F94" s="2">
        <f t="shared" si="8"/>
        <v>-8436</v>
      </c>
      <c r="G94" s="5">
        <f t="shared" si="9"/>
        <v>-4.7183999995468184E-3</v>
      </c>
      <c r="I94" s="5">
        <f>G94</f>
        <v>-4.7183999995468184E-3</v>
      </c>
      <c r="O94" s="29"/>
      <c r="P94" s="177">
        <f t="shared" si="10"/>
        <v>29604.305</v>
      </c>
    </row>
    <row r="95" spans="1:33" x14ac:dyDescent="0.2">
      <c r="A95" s="94" t="s">
        <v>58</v>
      </c>
      <c r="B95" s="91"/>
      <c r="C95" s="92">
        <v>44632.42</v>
      </c>
      <c r="D95" s="192"/>
      <c r="E95" s="5">
        <f t="shared" si="7"/>
        <v>-8419.017571438977</v>
      </c>
      <c r="F95" s="2">
        <f t="shared" si="8"/>
        <v>-8419</v>
      </c>
      <c r="G95" s="5">
        <f t="shared" si="9"/>
        <v>-9.9436000018613413E-3</v>
      </c>
      <c r="I95" s="5">
        <f>G95</f>
        <v>-9.9436000018613413E-3</v>
      </c>
      <c r="O95" s="29"/>
      <c r="P95" s="177">
        <f t="shared" si="10"/>
        <v>29613.919999999998</v>
      </c>
      <c r="AB95" s="5" t="s">
        <v>53</v>
      </c>
      <c r="AG95" s="5" t="s">
        <v>59</v>
      </c>
    </row>
    <row r="96" spans="1:33" x14ac:dyDescent="0.2">
      <c r="A96" s="94" t="s">
        <v>58</v>
      </c>
      <c r="B96" s="91"/>
      <c r="C96" s="92">
        <v>44632.425000000003</v>
      </c>
      <c r="D96" s="192"/>
      <c r="E96" s="5">
        <f t="shared" si="7"/>
        <v>-8419.0087358869696</v>
      </c>
      <c r="F96" s="2">
        <f t="shared" si="8"/>
        <v>-8419</v>
      </c>
      <c r="G96" s="5">
        <f t="shared" si="9"/>
        <v>-4.9435999972047284E-3</v>
      </c>
      <c r="I96" s="5">
        <f>G96</f>
        <v>-4.9435999972047284E-3</v>
      </c>
      <c r="O96" s="29"/>
      <c r="P96" s="177">
        <f t="shared" si="10"/>
        <v>29613.925000000003</v>
      </c>
      <c r="AB96" s="5" t="s">
        <v>53</v>
      </c>
      <c r="AG96" s="5" t="s">
        <v>59</v>
      </c>
    </row>
    <row r="97" spans="1:33" x14ac:dyDescent="0.2">
      <c r="A97" s="94" t="s">
        <v>23</v>
      </c>
      <c r="B97" s="91"/>
      <c r="C97" s="92">
        <v>44634.697</v>
      </c>
      <c r="D97" s="192">
        <v>3.5999999999999999E-3</v>
      </c>
      <c r="E97" s="5">
        <f t="shared" si="7"/>
        <v>-8414.9938610584722</v>
      </c>
      <c r="F97" s="2">
        <f t="shared" si="8"/>
        <v>-8415</v>
      </c>
      <c r="G97" s="5">
        <f t="shared" si="9"/>
        <v>3.4739999973680824E-3</v>
      </c>
      <c r="I97" s="5">
        <f>G97</f>
        <v>3.4739999973680824E-3</v>
      </c>
      <c r="O97" s="29"/>
      <c r="P97" s="177">
        <f t="shared" si="10"/>
        <v>29616.197</v>
      </c>
    </row>
    <row r="98" spans="1:33" x14ac:dyDescent="0.2">
      <c r="A98" s="94" t="s">
        <v>58</v>
      </c>
      <c r="B98" s="91"/>
      <c r="C98" s="92">
        <v>44636.377999999997</v>
      </c>
      <c r="D98" s="192"/>
      <c r="E98" s="5">
        <f t="shared" si="7"/>
        <v>-8412.0233484762994</v>
      </c>
      <c r="F98" s="2">
        <f t="shared" si="8"/>
        <v>-8412</v>
      </c>
      <c r="G98" s="5">
        <f t="shared" si="9"/>
        <v>-1.3212800004112069E-2</v>
      </c>
      <c r="I98" s="5">
        <f>G98</f>
        <v>-1.3212800004112069E-2</v>
      </c>
      <c r="O98" s="29"/>
      <c r="P98" s="177">
        <f t="shared" si="10"/>
        <v>29617.877999999997</v>
      </c>
      <c r="AB98" s="5" t="s">
        <v>53</v>
      </c>
      <c r="AG98" s="5" t="s">
        <v>59</v>
      </c>
    </row>
    <row r="99" spans="1:33" x14ac:dyDescent="0.2">
      <c r="A99" s="94" t="s">
        <v>70</v>
      </c>
      <c r="B99" s="91"/>
      <c r="C99" s="92">
        <v>44636.379000000001</v>
      </c>
      <c r="D99" s="192"/>
      <c r="E99" s="5">
        <f t="shared" si="7"/>
        <v>-8412.0215813658924</v>
      </c>
      <c r="F99" s="2">
        <f t="shared" si="8"/>
        <v>-8412</v>
      </c>
      <c r="G99" s="5">
        <f t="shared" si="9"/>
        <v>-1.2212800000270363E-2</v>
      </c>
      <c r="I99" s="5">
        <f>+G99</f>
        <v>-1.2212800000270363E-2</v>
      </c>
      <c r="O99" s="29"/>
      <c r="P99" s="177">
        <f t="shared" si="10"/>
        <v>29617.879000000001</v>
      </c>
      <c r="AB99" s="5" t="s">
        <v>53</v>
      </c>
      <c r="AC99" s="5">
        <v>9</v>
      </c>
      <c r="AE99" s="5" t="s">
        <v>69</v>
      </c>
      <c r="AG99" s="5" t="s">
        <v>42</v>
      </c>
    </row>
    <row r="100" spans="1:33" x14ac:dyDescent="0.2">
      <c r="A100" s="94" t="s">
        <v>68</v>
      </c>
      <c r="B100" s="91"/>
      <c r="C100" s="92">
        <v>44636.381999999998</v>
      </c>
      <c r="D100" s="192"/>
      <c r="E100" s="5">
        <f t="shared" si="7"/>
        <v>-8412.0162800346989</v>
      </c>
      <c r="F100" s="2">
        <f t="shared" si="8"/>
        <v>-8412</v>
      </c>
      <c r="G100" s="5">
        <f t="shared" si="9"/>
        <v>-9.2128000032971613E-3</v>
      </c>
      <c r="I100" s="5">
        <f>+G100</f>
        <v>-9.2128000032971613E-3</v>
      </c>
      <c r="O100" s="29"/>
      <c r="P100" s="177">
        <f t="shared" si="10"/>
        <v>29617.881999999998</v>
      </c>
      <c r="AB100" s="5" t="s">
        <v>53</v>
      </c>
      <c r="AC100" s="5">
        <v>10</v>
      </c>
      <c r="AE100" s="5" t="s">
        <v>48</v>
      </c>
      <c r="AG100" s="5" t="s">
        <v>42</v>
      </c>
    </row>
    <row r="101" spans="1:33" x14ac:dyDescent="0.2">
      <c r="A101" s="94" t="s">
        <v>58</v>
      </c>
      <c r="B101" s="91"/>
      <c r="C101" s="92">
        <v>44636.383000000002</v>
      </c>
      <c r="D101" s="192"/>
      <c r="E101" s="5">
        <f t="shared" si="7"/>
        <v>-8412.0145129242919</v>
      </c>
      <c r="F101" s="2">
        <f t="shared" si="8"/>
        <v>-8412</v>
      </c>
      <c r="G101" s="5">
        <f t="shared" si="9"/>
        <v>-8.2127999994554557E-3</v>
      </c>
      <c r="I101" s="5">
        <f>G101</f>
        <v>-8.2127999994554557E-3</v>
      </c>
      <c r="O101" s="29"/>
      <c r="P101" s="177">
        <f t="shared" si="10"/>
        <v>29617.883000000002</v>
      </c>
      <c r="AB101" s="5" t="s">
        <v>53</v>
      </c>
      <c r="AG101" s="5" t="s">
        <v>59</v>
      </c>
    </row>
    <row r="102" spans="1:33" x14ac:dyDescent="0.2">
      <c r="A102" s="94" t="s">
        <v>70</v>
      </c>
      <c r="B102" s="91"/>
      <c r="C102" s="92">
        <v>44640.343000000001</v>
      </c>
      <c r="D102" s="192"/>
      <c r="E102" s="5">
        <f t="shared" si="7"/>
        <v>-8405.0167557408131</v>
      </c>
      <c r="F102" s="2">
        <f t="shared" si="8"/>
        <v>-8405</v>
      </c>
      <c r="G102" s="5">
        <f t="shared" si="9"/>
        <v>-9.4820000012987293E-3</v>
      </c>
      <c r="I102" s="5">
        <f t="shared" ref="I102:I112" si="11">+G102</f>
        <v>-9.4820000012987293E-3</v>
      </c>
      <c r="O102" s="29"/>
      <c r="P102" s="177">
        <f t="shared" si="10"/>
        <v>29621.843000000001</v>
      </c>
      <c r="AB102" s="5" t="s">
        <v>53</v>
      </c>
      <c r="AC102" s="5">
        <v>13</v>
      </c>
      <c r="AE102" s="5" t="s">
        <v>69</v>
      </c>
      <c r="AG102" s="5" t="s">
        <v>42</v>
      </c>
    </row>
    <row r="103" spans="1:33" x14ac:dyDescent="0.2">
      <c r="A103" s="94" t="s">
        <v>70</v>
      </c>
      <c r="B103" s="91"/>
      <c r="C103" s="92">
        <v>44641.474000000002</v>
      </c>
      <c r="D103" s="192"/>
      <c r="E103" s="5">
        <f t="shared" si="7"/>
        <v>-8403.0181538785582</v>
      </c>
      <c r="F103" s="2">
        <f t="shared" si="8"/>
        <v>-8403</v>
      </c>
      <c r="G103" s="5">
        <f t="shared" si="9"/>
        <v>-1.0273200001392979E-2</v>
      </c>
      <c r="I103" s="5">
        <f t="shared" si="11"/>
        <v>-1.0273200001392979E-2</v>
      </c>
      <c r="O103" s="29"/>
      <c r="P103" s="177">
        <f t="shared" si="10"/>
        <v>29622.974000000002</v>
      </c>
      <c r="AB103" s="5" t="s">
        <v>53</v>
      </c>
      <c r="AC103" s="5">
        <v>7</v>
      </c>
      <c r="AE103" s="5" t="s">
        <v>69</v>
      </c>
      <c r="AG103" s="5" t="s">
        <v>42</v>
      </c>
    </row>
    <row r="104" spans="1:33" x14ac:dyDescent="0.2">
      <c r="A104" s="94" t="s">
        <v>70</v>
      </c>
      <c r="B104" s="91"/>
      <c r="C104" s="92">
        <v>44645.434000000001</v>
      </c>
      <c r="D104" s="192"/>
      <c r="E104" s="5">
        <f t="shared" si="7"/>
        <v>-8396.0203966950794</v>
      </c>
      <c r="F104" s="2">
        <f t="shared" si="8"/>
        <v>-8396</v>
      </c>
      <c r="G104" s="5">
        <f t="shared" si="9"/>
        <v>-1.1542400003236253E-2</v>
      </c>
      <c r="I104" s="5">
        <f t="shared" si="11"/>
        <v>-1.1542400003236253E-2</v>
      </c>
      <c r="O104" s="29"/>
      <c r="P104" s="177">
        <f t="shared" si="10"/>
        <v>29626.934000000001</v>
      </c>
      <c r="AB104" s="5" t="s">
        <v>53</v>
      </c>
      <c r="AC104" s="5">
        <v>9</v>
      </c>
      <c r="AE104" s="5" t="s">
        <v>69</v>
      </c>
      <c r="AG104" s="5" t="s">
        <v>42</v>
      </c>
    </row>
    <row r="105" spans="1:33" x14ac:dyDescent="0.2">
      <c r="A105" s="94" t="s">
        <v>70</v>
      </c>
      <c r="B105" s="91"/>
      <c r="C105" s="92">
        <v>44661.285000000003</v>
      </c>
      <c r="D105" s="192"/>
      <c r="E105" s="5">
        <f t="shared" si="7"/>
        <v>-8368.009929746755</v>
      </c>
      <c r="F105" s="2">
        <f t="shared" si="8"/>
        <v>-8368</v>
      </c>
      <c r="G105" s="5">
        <f t="shared" si="9"/>
        <v>-5.619199997454416E-3</v>
      </c>
      <c r="I105" s="5">
        <f t="shared" si="11"/>
        <v>-5.619199997454416E-3</v>
      </c>
      <c r="O105" s="29"/>
      <c r="P105" s="177">
        <f t="shared" si="10"/>
        <v>29642.785000000003</v>
      </c>
      <c r="AB105" s="5" t="s">
        <v>53</v>
      </c>
      <c r="AC105" s="5">
        <v>11</v>
      </c>
      <c r="AE105" s="5" t="s">
        <v>45</v>
      </c>
      <c r="AG105" s="5" t="s">
        <v>42</v>
      </c>
    </row>
    <row r="106" spans="1:33" x14ac:dyDescent="0.2">
      <c r="A106" s="94" t="s">
        <v>70</v>
      </c>
      <c r="B106" s="91"/>
      <c r="C106" s="92">
        <v>44662.411999999997</v>
      </c>
      <c r="D106" s="192"/>
      <c r="E106" s="5">
        <f t="shared" si="7"/>
        <v>-8366.0183963261152</v>
      </c>
      <c r="F106" s="2">
        <f t="shared" si="8"/>
        <v>-8366</v>
      </c>
      <c r="G106" s="5">
        <f t="shared" si="9"/>
        <v>-1.0410400005639531E-2</v>
      </c>
      <c r="I106" s="5">
        <f t="shared" si="11"/>
        <v>-1.0410400005639531E-2</v>
      </c>
      <c r="O106" s="29"/>
      <c r="P106" s="177">
        <f t="shared" si="10"/>
        <v>29643.911999999997</v>
      </c>
      <c r="AB106" s="5" t="s">
        <v>53</v>
      </c>
      <c r="AC106" s="5">
        <v>6</v>
      </c>
      <c r="AE106" s="5" t="s">
        <v>45</v>
      </c>
      <c r="AG106" s="5" t="s">
        <v>42</v>
      </c>
    </row>
    <row r="107" spans="1:33" x14ac:dyDescent="0.2">
      <c r="A107" s="94" t="s">
        <v>70</v>
      </c>
      <c r="B107" s="91"/>
      <c r="C107" s="92">
        <v>44662.43</v>
      </c>
      <c r="D107" s="192"/>
      <c r="E107" s="5">
        <f t="shared" si="7"/>
        <v>-8365.9865883389102</v>
      </c>
      <c r="F107" s="2">
        <f t="shared" si="8"/>
        <v>-8366</v>
      </c>
      <c r="G107" s="5">
        <f t="shared" si="9"/>
        <v>7.5895999980275519E-3</v>
      </c>
      <c r="I107" s="5">
        <f t="shared" si="11"/>
        <v>7.5895999980275519E-3</v>
      </c>
      <c r="O107" s="29"/>
      <c r="P107" s="177">
        <f t="shared" si="10"/>
        <v>29643.93</v>
      </c>
      <c r="AB107" s="5" t="s">
        <v>53</v>
      </c>
      <c r="AC107" s="5">
        <v>7</v>
      </c>
      <c r="AE107" s="5" t="s">
        <v>48</v>
      </c>
      <c r="AG107" s="5" t="s">
        <v>42</v>
      </c>
    </row>
    <row r="108" spans="1:33" x14ac:dyDescent="0.2">
      <c r="A108" s="94" t="s">
        <v>70</v>
      </c>
      <c r="B108" s="91"/>
      <c r="C108" s="92">
        <v>44670.341</v>
      </c>
      <c r="D108" s="192"/>
      <c r="E108" s="5">
        <f t="shared" si="7"/>
        <v>-8352.0069779655478</v>
      </c>
      <c r="F108" s="2">
        <f t="shared" si="8"/>
        <v>-8352</v>
      </c>
      <c r="G108" s="5">
        <f t="shared" si="9"/>
        <v>-3.9488000038545579E-3</v>
      </c>
      <c r="I108" s="5">
        <f t="shared" si="11"/>
        <v>-3.9488000038545579E-3</v>
      </c>
      <c r="O108" s="29"/>
      <c r="P108" s="177">
        <f t="shared" si="10"/>
        <v>29651.841</v>
      </c>
      <c r="AB108" s="5" t="s">
        <v>53</v>
      </c>
      <c r="AC108" s="5">
        <v>8</v>
      </c>
      <c r="AE108" s="5" t="s">
        <v>71</v>
      </c>
      <c r="AG108" s="5" t="s">
        <v>42</v>
      </c>
    </row>
    <row r="109" spans="1:33" x14ac:dyDescent="0.2">
      <c r="A109" s="94" t="s">
        <v>70</v>
      </c>
      <c r="B109" s="91"/>
      <c r="C109" s="92">
        <v>44674.294999999998</v>
      </c>
      <c r="D109" s="192"/>
      <c r="E109" s="5">
        <f t="shared" si="7"/>
        <v>-8345.0198234444706</v>
      </c>
      <c r="F109" s="2">
        <f t="shared" si="8"/>
        <v>-8345</v>
      </c>
      <c r="G109" s="5">
        <f t="shared" si="9"/>
        <v>-1.1217999999644235E-2</v>
      </c>
      <c r="I109" s="5">
        <f t="shared" si="11"/>
        <v>-1.1217999999644235E-2</v>
      </c>
      <c r="O109" s="29"/>
      <c r="P109" s="177">
        <f t="shared" si="10"/>
        <v>29655.794999999998</v>
      </c>
      <c r="AB109" s="5" t="s">
        <v>53</v>
      </c>
      <c r="AC109" s="5">
        <v>5</v>
      </c>
      <c r="AE109" s="5" t="s">
        <v>72</v>
      </c>
      <c r="AG109" s="5" t="s">
        <v>42</v>
      </c>
    </row>
    <row r="110" spans="1:33" x14ac:dyDescent="0.2">
      <c r="A110" s="94" t="s">
        <v>73</v>
      </c>
      <c r="B110" s="91"/>
      <c r="C110" s="92">
        <v>44895.57</v>
      </c>
      <c r="D110" s="192"/>
      <c r="E110" s="5">
        <f t="shared" si="7"/>
        <v>-7954.0024697134977</v>
      </c>
      <c r="F110" s="2">
        <f t="shared" si="8"/>
        <v>-7954</v>
      </c>
      <c r="G110" s="5">
        <f t="shared" si="9"/>
        <v>-1.3976000045659021E-3</v>
      </c>
      <c r="I110" s="5">
        <f t="shared" si="11"/>
        <v>-1.3976000045659021E-3</v>
      </c>
      <c r="O110" s="29"/>
      <c r="P110" s="177">
        <f t="shared" si="10"/>
        <v>29877.07</v>
      </c>
      <c r="AB110" s="5" t="s">
        <v>53</v>
      </c>
      <c r="AC110" s="5">
        <v>7</v>
      </c>
      <c r="AE110" s="5" t="s">
        <v>45</v>
      </c>
      <c r="AG110" s="5" t="s">
        <v>42</v>
      </c>
    </row>
    <row r="111" spans="1:33" x14ac:dyDescent="0.2">
      <c r="A111" s="94" t="s">
        <v>74</v>
      </c>
      <c r="B111" s="91"/>
      <c r="C111" s="92">
        <v>44933.485000000001</v>
      </c>
      <c r="D111" s="192"/>
      <c r="E111" s="5">
        <f t="shared" si="7"/>
        <v>-7887.0024789024701</v>
      </c>
      <c r="F111" s="2">
        <f t="shared" si="8"/>
        <v>-7887</v>
      </c>
      <c r="G111" s="5">
        <f t="shared" si="9"/>
        <v>-1.4028000005055219E-3</v>
      </c>
      <c r="I111" s="5">
        <f t="shared" si="11"/>
        <v>-1.4028000005055219E-3</v>
      </c>
      <c r="O111" s="29"/>
      <c r="P111" s="177">
        <f t="shared" si="10"/>
        <v>29914.985000000001</v>
      </c>
      <c r="AB111" s="5" t="s">
        <v>53</v>
      </c>
      <c r="AC111" s="5">
        <v>14</v>
      </c>
      <c r="AE111" s="5" t="s">
        <v>71</v>
      </c>
      <c r="AG111" s="5" t="s">
        <v>42</v>
      </c>
    </row>
    <row r="112" spans="1:33" x14ac:dyDescent="0.2">
      <c r="A112" s="94" t="s">
        <v>74</v>
      </c>
      <c r="B112" s="91"/>
      <c r="C112" s="92">
        <v>45001.383999999998</v>
      </c>
      <c r="D112" s="192"/>
      <c r="E112" s="5">
        <f t="shared" si="7"/>
        <v>-7767.0174498617826</v>
      </c>
      <c r="F112" s="2">
        <f t="shared" si="8"/>
        <v>-7767</v>
      </c>
      <c r="G112" s="5">
        <f t="shared" si="9"/>
        <v>-9.8748000018531457E-3</v>
      </c>
      <c r="I112" s="5">
        <f t="shared" si="11"/>
        <v>-9.8748000018531457E-3</v>
      </c>
      <c r="O112" s="29"/>
      <c r="P112" s="177">
        <f t="shared" si="10"/>
        <v>29982.883999999998</v>
      </c>
      <c r="AC112" s="5">
        <v>6</v>
      </c>
      <c r="AE112" s="5" t="s">
        <v>45</v>
      </c>
      <c r="AG112" s="5" t="s">
        <v>42</v>
      </c>
    </row>
    <row r="113" spans="1:33" x14ac:dyDescent="0.2">
      <c r="A113" s="94" t="s">
        <v>75</v>
      </c>
      <c r="B113" s="91"/>
      <c r="C113" s="92">
        <v>45014.413999999997</v>
      </c>
      <c r="D113" s="192"/>
      <c r="E113" s="5">
        <f t="shared" si="7"/>
        <v>-7743.9920013514939</v>
      </c>
      <c r="F113" s="2">
        <f t="shared" si="8"/>
        <v>-7744</v>
      </c>
      <c r="G113" s="5">
        <f t="shared" si="9"/>
        <v>4.5263999927556142E-3</v>
      </c>
      <c r="J113" s="5">
        <f>G113</f>
        <v>4.5263999927556142E-3</v>
      </c>
      <c r="O113" s="29"/>
      <c r="P113" s="177">
        <f t="shared" si="10"/>
        <v>29995.913999999997</v>
      </c>
      <c r="AB113" s="5" t="s">
        <v>53</v>
      </c>
      <c r="AG113" s="5" t="s">
        <v>59</v>
      </c>
    </row>
    <row r="114" spans="1:33" x14ac:dyDescent="0.2">
      <c r="A114" s="94" t="s">
        <v>76</v>
      </c>
      <c r="B114" s="91"/>
      <c r="C114" s="92">
        <v>45018.37</v>
      </c>
      <c r="D114" s="192"/>
      <c r="E114" s="5">
        <f t="shared" si="7"/>
        <v>-7737.0013126096028</v>
      </c>
      <c r="F114" s="2">
        <f t="shared" si="8"/>
        <v>-7737</v>
      </c>
      <c r="G114" s="5">
        <f t="shared" si="9"/>
        <v>-7.4280000262660906E-4</v>
      </c>
      <c r="I114" s="5">
        <f>+G114</f>
        <v>-7.4280000262660906E-4</v>
      </c>
      <c r="O114" s="29"/>
      <c r="P114" s="177">
        <f t="shared" si="10"/>
        <v>29999.870000000003</v>
      </c>
      <c r="AB114" s="5" t="s">
        <v>53</v>
      </c>
      <c r="AC114" s="5">
        <v>7</v>
      </c>
      <c r="AE114" s="5" t="s">
        <v>45</v>
      </c>
      <c r="AG114" s="5" t="s">
        <v>42</v>
      </c>
    </row>
    <row r="115" spans="1:33" x14ac:dyDescent="0.2">
      <c r="A115" s="94" t="s">
        <v>76</v>
      </c>
      <c r="B115" s="91"/>
      <c r="C115" s="92">
        <v>45022.321000000004</v>
      </c>
      <c r="D115" s="192"/>
      <c r="E115" s="5">
        <f t="shared" si="7"/>
        <v>-7730.0194594197192</v>
      </c>
      <c r="F115" s="2">
        <f t="shared" si="8"/>
        <v>-7730</v>
      </c>
      <c r="G115" s="5">
        <f t="shared" si="9"/>
        <v>-1.1011999995389488E-2</v>
      </c>
      <c r="I115" s="5">
        <f>+G115</f>
        <v>-1.1011999995389488E-2</v>
      </c>
      <c r="O115" s="29"/>
      <c r="P115" s="177">
        <f t="shared" si="10"/>
        <v>30003.821000000004</v>
      </c>
      <c r="AB115" s="5" t="s">
        <v>53</v>
      </c>
      <c r="AC115" s="5">
        <v>10</v>
      </c>
      <c r="AE115" s="5" t="s">
        <v>63</v>
      </c>
      <c r="AG115" s="5" t="s">
        <v>42</v>
      </c>
    </row>
    <row r="116" spans="1:33" x14ac:dyDescent="0.2">
      <c r="A116" s="94" t="s">
        <v>76</v>
      </c>
      <c r="B116" s="91"/>
      <c r="C116" s="92">
        <v>45022.326000000001</v>
      </c>
      <c r="D116" s="192"/>
      <c r="E116" s="5">
        <f t="shared" si="7"/>
        <v>-7730.0106238677245</v>
      </c>
      <c r="F116" s="2">
        <f t="shared" si="8"/>
        <v>-7730</v>
      </c>
      <c r="G116" s="5">
        <f t="shared" si="9"/>
        <v>-6.0119999980088323E-3</v>
      </c>
      <c r="I116" s="5">
        <f>+G116</f>
        <v>-6.0119999980088323E-3</v>
      </c>
      <c r="O116" s="29"/>
      <c r="P116" s="177">
        <f t="shared" si="10"/>
        <v>30003.826000000001</v>
      </c>
      <c r="AB116" s="5" t="s">
        <v>53</v>
      </c>
      <c r="AC116" s="5">
        <v>6</v>
      </c>
      <c r="AE116" s="5" t="s">
        <v>45</v>
      </c>
      <c r="AG116" s="5" t="s">
        <v>42</v>
      </c>
    </row>
    <row r="117" spans="1:33" x14ac:dyDescent="0.2">
      <c r="A117" s="94" t="s">
        <v>77</v>
      </c>
      <c r="B117" s="91"/>
      <c r="C117" s="92">
        <v>45022.337</v>
      </c>
      <c r="D117" s="192"/>
      <c r="E117" s="5">
        <f t="shared" si="7"/>
        <v>-7729.991185653329</v>
      </c>
      <c r="F117" s="2">
        <f t="shared" si="8"/>
        <v>-7730</v>
      </c>
      <c r="G117" s="5">
        <f t="shared" si="9"/>
        <v>4.9880000005941838E-3</v>
      </c>
      <c r="I117" s="5">
        <f>G117</f>
        <v>4.9880000005941838E-3</v>
      </c>
      <c r="O117" s="29"/>
      <c r="P117" s="177">
        <f t="shared" si="10"/>
        <v>30003.837</v>
      </c>
      <c r="AB117" s="5" t="s">
        <v>53</v>
      </c>
      <c r="AG117" s="5" t="s">
        <v>59</v>
      </c>
    </row>
    <row r="118" spans="1:33" x14ac:dyDescent="0.2">
      <c r="A118" s="94" t="s">
        <v>77</v>
      </c>
      <c r="B118" s="91"/>
      <c r="C118" s="92">
        <v>45022.338000000003</v>
      </c>
      <c r="D118" s="192"/>
      <c r="E118" s="5">
        <f t="shared" si="7"/>
        <v>-7729.9894185429221</v>
      </c>
      <c r="F118" s="2">
        <f t="shared" si="8"/>
        <v>-7730</v>
      </c>
      <c r="G118" s="5">
        <f t="shared" si="9"/>
        <v>5.9880000044358894E-3</v>
      </c>
      <c r="I118" s="5">
        <f>G118</f>
        <v>5.9880000044358894E-3</v>
      </c>
      <c r="O118" s="29"/>
      <c r="P118" s="177">
        <f t="shared" si="10"/>
        <v>30003.838000000003</v>
      </c>
      <c r="AB118" s="5" t="s">
        <v>53</v>
      </c>
      <c r="AG118" s="5" t="s">
        <v>59</v>
      </c>
    </row>
    <row r="119" spans="1:33" x14ac:dyDescent="0.2">
      <c r="A119" s="94" t="s">
        <v>76</v>
      </c>
      <c r="B119" s="91"/>
      <c r="C119" s="92">
        <v>45056.275000000001</v>
      </c>
      <c r="D119" s="192"/>
      <c r="E119" s="5">
        <f t="shared" si="7"/>
        <v>-7670.0189929025773</v>
      </c>
      <c r="F119" s="2">
        <f t="shared" si="8"/>
        <v>-7670</v>
      </c>
      <c r="G119" s="5">
        <f t="shared" si="9"/>
        <v>-1.0748000000603497E-2</v>
      </c>
      <c r="I119" s="5">
        <f t="shared" ref="I119:I125" si="12">+G119</f>
        <v>-1.0748000000603497E-2</v>
      </c>
      <c r="O119" s="29"/>
      <c r="P119" s="177">
        <f t="shared" si="10"/>
        <v>30037.775000000001</v>
      </c>
      <c r="AB119" s="5" t="s">
        <v>53</v>
      </c>
      <c r="AC119" s="5">
        <v>12</v>
      </c>
      <c r="AE119" s="5" t="s">
        <v>71</v>
      </c>
      <c r="AG119" s="5" t="s">
        <v>42</v>
      </c>
    </row>
    <row r="120" spans="1:33" x14ac:dyDescent="0.2">
      <c r="A120" s="94" t="s">
        <v>78</v>
      </c>
      <c r="B120" s="91"/>
      <c r="C120" s="92">
        <v>45061.370999999999</v>
      </c>
      <c r="D120" s="192"/>
      <c r="E120" s="5">
        <f t="shared" si="7"/>
        <v>-7661.0137983048498</v>
      </c>
      <c r="F120" s="2">
        <f t="shared" si="8"/>
        <v>-7661</v>
      </c>
      <c r="G120" s="5">
        <f t="shared" si="9"/>
        <v>-7.8084000051603653E-3</v>
      </c>
      <c r="I120" s="5">
        <f t="shared" si="12"/>
        <v>-7.8084000051603653E-3</v>
      </c>
      <c r="O120" s="29"/>
      <c r="P120" s="177">
        <f t="shared" si="10"/>
        <v>30042.870999999999</v>
      </c>
      <c r="AB120" s="5" t="s">
        <v>53</v>
      </c>
      <c r="AC120" s="5">
        <v>6</v>
      </c>
      <c r="AE120" s="5" t="s">
        <v>45</v>
      </c>
      <c r="AG120" s="5" t="s">
        <v>42</v>
      </c>
    </row>
    <row r="121" spans="1:33" x14ac:dyDescent="0.2">
      <c r="A121" s="94" t="s">
        <v>78</v>
      </c>
      <c r="B121" s="91"/>
      <c r="C121" s="92">
        <v>45070.425000000003</v>
      </c>
      <c r="D121" s="192"/>
      <c r="E121" s="5">
        <f t="shared" si="7"/>
        <v>-7645.014380744431</v>
      </c>
      <c r="F121" s="2">
        <f t="shared" si="8"/>
        <v>-7645</v>
      </c>
      <c r="G121" s="5">
        <f t="shared" si="9"/>
        <v>-8.1379999974160455E-3</v>
      </c>
      <c r="I121" s="5">
        <f t="shared" si="12"/>
        <v>-8.1379999974160455E-3</v>
      </c>
      <c r="O121" s="29"/>
      <c r="P121" s="177">
        <f t="shared" si="10"/>
        <v>30051.925000000003</v>
      </c>
      <c r="AB121" s="5" t="s">
        <v>53</v>
      </c>
      <c r="AC121" s="5">
        <v>10</v>
      </c>
      <c r="AE121" s="5" t="s">
        <v>48</v>
      </c>
      <c r="AG121" s="5" t="s">
        <v>42</v>
      </c>
    </row>
    <row r="122" spans="1:33" x14ac:dyDescent="0.2">
      <c r="A122" s="94" t="s">
        <v>78</v>
      </c>
      <c r="B122" s="91"/>
      <c r="C122" s="92">
        <v>45078.343999999997</v>
      </c>
      <c r="D122" s="192"/>
      <c r="E122" s="5">
        <f t="shared" si="7"/>
        <v>-7631.0206334878803</v>
      </c>
      <c r="F122" s="2">
        <f t="shared" si="8"/>
        <v>-7631</v>
      </c>
      <c r="G122" s="5">
        <f t="shared" si="9"/>
        <v>-1.1676400004944298E-2</v>
      </c>
      <c r="I122" s="5">
        <f t="shared" si="12"/>
        <v>-1.1676400004944298E-2</v>
      </c>
      <c r="O122" s="29"/>
      <c r="P122" s="177">
        <f t="shared" si="10"/>
        <v>30059.843999999997</v>
      </c>
      <c r="AB122" s="5" t="s">
        <v>53</v>
      </c>
      <c r="AC122" s="5">
        <v>8</v>
      </c>
      <c r="AE122" s="5" t="s">
        <v>45</v>
      </c>
      <c r="AG122" s="5" t="s">
        <v>42</v>
      </c>
    </row>
    <row r="123" spans="1:33" x14ac:dyDescent="0.2">
      <c r="A123" s="94" t="s">
        <v>78</v>
      </c>
      <c r="B123" s="91"/>
      <c r="C123" s="92">
        <v>45078.347999999998</v>
      </c>
      <c r="D123" s="192"/>
      <c r="E123" s="5">
        <f t="shared" si="7"/>
        <v>-7631.0135650462789</v>
      </c>
      <c r="F123" s="2">
        <f t="shared" si="8"/>
        <v>-7631</v>
      </c>
      <c r="G123" s="5">
        <f t="shared" si="9"/>
        <v>-7.6764000041293912E-3</v>
      </c>
      <c r="I123" s="5">
        <f t="shared" si="12"/>
        <v>-7.6764000041293912E-3</v>
      </c>
      <c r="O123" s="29"/>
      <c r="P123" s="177">
        <f t="shared" si="10"/>
        <v>30059.847999999998</v>
      </c>
      <c r="AB123" s="5" t="s">
        <v>53</v>
      </c>
      <c r="AC123" s="5">
        <v>9</v>
      </c>
      <c r="AE123" s="5" t="s">
        <v>48</v>
      </c>
      <c r="AG123" s="5" t="s">
        <v>42</v>
      </c>
    </row>
    <row r="124" spans="1:33" x14ac:dyDescent="0.2">
      <c r="A124" s="94" t="s">
        <v>79</v>
      </c>
      <c r="B124" s="91"/>
      <c r="C124" s="92">
        <v>45226.614999999998</v>
      </c>
      <c r="D124" s="192"/>
      <c r="E124" s="5">
        <f t="shared" si="7"/>
        <v>-7369.0094073889304</v>
      </c>
      <c r="F124" s="2">
        <f t="shared" si="8"/>
        <v>-7369</v>
      </c>
      <c r="G124" s="5">
        <f t="shared" si="9"/>
        <v>-5.3236000021570362E-3</v>
      </c>
      <c r="I124" s="5">
        <f t="shared" si="12"/>
        <v>-5.3236000021570362E-3</v>
      </c>
      <c r="O124" s="29"/>
      <c r="P124" s="177">
        <f t="shared" si="10"/>
        <v>30208.114999999998</v>
      </c>
      <c r="AB124" s="5" t="s">
        <v>53</v>
      </c>
      <c r="AC124" s="5">
        <v>6</v>
      </c>
      <c r="AE124" s="5" t="s">
        <v>45</v>
      </c>
      <c r="AG124" s="5" t="s">
        <v>42</v>
      </c>
    </row>
    <row r="125" spans="1:33" x14ac:dyDescent="0.2">
      <c r="A125" s="94" t="s">
        <v>81</v>
      </c>
      <c r="B125" s="91"/>
      <c r="C125" s="92">
        <v>45294.52</v>
      </c>
      <c r="D125" s="192"/>
      <c r="E125" s="5">
        <f t="shared" si="7"/>
        <v>-7249.0137756858412</v>
      </c>
      <c r="F125" s="2">
        <f t="shared" si="8"/>
        <v>-7249</v>
      </c>
      <c r="G125" s="5">
        <f t="shared" si="9"/>
        <v>-7.7956000022822991E-3</v>
      </c>
      <c r="I125" s="5">
        <f t="shared" si="12"/>
        <v>-7.7956000022822991E-3</v>
      </c>
      <c r="O125" s="29"/>
      <c r="P125" s="177">
        <f t="shared" si="10"/>
        <v>30276.019999999997</v>
      </c>
      <c r="AB125" s="5" t="s">
        <v>53</v>
      </c>
      <c r="AC125" s="5">
        <v>6</v>
      </c>
      <c r="AE125" s="5" t="s">
        <v>80</v>
      </c>
      <c r="AG125" s="5" t="s">
        <v>42</v>
      </c>
    </row>
    <row r="126" spans="1:33" x14ac:dyDescent="0.2">
      <c r="A126" s="94" t="s">
        <v>83</v>
      </c>
      <c r="B126" s="91" t="s">
        <v>152</v>
      </c>
      <c r="C126" s="95">
        <v>45337.336000000003</v>
      </c>
      <c r="D126" s="192"/>
      <c r="E126" s="5">
        <f t="shared" si="7"/>
        <v>-7173.353176805047</v>
      </c>
      <c r="F126" s="2">
        <f t="shared" si="8"/>
        <v>-7173.5</v>
      </c>
      <c r="G126" s="28">
        <f t="shared" si="9"/>
        <v>8.3086600003298372E-2</v>
      </c>
      <c r="O126" s="29"/>
      <c r="P126" s="177">
        <f t="shared" si="10"/>
        <v>30318.836000000003</v>
      </c>
      <c r="AB126" s="5" t="s">
        <v>82</v>
      </c>
      <c r="AC126" s="5">
        <v>9</v>
      </c>
      <c r="AE126" s="5" t="s">
        <v>69</v>
      </c>
      <c r="AG126" s="5" t="s">
        <v>42</v>
      </c>
    </row>
    <row r="127" spans="1:33" x14ac:dyDescent="0.2">
      <c r="A127" s="94" t="s">
        <v>84</v>
      </c>
      <c r="B127" s="91"/>
      <c r="C127" s="92">
        <v>45337.555999999997</v>
      </c>
      <c r="D127" s="192"/>
      <c r="E127" s="5">
        <f t="shared" si="7"/>
        <v>-7172.9644125170871</v>
      </c>
      <c r="F127" s="2">
        <f t="shared" si="8"/>
        <v>-7173</v>
      </c>
      <c r="G127" s="5">
        <f t="shared" si="9"/>
        <v>2.0138799998676404E-2</v>
      </c>
      <c r="I127" s="5">
        <f>+G127</f>
        <v>2.0138799998676404E-2</v>
      </c>
      <c r="O127" s="29"/>
      <c r="P127" s="177">
        <f t="shared" si="10"/>
        <v>30319.055999999997</v>
      </c>
      <c r="AB127" s="5" t="s">
        <v>53</v>
      </c>
      <c r="AG127" s="5" t="s">
        <v>59</v>
      </c>
    </row>
    <row r="128" spans="1:33" x14ac:dyDescent="0.2">
      <c r="A128" s="94" t="s">
        <v>81</v>
      </c>
      <c r="B128" s="91"/>
      <c r="C128" s="92">
        <v>45349.421000000002</v>
      </c>
      <c r="D128" s="192"/>
      <c r="E128" s="5">
        <f t="shared" si="7"/>
        <v>-7151.9976476226348</v>
      </c>
      <c r="F128" s="2">
        <f t="shared" si="8"/>
        <v>-7152</v>
      </c>
      <c r="G128" s="5">
        <f t="shared" si="9"/>
        <v>1.3312000010046177E-3</v>
      </c>
      <c r="I128" s="5">
        <f>+G128</f>
        <v>1.3312000010046177E-3</v>
      </c>
      <c r="O128" s="29"/>
      <c r="P128" s="177">
        <f t="shared" si="10"/>
        <v>30330.921000000002</v>
      </c>
      <c r="AB128" s="5" t="s">
        <v>53</v>
      </c>
      <c r="AC128" s="5">
        <v>7</v>
      </c>
      <c r="AE128" s="5" t="s">
        <v>69</v>
      </c>
      <c r="AG128" s="5" t="s">
        <v>42</v>
      </c>
    </row>
    <row r="129" spans="1:33" x14ac:dyDescent="0.2">
      <c r="A129" s="94" t="s">
        <v>23</v>
      </c>
      <c r="B129" s="91"/>
      <c r="C129" s="92">
        <v>45352.82</v>
      </c>
      <c r="D129" s="192">
        <v>4.1999999999999997E-3</v>
      </c>
      <c r="E129" s="5">
        <f t="shared" si="7"/>
        <v>-7145.9912393734849</v>
      </c>
      <c r="F129" s="2">
        <f t="shared" si="8"/>
        <v>-7146</v>
      </c>
      <c r="G129" s="5">
        <f t="shared" si="9"/>
        <v>4.9575999946682714E-3</v>
      </c>
      <c r="I129" s="5">
        <f>G129</f>
        <v>4.9575999946682714E-3</v>
      </c>
      <c r="O129" s="29"/>
      <c r="P129" s="177">
        <f t="shared" si="10"/>
        <v>30334.32</v>
      </c>
    </row>
    <row r="130" spans="1:33" x14ac:dyDescent="0.2">
      <c r="A130" s="94" t="s">
        <v>81</v>
      </c>
      <c r="B130" s="91"/>
      <c r="C130" s="92">
        <v>45353.373</v>
      </c>
      <c r="D130" s="192"/>
      <c r="E130" s="5">
        <f t="shared" si="7"/>
        <v>-7145.0140273223569</v>
      </c>
      <c r="F130" s="2">
        <f t="shared" si="8"/>
        <v>-7145</v>
      </c>
      <c r="G130" s="5">
        <f t="shared" si="9"/>
        <v>-7.9380000024684705E-3</v>
      </c>
      <c r="I130" s="5">
        <f>+G130</f>
        <v>-7.9380000024684705E-3</v>
      </c>
      <c r="O130" s="29"/>
      <c r="P130" s="177">
        <f t="shared" si="10"/>
        <v>30334.873</v>
      </c>
      <c r="AB130" s="5" t="s">
        <v>53</v>
      </c>
      <c r="AC130" s="5">
        <v>9</v>
      </c>
      <c r="AE130" s="5" t="s">
        <v>69</v>
      </c>
      <c r="AG130" s="5" t="s">
        <v>42</v>
      </c>
    </row>
    <row r="131" spans="1:33" x14ac:dyDescent="0.2">
      <c r="A131" s="94" t="s">
        <v>81</v>
      </c>
      <c r="B131" s="91"/>
      <c r="C131" s="92">
        <v>45353.383000000002</v>
      </c>
      <c r="D131" s="192"/>
      <c r="E131" s="5">
        <f t="shared" si="7"/>
        <v>-7144.9963562183548</v>
      </c>
      <c r="F131" s="2">
        <f t="shared" si="8"/>
        <v>-7145</v>
      </c>
      <c r="G131" s="5">
        <f t="shared" si="9"/>
        <v>2.0619999995687976E-3</v>
      </c>
      <c r="I131" s="5">
        <f>+G131</f>
        <v>2.0619999995687976E-3</v>
      </c>
      <c r="O131" s="29"/>
      <c r="P131" s="177">
        <f t="shared" si="10"/>
        <v>30334.883000000002</v>
      </c>
      <c r="AB131" s="5" t="s">
        <v>53</v>
      </c>
      <c r="AC131" s="5">
        <v>9</v>
      </c>
      <c r="AE131" s="5" t="s">
        <v>48</v>
      </c>
      <c r="AG131" s="5" t="s">
        <v>42</v>
      </c>
    </row>
    <row r="132" spans="1:33" x14ac:dyDescent="0.2">
      <c r="A132" s="94" t="s">
        <v>85</v>
      </c>
      <c r="B132" s="91"/>
      <c r="C132" s="92">
        <v>45357.332999999999</v>
      </c>
      <c r="D132" s="192"/>
      <c r="E132" s="5">
        <f t="shared" si="7"/>
        <v>-7138.0162701388781</v>
      </c>
      <c r="F132" s="2">
        <f t="shared" si="8"/>
        <v>-7138</v>
      </c>
      <c r="G132" s="5">
        <f t="shared" si="9"/>
        <v>-9.2072000043117441E-3</v>
      </c>
      <c r="I132" s="5">
        <f>+G132</f>
        <v>-9.2072000043117441E-3</v>
      </c>
      <c r="O132" s="29"/>
      <c r="P132" s="177">
        <f t="shared" si="10"/>
        <v>30338.832999999999</v>
      </c>
      <c r="AB132" s="5" t="s">
        <v>53</v>
      </c>
      <c r="AC132" s="5">
        <v>7</v>
      </c>
      <c r="AE132" s="5" t="s">
        <v>71</v>
      </c>
      <c r="AG132" s="5" t="s">
        <v>42</v>
      </c>
    </row>
    <row r="133" spans="1:33" x14ac:dyDescent="0.2">
      <c r="A133" s="94" t="s">
        <v>83</v>
      </c>
      <c r="B133" s="91"/>
      <c r="C133" s="92">
        <v>45370.35</v>
      </c>
      <c r="D133" s="192"/>
      <c r="E133" s="5">
        <f t="shared" si="7"/>
        <v>-7115.013794063786</v>
      </c>
      <c r="F133" s="2">
        <f t="shared" si="8"/>
        <v>-7115</v>
      </c>
      <c r="G133" s="5">
        <f t="shared" si="9"/>
        <v>-7.8060000014374964E-3</v>
      </c>
      <c r="I133" s="5">
        <f>+G133</f>
        <v>-7.8060000014374964E-3</v>
      </c>
      <c r="O133" s="29"/>
      <c r="P133" s="177">
        <f t="shared" si="10"/>
        <v>30351.85</v>
      </c>
      <c r="AB133" s="5" t="s">
        <v>53</v>
      </c>
      <c r="AC133" s="5">
        <v>7</v>
      </c>
      <c r="AE133" s="5" t="s">
        <v>69</v>
      </c>
      <c r="AG133" s="5" t="s">
        <v>42</v>
      </c>
    </row>
    <row r="134" spans="1:33" x14ac:dyDescent="0.2">
      <c r="A134" s="94" t="s">
        <v>77</v>
      </c>
      <c r="B134" s="91"/>
      <c r="C134" s="92">
        <v>45370.355000000003</v>
      </c>
      <c r="D134" s="192"/>
      <c r="E134" s="5">
        <f t="shared" si="7"/>
        <v>-7115.0049585117786</v>
      </c>
      <c r="F134" s="2">
        <f t="shared" si="8"/>
        <v>-7115</v>
      </c>
      <c r="G134" s="5">
        <f t="shared" si="9"/>
        <v>-2.8059999967808835E-3</v>
      </c>
      <c r="I134" s="5">
        <f>G134</f>
        <v>-2.8059999967808835E-3</v>
      </c>
      <c r="O134" s="29"/>
      <c r="P134" s="177">
        <f t="shared" si="10"/>
        <v>30351.855000000003</v>
      </c>
      <c r="AB134" s="5" t="s">
        <v>53</v>
      </c>
      <c r="AG134" s="5" t="s">
        <v>59</v>
      </c>
    </row>
    <row r="135" spans="1:33" x14ac:dyDescent="0.2">
      <c r="A135" s="94" t="s">
        <v>77</v>
      </c>
      <c r="B135" s="91"/>
      <c r="C135" s="92">
        <v>45370.360999999997</v>
      </c>
      <c r="D135" s="192"/>
      <c r="E135" s="5">
        <f t="shared" si="7"/>
        <v>-7114.9943558493906</v>
      </c>
      <c r="F135" s="2">
        <f t="shared" si="8"/>
        <v>-7115</v>
      </c>
      <c r="G135" s="5">
        <f t="shared" si="9"/>
        <v>3.1939999971655197E-3</v>
      </c>
      <c r="I135" s="5">
        <f>G135</f>
        <v>3.1939999971655197E-3</v>
      </c>
      <c r="O135" s="29"/>
      <c r="P135" s="177">
        <f t="shared" si="10"/>
        <v>30351.860999999997</v>
      </c>
      <c r="AB135" s="5" t="s">
        <v>53</v>
      </c>
      <c r="AG135" s="5" t="s">
        <v>59</v>
      </c>
    </row>
    <row r="136" spans="1:33" x14ac:dyDescent="0.2">
      <c r="A136" s="94" t="s">
        <v>85</v>
      </c>
      <c r="B136" s="91"/>
      <c r="C136" s="92">
        <v>45383.362999999998</v>
      </c>
      <c r="D136" s="192"/>
      <c r="E136" s="5">
        <f t="shared" si="7"/>
        <v>-7092.0183864302953</v>
      </c>
      <c r="F136" s="2">
        <f t="shared" si="8"/>
        <v>-7092</v>
      </c>
      <c r="G136" s="5">
        <f t="shared" si="9"/>
        <v>-1.0404800006654114E-2</v>
      </c>
      <c r="I136" s="5">
        <f t="shared" ref="I136:I148" si="13">+G136</f>
        <v>-1.0404800006654114E-2</v>
      </c>
      <c r="O136" s="29"/>
      <c r="P136" s="177">
        <f t="shared" si="10"/>
        <v>30364.862999999998</v>
      </c>
      <c r="AB136" s="5" t="s">
        <v>53</v>
      </c>
      <c r="AC136" s="5">
        <v>6</v>
      </c>
      <c r="AE136" s="5" t="s">
        <v>45</v>
      </c>
      <c r="AG136" s="5" t="s">
        <v>42</v>
      </c>
    </row>
    <row r="137" spans="1:33" x14ac:dyDescent="0.2">
      <c r="A137" s="94" t="s">
        <v>85</v>
      </c>
      <c r="B137" s="91"/>
      <c r="C137" s="92">
        <v>45383.373</v>
      </c>
      <c r="D137" s="192"/>
      <c r="E137" s="5">
        <f t="shared" si="7"/>
        <v>-7092.0007153262932</v>
      </c>
      <c r="F137" s="2">
        <f t="shared" si="8"/>
        <v>-7092</v>
      </c>
      <c r="G137" s="5">
        <f t="shared" si="9"/>
        <v>-4.048000046168454E-4</v>
      </c>
      <c r="I137" s="5">
        <f t="shared" si="13"/>
        <v>-4.048000046168454E-4</v>
      </c>
      <c r="O137" s="29"/>
      <c r="P137" s="177">
        <f t="shared" si="10"/>
        <v>30364.873</v>
      </c>
      <c r="AB137" s="5" t="s">
        <v>53</v>
      </c>
      <c r="AC137" s="5">
        <v>9</v>
      </c>
      <c r="AE137" s="5" t="s">
        <v>48</v>
      </c>
      <c r="AG137" s="5" t="s">
        <v>42</v>
      </c>
    </row>
    <row r="138" spans="1:33" x14ac:dyDescent="0.2">
      <c r="A138" s="94" t="s">
        <v>83</v>
      </c>
      <c r="B138" s="91"/>
      <c r="C138" s="92">
        <v>45387.330999999998</v>
      </c>
      <c r="D138" s="192"/>
      <c r="E138" s="5">
        <f t="shared" si="7"/>
        <v>-7085.0064923636146</v>
      </c>
      <c r="F138" s="2">
        <f t="shared" si="8"/>
        <v>-7085</v>
      </c>
      <c r="G138" s="5">
        <f t="shared" si="9"/>
        <v>-3.6739999995916151E-3</v>
      </c>
      <c r="I138" s="5">
        <f t="shared" si="13"/>
        <v>-3.6739999995916151E-3</v>
      </c>
      <c r="O138" s="29"/>
      <c r="P138" s="177">
        <f t="shared" si="10"/>
        <v>30368.830999999998</v>
      </c>
      <c r="AB138" s="5" t="s">
        <v>53</v>
      </c>
      <c r="AC138" s="5">
        <v>8</v>
      </c>
      <c r="AE138" s="5" t="s">
        <v>45</v>
      </c>
      <c r="AG138" s="5" t="s">
        <v>42</v>
      </c>
    </row>
    <row r="139" spans="1:33" x14ac:dyDescent="0.2">
      <c r="A139" s="94" t="s">
        <v>85</v>
      </c>
      <c r="B139" s="91"/>
      <c r="C139" s="92">
        <v>45387.332000000002</v>
      </c>
      <c r="D139" s="192"/>
      <c r="E139" s="5">
        <f t="shared" si="7"/>
        <v>-7085.0047252532077</v>
      </c>
      <c r="F139" s="2">
        <f t="shared" si="8"/>
        <v>-7085</v>
      </c>
      <c r="G139" s="5">
        <f t="shared" si="9"/>
        <v>-2.6739999957499094E-3</v>
      </c>
      <c r="I139" s="5">
        <f t="shared" si="13"/>
        <v>-2.6739999957499094E-3</v>
      </c>
      <c r="O139" s="29"/>
      <c r="P139" s="177">
        <f t="shared" si="10"/>
        <v>30368.832000000002</v>
      </c>
      <c r="AB139" s="5" t="s">
        <v>53</v>
      </c>
      <c r="AC139" s="5">
        <v>8</v>
      </c>
      <c r="AE139" s="5" t="s">
        <v>71</v>
      </c>
      <c r="AG139" s="5" t="s">
        <v>42</v>
      </c>
    </row>
    <row r="140" spans="1:33" x14ac:dyDescent="0.2">
      <c r="A140" s="94" t="s">
        <v>85</v>
      </c>
      <c r="B140" s="91"/>
      <c r="C140" s="92">
        <v>45400.345000000001</v>
      </c>
      <c r="D140" s="192"/>
      <c r="E140" s="5">
        <f t="shared" si="7"/>
        <v>-7062.009317619717</v>
      </c>
      <c r="F140" s="2">
        <f t="shared" si="8"/>
        <v>-7062</v>
      </c>
      <c r="G140" s="5">
        <f t="shared" si="9"/>
        <v>-5.2728000009665266E-3</v>
      </c>
      <c r="I140" s="5">
        <f t="shared" si="13"/>
        <v>-5.2728000009665266E-3</v>
      </c>
      <c r="O140" s="29"/>
      <c r="P140" s="177">
        <f t="shared" si="10"/>
        <v>30381.845000000001</v>
      </c>
      <c r="AB140" s="5" t="s">
        <v>53</v>
      </c>
      <c r="AC140" s="5">
        <v>10</v>
      </c>
      <c r="AE140" s="5" t="s">
        <v>48</v>
      </c>
      <c r="AG140" s="5" t="s">
        <v>42</v>
      </c>
    </row>
    <row r="141" spans="1:33" x14ac:dyDescent="0.2">
      <c r="A141" s="94" t="s">
        <v>85</v>
      </c>
      <c r="B141" s="91"/>
      <c r="C141" s="92">
        <v>45404.305</v>
      </c>
      <c r="D141" s="192"/>
      <c r="E141" s="5">
        <f t="shared" si="7"/>
        <v>-7055.0115604362381</v>
      </c>
      <c r="F141" s="2">
        <f t="shared" si="8"/>
        <v>-7055</v>
      </c>
      <c r="G141" s="5">
        <f t="shared" si="9"/>
        <v>-6.5420000028098002E-3</v>
      </c>
      <c r="I141" s="5">
        <f t="shared" si="13"/>
        <v>-6.5420000028098002E-3</v>
      </c>
      <c r="O141" s="29"/>
      <c r="P141" s="177">
        <f t="shared" si="10"/>
        <v>30385.805</v>
      </c>
      <c r="AB141" s="5" t="s">
        <v>53</v>
      </c>
      <c r="AC141" s="5">
        <v>7</v>
      </c>
      <c r="AE141" s="5" t="s">
        <v>63</v>
      </c>
      <c r="AG141" s="5" t="s">
        <v>42</v>
      </c>
    </row>
    <row r="142" spans="1:33" x14ac:dyDescent="0.2">
      <c r="A142" s="94" t="s">
        <v>85</v>
      </c>
      <c r="B142" s="91"/>
      <c r="C142" s="92">
        <v>45404.307000000001</v>
      </c>
      <c r="D142" s="192"/>
      <c r="E142" s="5">
        <f t="shared" si="7"/>
        <v>-7055.008026215437</v>
      </c>
      <c r="F142" s="2">
        <f t="shared" si="8"/>
        <v>-7055</v>
      </c>
      <c r="G142" s="5">
        <f t="shared" si="9"/>
        <v>-4.5420000024023466E-3</v>
      </c>
      <c r="I142" s="5">
        <f t="shared" si="13"/>
        <v>-4.5420000024023466E-3</v>
      </c>
      <c r="O142" s="29"/>
      <c r="P142" s="177">
        <f t="shared" si="10"/>
        <v>30385.807000000001</v>
      </c>
      <c r="AB142" s="5" t="s">
        <v>53</v>
      </c>
      <c r="AC142" s="5">
        <v>10</v>
      </c>
      <c r="AE142" s="5" t="s">
        <v>48</v>
      </c>
      <c r="AG142" s="5" t="s">
        <v>42</v>
      </c>
    </row>
    <row r="143" spans="1:33" x14ac:dyDescent="0.2">
      <c r="A143" s="94" t="s">
        <v>85</v>
      </c>
      <c r="B143" s="91"/>
      <c r="C143" s="92">
        <v>45409.391000000003</v>
      </c>
      <c r="D143" s="192"/>
      <c r="E143" s="5">
        <f t="shared" si="7"/>
        <v>-7046.0240369425001</v>
      </c>
      <c r="F143" s="2">
        <f t="shared" si="8"/>
        <v>-7046</v>
      </c>
      <c r="G143" s="5">
        <f t="shared" si="9"/>
        <v>-1.3602399994852021E-2</v>
      </c>
      <c r="I143" s="5">
        <f t="shared" si="13"/>
        <v>-1.3602399994852021E-2</v>
      </c>
      <c r="O143" s="29"/>
      <c r="P143" s="177">
        <f t="shared" si="10"/>
        <v>30390.891000000003</v>
      </c>
      <c r="AB143" s="5" t="s">
        <v>53</v>
      </c>
      <c r="AC143" s="5">
        <v>6</v>
      </c>
      <c r="AE143" s="5" t="s">
        <v>86</v>
      </c>
      <c r="AG143" s="5" t="s">
        <v>42</v>
      </c>
    </row>
    <row r="144" spans="1:33" x14ac:dyDescent="0.2">
      <c r="A144" s="94" t="s">
        <v>85</v>
      </c>
      <c r="B144" s="91"/>
      <c r="C144" s="92">
        <v>45409.400999999998</v>
      </c>
      <c r="D144" s="192"/>
      <c r="E144" s="5">
        <f t="shared" si="7"/>
        <v>-7046.0063658385106</v>
      </c>
      <c r="F144" s="2">
        <f t="shared" si="8"/>
        <v>-7046</v>
      </c>
      <c r="G144" s="5">
        <f t="shared" si="9"/>
        <v>-3.6024000000907108E-3</v>
      </c>
      <c r="I144" s="5">
        <f t="shared" si="13"/>
        <v>-3.6024000000907108E-3</v>
      </c>
      <c r="O144" s="29"/>
      <c r="P144" s="177">
        <f t="shared" si="10"/>
        <v>30390.900999999998</v>
      </c>
      <c r="AB144" s="5" t="s">
        <v>53</v>
      </c>
      <c r="AC144" s="5">
        <v>7</v>
      </c>
      <c r="AE144" s="5" t="s">
        <v>72</v>
      </c>
      <c r="AG144" s="5" t="s">
        <v>42</v>
      </c>
    </row>
    <row r="145" spans="1:33" x14ac:dyDescent="0.2">
      <c r="A145" s="94" t="s">
        <v>85</v>
      </c>
      <c r="B145" s="91"/>
      <c r="C145" s="92">
        <v>45417.322999999997</v>
      </c>
      <c r="D145" s="192"/>
      <c r="E145" s="5">
        <f t="shared" si="7"/>
        <v>-7032.0073172507518</v>
      </c>
      <c r="F145" s="2">
        <f t="shared" si="8"/>
        <v>-7032</v>
      </c>
      <c r="G145" s="5">
        <f t="shared" si="9"/>
        <v>-4.1408000033698045E-3</v>
      </c>
      <c r="I145" s="5">
        <f t="shared" si="13"/>
        <v>-4.1408000033698045E-3</v>
      </c>
      <c r="O145" s="29"/>
      <c r="P145" s="177">
        <f t="shared" si="10"/>
        <v>30398.822999999997</v>
      </c>
      <c r="AB145" s="5" t="s">
        <v>53</v>
      </c>
      <c r="AC145" s="5">
        <v>7</v>
      </c>
      <c r="AE145" s="5" t="s">
        <v>72</v>
      </c>
      <c r="AG145" s="5" t="s">
        <v>42</v>
      </c>
    </row>
    <row r="146" spans="1:33" x14ac:dyDescent="0.2">
      <c r="A146" s="94" t="s">
        <v>87</v>
      </c>
      <c r="B146" s="91"/>
      <c r="C146" s="92">
        <v>45439.385000000002</v>
      </c>
      <c r="D146" s="192"/>
      <c r="E146" s="5">
        <f t="shared" si="7"/>
        <v>-6993.0213276088371</v>
      </c>
      <c r="F146" s="2">
        <f t="shared" si="8"/>
        <v>-6993</v>
      </c>
      <c r="G146" s="5">
        <f t="shared" si="9"/>
        <v>-1.2069199998222757E-2</v>
      </c>
      <c r="I146" s="5">
        <f t="shared" si="13"/>
        <v>-1.2069199998222757E-2</v>
      </c>
      <c r="O146" s="29"/>
      <c r="P146" s="177">
        <f t="shared" si="10"/>
        <v>30420.885000000002</v>
      </c>
      <c r="AB146" s="5" t="s">
        <v>53</v>
      </c>
      <c r="AC146" s="5">
        <v>11</v>
      </c>
      <c r="AE146" s="5" t="s">
        <v>48</v>
      </c>
      <c r="AG146" s="5" t="s">
        <v>42</v>
      </c>
    </row>
    <row r="147" spans="1:33" x14ac:dyDescent="0.2">
      <c r="A147" s="94" t="s">
        <v>88</v>
      </c>
      <c r="B147" s="91"/>
      <c r="C147" s="92">
        <v>45625.57</v>
      </c>
      <c r="D147" s="192"/>
      <c r="E147" s="5">
        <f t="shared" si="7"/>
        <v>-6664.0118778092665</v>
      </c>
      <c r="F147" s="2">
        <f t="shared" si="8"/>
        <v>-6664</v>
      </c>
      <c r="G147" s="5">
        <f t="shared" si="9"/>
        <v>-6.721600002492778E-3</v>
      </c>
      <c r="I147" s="5">
        <f t="shared" si="13"/>
        <v>-6.721600002492778E-3</v>
      </c>
      <c r="O147" s="29"/>
      <c r="P147" s="177">
        <f t="shared" si="10"/>
        <v>30607.07</v>
      </c>
      <c r="AB147" s="5" t="s">
        <v>53</v>
      </c>
      <c r="AC147" s="5">
        <v>6</v>
      </c>
      <c r="AE147" s="5" t="s">
        <v>45</v>
      </c>
      <c r="AG147" s="5" t="s">
        <v>42</v>
      </c>
    </row>
    <row r="148" spans="1:33" x14ac:dyDescent="0.2">
      <c r="A148" s="94" t="s">
        <v>88</v>
      </c>
      <c r="B148" s="91"/>
      <c r="C148" s="92">
        <v>45629.53</v>
      </c>
      <c r="D148" s="192"/>
      <c r="E148" s="5">
        <f t="shared" si="7"/>
        <v>-6657.0141206257877</v>
      </c>
      <c r="F148" s="2">
        <f t="shared" si="8"/>
        <v>-6657</v>
      </c>
      <c r="G148" s="5">
        <f t="shared" si="9"/>
        <v>-7.9908000043360516E-3</v>
      </c>
      <c r="I148" s="5">
        <f t="shared" si="13"/>
        <v>-7.9908000043360516E-3</v>
      </c>
      <c r="O148" s="29"/>
      <c r="P148" s="177">
        <f t="shared" si="10"/>
        <v>30611.03</v>
      </c>
      <c r="AB148" s="5" t="s">
        <v>53</v>
      </c>
      <c r="AC148" s="5">
        <v>10</v>
      </c>
      <c r="AE148" s="5" t="s">
        <v>45</v>
      </c>
      <c r="AG148" s="5" t="s">
        <v>42</v>
      </c>
    </row>
    <row r="149" spans="1:33" x14ac:dyDescent="0.2">
      <c r="A149" s="94" t="s">
        <v>77</v>
      </c>
      <c r="B149" s="91"/>
      <c r="C149" s="92">
        <v>45672.538999999997</v>
      </c>
      <c r="D149" s="192"/>
      <c r="E149" s="5">
        <f t="shared" ref="E149:E212" si="14">(C149-C$7)/C$8</f>
        <v>-6581.0124694378337</v>
      </c>
      <c r="F149" s="2">
        <f t="shared" ref="F149:F212" si="15">ROUND(2*E149,0)/2</f>
        <v>-6581</v>
      </c>
      <c r="G149" s="5">
        <f t="shared" ref="G149:G212" si="16">C149-(C$7+F149*C$8)</f>
        <v>-7.0564000052399933E-3</v>
      </c>
      <c r="I149" s="5">
        <f t="shared" ref="I149:I154" si="17">G149</f>
        <v>-7.0564000052399933E-3</v>
      </c>
      <c r="O149" s="29"/>
      <c r="P149" s="177">
        <f t="shared" ref="P149:P212" si="18">C149-15018.5</f>
        <v>30654.038999999997</v>
      </c>
      <c r="AB149" s="5" t="s">
        <v>53</v>
      </c>
      <c r="AG149" s="5" t="s">
        <v>59</v>
      </c>
    </row>
    <row r="150" spans="1:33" x14ac:dyDescent="0.2">
      <c r="A150" s="94" t="s">
        <v>77</v>
      </c>
      <c r="B150" s="91"/>
      <c r="C150" s="92">
        <v>45672.54</v>
      </c>
      <c r="D150" s="192"/>
      <c r="E150" s="5">
        <f t="shared" si="14"/>
        <v>-6581.0107023274268</v>
      </c>
      <c r="F150" s="2">
        <f t="shared" si="15"/>
        <v>-6581</v>
      </c>
      <c r="G150" s="5">
        <f t="shared" si="16"/>
        <v>-6.0564000013982877E-3</v>
      </c>
      <c r="I150" s="5">
        <f t="shared" si="17"/>
        <v>-6.0564000013982877E-3</v>
      </c>
      <c r="O150" s="29"/>
      <c r="P150" s="177">
        <f t="shared" si="18"/>
        <v>30654.04</v>
      </c>
      <c r="AB150" s="5" t="s">
        <v>53</v>
      </c>
      <c r="AG150" s="5" t="s">
        <v>59</v>
      </c>
    </row>
    <row r="151" spans="1:33" x14ac:dyDescent="0.2">
      <c r="A151" s="94" t="s">
        <v>77</v>
      </c>
      <c r="B151" s="91"/>
      <c r="C151" s="92">
        <v>45672.540999999997</v>
      </c>
      <c r="D151" s="192"/>
      <c r="E151" s="5">
        <f t="shared" si="14"/>
        <v>-6581.0089352170326</v>
      </c>
      <c r="F151" s="2">
        <f t="shared" si="15"/>
        <v>-6581</v>
      </c>
      <c r="G151" s="5">
        <f t="shared" si="16"/>
        <v>-5.0564000048325397E-3</v>
      </c>
      <c r="I151" s="5">
        <f t="shared" si="17"/>
        <v>-5.0564000048325397E-3</v>
      </c>
      <c r="O151" s="29"/>
      <c r="P151" s="177">
        <f t="shared" si="18"/>
        <v>30654.040999999997</v>
      </c>
      <c r="AB151" s="5" t="s">
        <v>53</v>
      </c>
      <c r="AG151" s="5" t="s">
        <v>59</v>
      </c>
    </row>
    <row r="152" spans="1:33" x14ac:dyDescent="0.2">
      <c r="A152" s="94" t="s">
        <v>77</v>
      </c>
      <c r="B152" s="91"/>
      <c r="C152" s="92">
        <v>45672.542999999998</v>
      </c>
      <c r="D152" s="192"/>
      <c r="E152" s="5">
        <f t="shared" si="14"/>
        <v>-6581.0054009962323</v>
      </c>
      <c r="F152" s="2">
        <f t="shared" si="15"/>
        <v>-6581</v>
      </c>
      <c r="G152" s="5">
        <f t="shared" si="16"/>
        <v>-3.0564000044250861E-3</v>
      </c>
      <c r="I152" s="5">
        <f t="shared" si="17"/>
        <v>-3.0564000044250861E-3</v>
      </c>
      <c r="O152" s="29"/>
      <c r="P152" s="177">
        <f t="shared" si="18"/>
        <v>30654.042999999998</v>
      </c>
      <c r="AB152" s="5" t="s">
        <v>53</v>
      </c>
      <c r="AG152" s="5" t="s">
        <v>59</v>
      </c>
    </row>
    <row r="153" spans="1:33" x14ac:dyDescent="0.2">
      <c r="A153" s="94" t="s">
        <v>77</v>
      </c>
      <c r="B153" s="91"/>
      <c r="C153" s="92">
        <v>45672.544999999998</v>
      </c>
      <c r="D153" s="192"/>
      <c r="E153" s="5">
        <f t="shared" si="14"/>
        <v>-6581.0018667754321</v>
      </c>
      <c r="F153" s="2">
        <f t="shared" si="15"/>
        <v>-6581</v>
      </c>
      <c r="G153" s="5">
        <f t="shared" si="16"/>
        <v>-1.0564000040176325E-3</v>
      </c>
      <c r="I153" s="5">
        <f t="shared" si="17"/>
        <v>-1.0564000040176325E-3</v>
      </c>
      <c r="O153" s="29"/>
      <c r="P153" s="177">
        <f t="shared" si="18"/>
        <v>30654.044999999998</v>
      </c>
      <c r="AB153" s="5" t="s">
        <v>53</v>
      </c>
      <c r="AG153" s="5" t="s">
        <v>59</v>
      </c>
    </row>
    <row r="154" spans="1:33" x14ac:dyDescent="0.2">
      <c r="A154" s="94" t="s">
        <v>77</v>
      </c>
      <c r="B154" s="91"/>
      <c r="C154" s="92">
        <v>45697.442000000003</v>
      </c>
      <c r="D154" s="192"/>
      <c r="E154" s="5">
        <f t="shared" si="14"/>
        <v>-6537.0061191498899</v>
      </c>
      <c r="F154" s="2">
        <f t="shared" si="15"/>
        <v>-6537</v>
      </c>
      <c r="G154" s="5">
        <f t="shared" si="16"/>
        <v>-3.462799999397248E-3</v>
      </c>
      <c r="I154" s="5">
        <f t="shared" si="17"/>
        <v>-3.462799999397248E-3</v>
      </c>
      <c r="O154" s="29"/>
      <c r="P154" s="177">
        <f t="shared" si="18"/>
        <v>30678.942000000003</v>
      </c>
      <c r="AB154" s="5" t="s">
        <v>53</v>
      </c>
      <c r="AG154" s="5" t="s">
        <v>59</v>
      </c>
    </row>
    <row r="155" spans="1:33" x14ac:dyDescent="0.2">
      <c r="A155" s="94" t="s">
        <v>89</v>
      </c>
      <c r="B155" s="91"/>
      <c r="C155" s="92">
        <v>45697.449000000001</v>
      </c>
      <c r="D155" s="192"/>
      <c r="E155" s="5">
        <f t="shared" si="14"/>
        <v>-6536.9937493770949</v>
      </c>
      <c r="F155" s="2">
        <f t="shared" si="15"/>
        <v>-6537</v>
      </c>
      <c r="G155" s="5">
        <f t="shared" si="16"/>
        <v>3.5371999983908609E-3</v>
      </c>
      <c r="I155" s="5">
        <f t="shared" ref="I155:I168" si="19">+G155</f>
        <v>3.5371999983908609E-3</v>
      </c>
      <c r="O155" s="29"/>
      <c r="P155" s="177">
        <f t="shared" si="18"/>
        <v>30678.949000000001</v>
      </c>
      <c r="AB155" s="5" t="s">
        <v>53</v>
      </c>
      <c r="AC155" s="5">
        <v>8</v>
      </c>
      <c r="AE155" s="5" t="s">
        <v>48</v>
      </c>
      <c r="AG155" s="5" t="s">
        <v>42</v>
      </c>
    </row>
    <row r="156" spans="1:33" x14ac:dyDescent="0.2">
      <c r="A156" s="94" t="s">
        <v>89</v>
      </c>
      <c r="B156" s="91"/>
      <c r="C156" s="92">
        <v>45705.366000000002</v>
      </c>
      <c r="D156" s="192"/>
      <c r="E156" s="5">
        <f t="shared" si="14"/>
        <v>-6523.0035363413317</v>
      </c>
      <c r="F156" s="2">
        <f t="shared" si="15"/>
        <v>-6523</v>
      </c>
      <c r="G156" s="5">
        <f t="shared" si="16"/>
        <v>-2.0012000022688881E-3</v>
      </c>
      <c r="I156" s="5">
        <f t="shared" si="19"/>
        <v>-2.0012000022688881E-3</v>
      </c>
      <c r="O156" s="29"/>
      <c r="P156" s="177">
        <f t="shared" si="18"/>
        <v>30686.866000000002</v>
      </c>
      <c r="AB156" s="5" t="s">
        <v>53</v>
      </c>
      <c r="AC156" s="5">
        <v>7</v>
      </c>
      <c r="AE156" s="5" t="s">
        <v>48</v>
      </c>
      <c r="AG156" s="5" t="s">
        <v>42</v>
      </c>
    </row>
    <row r="157" spans="1:33" x14ac:dyDescent="0.2">
      <c r="A157" s="94" t="s">
        <v>90</v>
      </c>
      <c r="B157" s="91"/>
      <c r="C157" s="92">
        <v>45727.432999999997</v>
      </c>
      <c r="D157" s="192"/>
      <c r="E157" s="5">
        <f t="shared" si="14"/>
        <v>-6484.008711147434</v>
      </c>
      <c r="F157" s="2">
        <f t="shared" si="15"/>
        <v>-6484</v>
      </c>
      <c r="G157" s="5">
        <f t="shared" si="16"/>
        <v>-4.9296000070171431E-3</v>
      </c>
      <c r="I157" s="5">
        <f t="shared" si="19"/>
        <v>-4.9296000070171431E-3</v>
      </c>
      <c r="O157" s="29"/>
      <c r="P157" s="177">
        <f t="shared" si="18"/>
        <v>30708.932999999997</v>
      </c>
      <c r="AB157" s="5" t="s">
        <v>53</v>
      </c>
      <c r="AC157" s="5">
        <v>9</v>
      </c>
      <c r="AE157" s="5" t="s">
        <v>69</v>
      </c>
      <c r="AG157" s="5" t="s">
        <v>42</v>
      </c>
    </row>
    <row r="158" spans="1:33" x14ac:dyDescent="0.2">
      <c r="A158" s="94" t="s">
        <v>90</v>
      </c>
      <c r="B158" s="91"/>
      <c r="C158" s="92">
        <v>45753.464999999997</v>
      </c>
      <c r="D158" s="192"/>
      <c r="E158" s="5">
        <f t="shared" si="14"/>
        <v>-6438.007293218051</v>
      </c>
      <c r="F158" s="2">
        <f t="shared" si="15"/>
        <v>-6438</v>
      </c>
      <c r="G158" s="5">
        <f t="shared" si="16"/>
        <v>-4.1272000016761012E-3</v>
      </c>
      <c r="I158" s="5">
        <f t="shared" si="19"/>
        <v>-4.1272000016761012E-3</v>
      </c>
      <c r="O158" s="29"/>
      <c r="P158" s="177">
        <f t="shared" si="18"/>
        <v>30734.964999999997</v>
      </c>
      <c r="AB158" s="5" t="s">
        <v>53</v>
      </c>
      <c r="AC158" s="5">
        <v>9</v>
      </c>
      <c r="AE158" s="5" t="s">
        <v>80</v>
      </c>
      <c r="AG158" s="5" t="s">
        <v>42</v>
      </c>
    </row>
    <row r="159" spans="1:33" x14ac:dyDescent="0.2">
      <c r="A159" s="94" t="s">
        <v>91</v>
      </c>
      <c r="B159" s="91"/>
      <c r="C159" s="92">
        <v>45791.38</v>
      </c>
      <c r="D159" s="192"/>
      <c r="E159" s="5">
        <f t="shared" si="14"/>
        <v>-6371.0073024070234</v>
      </c>
      <c r="F159" s="2">
        <f t="shared" si="15"/>
        <v>-6371</v>
      </c>
      <c r="G159" s="5">
        <f t="shared" si="16"/>
        <v>-4.1324000048916787E-3</v>
      </c>
      <c r="I159" s="5">
        <f t="shared" si="19"/>
        <v>-4.1324000048916787E-3</v>
      </c>
      <c r="O159" s="29"/>
      <c r="P159" s="177">
        <f t="shared" si="18"/>
        <v>30772.879999999997</v>
      </c>
      <c r="AB159" s="5" t="s">
        <v>53</v>
      </c>
      <c r="AC159" s="5">
        <v>5</v>
      </c>
      <c r="AE159" s="5" t="s">
        <v>69</v>
      </c>
      <c r="AG159" s="5" t="s">
        <v>42</v>
      </c>
    </row>
    <row r="160" spans="1:33" x14ac:dyDescent="0.2">
      <c r="A160" s="94" t="s">
        <v>92</v>
      </c>
      <c r="B160" s="91"/>
      <c r="C160" s="92">
        <v>46012.642</v>
      </c>
      <c r="D160" s="192"/>
      <c r="E160" s="5">
        <f t="shared" si="14"/>
        <v>-5980.0129211112462</v>
      </c>
      <c r="F160" s="2">
        <f t="shared" si="15"/>
        <v>-5980</v>
      </c>
      <c r="G160" s="5">
        <f t="shared" si="16"/>
        <v>-7.3120000015478581E-3</v>
      </c>
      <c r="I160" s="5">
        <f t="shared" si="19"/>
        <v>-7.3120000015478581E-3</v>
      </c>
      <c r="O160" s="29"/>
      <c r="P160" s="177">
        <f t="shared" si="18"/>
        <v>30994.142</v>
      </c>
      <c r="AB160" s="5" t="s">
        <v>53</v>
      </c>
      <c r="AC160" s="5">
        <v>5</v>
      </c>
      <c r="AE160" s="5" t="s">
        <v>45</v>
      </c>
      <c r="AG160" s="5" t="s">
        <v>42</v>
      </c>
    </row>
    <row r="161" spans="1:33" x14ac:dyDescent="0.2">
      <c r="A161" s="94" t="s">
        <v>93</v>
      </c>
      <c r="B161" s="91"/>
      <c r="C161" s="92">
        <v>46091.302000000003</v>
      </c>
      <c r="D161" s="192"/>
      <c r="E161" s="5">
        <f t="shared" si="14"/>
        <v>-5841.0120170575601</v>
      </c>
      <c r="F161" s="2">
        <f t="shared" si="15"/>
        <v>-5841</v>
      </c>
      <c r="G161" s="5">
        <f t="shared" si="16"/>
        <v>-6.8003999986103736E-3</v>
      </c>
      <c r="I161" s="5">
        <f t="shared" si="19"/>
        <v>-6.8003999986103736E-3</v>
      </c>
      <c r="O161" s="29"/>
      <c r="P161" s="177">
        <f t="shared" si="18"/>
        <v>31072.802000000003</v>
      </c>
      <c r="AB161" s="5" t="s">
        <v>53</v>
      </c>
      <c r="AC161" s="5">
        <v>5</v>
      </c>
      <c r="AE161" s="5" t="s">
        <v>69</v>
      </c>
      <c r="AG161" s="5" t="s">
        <v>42</v>
      </c>
    </row>
    <row r="162" spans="1:33" x14ac:dyDescent="0.2">
      <c r="A162" s="94" t="s">
        <v>93</v>
      </c>
      <c r="B162" s="91"/>
      <c r="C162" s="92">
        <v>46092.432000000001</v>
      </c>
      <c r="D162" s="192"/>
      <c r="E162" s="5">
        <f t="shared" si="14"/>
        <v>-5839.0151823057131</v>
      </c>
      <c r="F162" s="2">
        <f t="shared" si="15"/>
        <v>-5839</v>
      </c>
      <c r="G162" s="5">
        <f t="shared" si="16"/>
        <v>-8.5916000025463291E-3</v>
      </c>
      <c r="I162" s="5">
        <f t="shared" si="19"/>
        <v>-8.5916000025463291E-3</v>
      </c>
      <c r="O162" s="29"/>
      <c r="P162" s="177">
        <f t="shared" si="18"/>
        <v>31073.932000000001</v>
      </c>
      <c r="AB162" s="5" t="s">
        <v>53</v>
      </c>
      <c r="AC162" s="5">
        <v>4</v>
      </c>
      <c r="AE162" s="5" t="s">
        <v>69</v>
      </c>
      <c r="AG162" s="5" t="s">
        <v>42</v>
      </c>
    </row>
    <row r="163" spans="1:33" x14ac:dyDescent="0.2">
      <c r="A163" s="94" t="s">
        <v>93</v>
      </c>
      <c r="B163" s="91"/>
      <c r="C163" s="92">
        <v>46121.298000000003</v>
      </c>
      <c r="D163" s="192"/>
      <c r="E163" s="5">
        <f t="shared" si="14"/>
        <v>-5788.0057735030969</v>
      </c>
      <c r="F163" s="2">
        <f t="shared" si="15"/>
        <v>-5788</v>
      </c>
      <c r="G163" s="5">
        <f t="shared" si="16"/>
        <v>-3.2672000015736558E-3</v>
      </c>
      <c r="I163" s="5">
        <f t="shared" si="19"/>
        <v>-3.2672000015736558E-3</v>
      </c>
      <c r="O163" s="29"/>
      <c r="P163" s="177">
        <f t="shared" si="18"/>
        <v>31102.798000000003</v>
      </c>
      <c r="AB163" s="5" t="s">
        <v>53</v>
      </c>
      <c r="AC163" s="5">
        <v>14</v>
      </c>
      <c r="AE163" s="5" t="s">
        <v>94</v>
      </c>
      <c r="AG163" s="5" t="s">
        <v>42</v>
      </c>
    </row>
    <row r="164" spans="1:33" x14ac:dyDescent="0.2">
      <c r="A164" s="94" t="s">
        <v>93</v>
      </c>
      <c r="B164" s="91"/>
      <c r="C164" s="92">
        <v>46121.3</v>
      </c>
      <c r="D164" s="192"/>
      <c r="E164" s="5">
        <f t="shared" si="14"/>
        <v>-5788.0022392822957</v>
      </c>
      <c r="F164" s="2">
        <f t="shared" si="15"/>
        <v>-5788</v>
      </c>
      <c r="G164" s="5">
        <f t="shared" si="16"/>
        <v>-1.2672000011662021E-3</v>
      </c>
      <c r="I164" s="5">
        <f t="shared" si="19"/>
        <v>-1.2672000011662021E-3</v>
      </c>
      <c r="O164" s="29"/>
      <c r="P164" s="177">
        <f t="shared" si="18"/>
        <v>31102.800000000003</v>
      </c>
      <c r="AB164" s="5" t="s">
        <v>53</v>
      </c>
      <c r="AC164" s="5">
        <v>6</v>
      </c>
      <c r="AE164" s="5" t="s">
        <v>80</v>
      </c>
      <c r="AG164" s="5" t="s">
        <v>42</v>
      </c>
    </row>
    <row r="165" spans="1:33" x14ac:dyDescent="0.2">
      <c r="A165" s="94" t="s">
        <v>93</v>
      </c>
      <c r="B165" s="91"/>
      <c r="C165" s="92">
        <v>46173.35</v>
      </c>
      <c r="D165" s="192"/>
      <c r="E165" s="5">
        <f t="shared" si="14"/>
        <v>-5696.0241429691323</v>
      </c>
      <c r="F165" s="2">
        <f t="shared" si="15"/>
        <v>-5696</v>
      </c>
      <c r="G165" s="5">
        <f t="shared" si="16"/>
        <v>-1.3662400000612251E-2</v>
      </c>
      <c r="I165" s="5">
        <f t="shared" si="19"/>
        <v>-1.3662400000612251E-2</v>
      </c>
      <c r="O165" s="29"/>
      <c r="P165" s="177">
        <f t="shared" si="18"/>
        <v>31154.85</v>
      </c>
      <c r="AB165" s="5" t="s">
        <v>53</v>
      </c>
      <c r="AC165" s="5">
        <v>6</v>
      </c>
      <c r="AE165" s="5" t="s">
        <v>63</v>
      </c>
      <c r="AG165" s="5" t="s">
        <v>42</v>
      </c>
    </row>
    <row r="166" spans="1:33" x14ac:dyDescent="0.2">
      <c r="A166" s="94" t="s">
        <v>93</v>
      </c>
      <c r="B166" s="91"/>
      <c r="C166" s="92">
        <v>46173.351999999999</v>
      </c>
      <c r="D166" s="192"/>
      <c r="E166" s="5">
        <f t="shared" si="14"/>
        <v>-5696.0206087483321</v>
      </c>
      <c r="F166" s="2">
        <f t="shared" si="15"/>
        <v>-5696</v>
      </c>
      <c r="G166" s="5">
        <f t="shared" si="16"/>
        <v>-1.1662400000204798E-2</v>
      </c>
      <c r="I166" s="5">
        <f t="shared" si="19"/>
        <v>-1.1662400000204798E-2</v>
      </c>
      <c r="O166" s="29"/>
      <c r="P166" s="177">
        <f t="shared" si="18"/>
        <v>31154.851999999999</v>
      </c>
      <c r="AB166" s="5" t="s">
        <v>53</v>
      </c>
      <c r="AC166" s="5">
        <v>7</v>
      </c>
      <c r="AE166" s="5" t="s">
        <v>80</v>
      </c>
      <c r="AG166" s="5" t="s">
        <v>42</v>
      </c>
    </row>
    <row r="167" spans="1:33" x14ac:dyDescent="0.2">
      <c r="A167" s="94" t="s">
        <v>93</v>
      </c>
      <c r="B167" s="91"/>
      <c r="C167" s="92">
        <v>46173.355000000003</v>
      </c>
      <c r="D167" s="192"/>
      <c r="E167" s="5">
        <f t="shared" si="14"/>
        <v>-5696.0153074171249</v>
      </c>
      <c r="F167" s="2">
        <f t="shared" si="15"/>
        <v>-5696</v>
      </c>
      <c r="G167" s="5">
        <f t="shared" si="16"/>
        <v>-8.6623999959556386E-3</v>
      </c>
      <c r="I167" s="5">
        <f t="shared" si="19"/>
        <v>-8.6623999959556386E-3</v>
      </c>
      <c r="O167" s="29"/>
      <c r="P167" s="177">
        <f t="shared" si="18"/>
        <v>31154.855000000003</v>
      </c>
      <c r="AB167" s="5" t="s">
        <v>53</v>
      </c>
      <c r="AC167" s="5">
        <v>10</v>
      </c>
      <c r="AE167" s="5" t="s">
        <v>48</v>
      </c>
      <c r="AG167" s="5" t="s">
        <v>42</v>
      </c>
    </row>
    <row r="168" spans="1:33" x14ac:dyDescent="0.2">
      <c r="A168" s="94" t="s">
        <v>95</v>
      </c>
      <c r="B168" s="91"/>
      <c r="C168" s="92">
        <v>46334.642</v>
      </c>
      <c r="D168" s="192"/>
      <c r="E168" s="5">
        <f t="shared" si="14"/>
        <v>-5411.0033723534898</v>
      </c>
      <c r="F168" s="2">
        <f t="shared" si="15"/>
        <v>-5411</v>
      </c>
      <c r="G168" s="5">
        <f t="shared" si="16"/>
        <v>-1.9084000014117919E-3</v>
      </c>
      <c r="I168" s="5">
        <f t="shared" si="19"/>
        <v>-1.9084000014117919E-3</v>
      </c>
      <c r="O168" s="29"/>
      <c r="P168" s="177">
        <f t="shared" si="18"/>
        <v>31316.142</v>
      </c>
      <c r="AB168" s="5" t="s">
        <v>53</v>
      </c>
      <c r="AC168" s="5">
        <v>8</v>
      </c>
      <c r="AE168" s="5" t="s">
        <v>45</v>
      </c>
      <c r="AG168" s="5" t="s">
        <v>42</v>
      </c>
    </row>
    <row r="169" spans="1:33" x14ac:dyDescent="0.2">
      <c r="A169" s="94" t="s">
        <v>23</v>
      </c>
      <c r="B169" s="91"/>
      <c r="C169" s="92">
        <v>46413.873</v>
      </c>
      <c r="D169" s="192">
        <v>4.7999999999999996E-3</v>
      </c>
      <c r="E169" s="5">
        <f t="shared" si="14"/>
        <v>-5270.9934482614844</v>
      </c>
      <c r="F169" s="2">
        <f t="shared" si="15"/>
        <v>-5271</v>
      </c>
      <c r="G169" s="5">
        <f t="shared" si="16"/>
        <v>3.7076000007800758E-3</v>
      </c>
      <c r="I169" s="5">
        <f>G169</f>
        <v>3.7076000007800758E-3</v>
      </c>
      <c r="O169" s="29"/>
      <c r="P169" s="177">
        <f t="shared" si="18"/>
        <v>31395.373</v>
      </c>
    </row>
    <row r="170" spans="1:33" x14ac:dyDescent="0.2">
      <c r="A170" s="94" t="s">
        <v>96</v>
      </c>
      <c r="B170" s="91"/>
      <c r="C170" s="92">
        <v>46461.404999999999</v>
      </c>
      <c r="D170" s="192"/>
      <c r="E170" s="5">
        <f t="shared" si="14"/>
        <v>-5186.9991567349216</v>
      </c>
      <c r="F170" s="2">
        <f t="shared" si="15"/>
        <v>-5187</v>
      </c>
      <c r="G170" s="5">
        <f t="shared" si="16"/>
        <v>4.771999956574291E-4</v>
      </c>
      <c r="I170" s="5">
        <f>+G170</f>
        <v>4.771999956574291E-4</v>
      </c>
      <c r="O170" s="29"/>
      <c r="P170" s="177">
        <f t="shared" si="18"/>
        <v>31442.904999999999</v>
      </c>
      <c r="AB170" s="5" t="s">
        <v>53</v>
      </c>
      <c r="AC170" s="5">
        <v>6</v>
      </c>
      <c r="AE170" s="5" t="s">
        <v>45</v>
      </c>
      <c r="AG170" s="5" t="s">
        <v>42</v>
      </c>
    </row>
    <row r="171" spans="1:33" x14ac:dyDescent="0.2">
      <c r="A171" s="94" t="s">
        <v>97</v>
      </c>
      <c r="B171" s="91"/>
      <c r="C171" s="92">
        <v>46469.343999999997</v>
      </c>
      <c r="D171" s="192"/>
      <c r="E171" s="5">
        <f t="shared" si="14"/>
        <v>-5172.9700672703657</v>
      </c>
      <c r="F171" s="2">
        <f t="shared" si="15"/>
        <v>-5173</v>
      </c>
      <c r="G171" s="5">
        <f t="shared" si="16"/>
        <v>1.6938799992203712E-2</v>
      </c>
      <c r="I171" s="5">
        <f>G171</f>
        <v>1.6938799992203712E-2</v>
      </c>
      <c r="O171" s="29"/>
      <c r="P171" s="177">
        <f t="shared" si="18"/>
        <v>31450.843999999997</v>
      </c>
      <c r="AB171" s="5" t="s">
        <v>53</v>
      </c>
      <c r="AG171" s="5" t="s">
        <v>59</v>
      </c>
    </row>
    <row r="172" spans="1:33" x14ac:dyDescent="0.2">
      <c r="A172" s="94" t="s">
        <v>96</v>
      </c>
      <c r="B172" s="91"/>
      <c r="C172" s="92">
        <v>46499.311999999998</v>
      </c>
      <c r="D172" s="192"/>
      <c r="E172" s="5">
        <f t="shared" si="14"/>
        <v>-5120.0133028070959</v>
      </c>
      <c r="F172" s="2">
        <f t="shared" si="15"/>
        <v>-5120</v>
      </c>
      <c r="G172" s="5">
        <f t="shared" si="16"/>
        <v>-7.5280000019120052E-3</v>
      </c>
      <c r="I172" s="5">
        <f>+G172</f>
        <v>-7.5280000019120052E-3</v>
      </c>
      <c r="O172" s="29"/>
      <c r="P172" s="177">
        <f t="shared" si="18"/>
        <v>31480.811999999998</v>
      </c>
      <c r="AC172" s="5">
        <v>9</v>
      </c>
      <c r="AE172" s="5" t="s">
        <v>94</v>
      </c>
      <c r="AG172" s="5" t="s">
        <v>42</v>
      </c>
    </row>
    <row r="173" spans="1:33" x14ac:dyDescent="0.2">
      <c r="A173" s="94" t="s">
        <v>98</v>
      </c>
      <c r="B173" s="91"/>
      <c r="C173" s="92">
        <v>46521.394999999997</v>
      </c>
      <c r="D173" s="192"/>
      <c r="E173" s="5">
        <f t="shared" si="14"/>
        <v>-5080.9902038467953</v>
      </c>
      <c r="F173" s="2">
        <f t="shared" si="15"/>
        <v>-5081</v>
      </c>
      <c r="G173" s="5">
        <f t="shared" si="16"/>
        <v>5.5435999965993688E-3</v>
      </c>
      <c r="I173" s="5">
        <f>G173</f>
        <v>5.5435999965993688E-3</v>
      </c>
      <c r="O173" s="29"/>
      <c r="P173" s="177">
        <f t="shared" si="18"/>
        <v>31502.894999999997</v>
      </c>
      <c r="AB173" s="5" t="s">
        <v>53</v>
      </c>
      <c r="AG173" s="5" t="s">
        <v>59</v>
      </c>
    </row>
    <row r="174" spans="1:33" x14ac:dyDescent="0.2">
      <c r="A174" s="94" t="s">
        <v>23</v>
      </c>
      <c r="B174" s="91"/>
      <c r="C174" s="92">
        <v>46756.809000000001</v>
      </c>
      <c r="D174" s="192">
        <v>5.3999999999999994E-3</v>
      </c>
      <c r="E174" s="5">
        <f t="shared" si="14"/>
        <v>-4664.9876761720716</v>
      </c>
      <c r="F174" s="2">
        <f t="shared" si="15"/>
        <v>-4665</v>
      </c>
      <c r="G174" s="5">
        <f t="shared" si="16"/>
        <v>6.9739999962621368E-3</v>
      </c>
      <c r="I174" s="5">
        <f>G174</f>
        <v>6.9739999962621368E-3</v>
      </c>
      <c r="O174" s="29"/>
      <c r="P174" s="177">
        <f t="shared" si="18"/>
        <v>31738.309000000001</v>
      </c>
    </row>
    <row r="175" spans="1:33" x14ac:dyDescent="0.2">
      <c r="A175" s="94" t="s">
        <v>100</v>
      </c>
      <c r="B175" s="91"/>
      <c r="C175" s="92">
        <v>46770.945099999997</v>
      </c>
      <c r="D175" s="192"/>
      <c r="E175" s="5">
        <f t="shared" si="14"/>
        <v>-4640.0076268484936</v>
      </c>
      <c r="F175" s="2">
        <f t="shared" si="15"/>
        <v>-4640</v>
      </c>
      <c r="G175" s="5">
        <f t="shared" si="16"/>
        <v>-4.3160000059287995E-3</v>
      </c>
      <c r="J175" s="5">
        <f>G175</f>
        <v>-4.3160000059287995E-3</v>
      </c>
      <c r="O175" s="29"/>
      <c r="P175" s="177">
        <f t="shared" si="18"/>
        <v>31752.445099999997</v>
      </c>
      <c r="AB175" s="5" t="s">
        <v>99</v>
      </c>
      <c r="AG175" s="5" t="s">
        <v>59</v>
      </c>
    </row>
    <row r="176" spans="1:33" x14ac:dyDescent="0.2">
      <c r="A176" s="94" t="s">
        <v>101</v>
      </c>
      <c r="B176" s="91"/>
      <c r="C176" s="92">
        <v>46804.328999999998</v>
      </c>
      <c r="D176" s="192"/>
      <c r="E176" s="5">
        <f t="shared" si="14"/>
        <v>-4581.014589970312</v>
      </c>
      <c r="F176" s="2">
        <f t="shared" si="15"/>
        <v>-4581</v>
      </c>
      <c r="G176" s="5">
        <f t="shared" si="16"/>
        <v>-8.256400004029274E-3</v>
      </c>
      <c r="I176" s="5">
        <f>+G176</f>
        <v>-8.256400004029274E-3</v>
      </c>
      <c r="O176" s="29"/>
      <c r="P176" s="177">
        <f t="shared" si="18"/>
        <v>31785.828999999998</v>
      </c>
      <c r="AB176" s="5" t="s">
        <v>53</v>
      </c>
      <c r="AC176" s="5">
        <v>6</v>
      </c>
      <c r="AE176" s="5" t="s">
        <v>45</v>
      </c>
      <c r="AG176" s="5" t="s">
        <v>42</v>
      </c>
    </row>
    <row r="177" spans="1:33" x14ac:dyDescent="0.2">
      <c r="A177" s="94" t="s">
        <v>102</v>
      </c>
      <c r="B177" s="91"/>
      <c r="C177" s="92">
        <v>46826.417999999998</v>
      </c>
      <c r="D177" s="192"/>
      <c r="E177" s="5">
        <f t="shared" si="14"/>
        <v>-4541.9808883476098</v>
      </c>
      <c r="F177" s="2">
        <f t="shared" si="15"/>
        <v>-4542</v>
      </c>
      <c r="G177" s="5">
        <f t="shared" si="16"/>
        <v>1.0815199995704461E-2</v>
      </c>
      <c r="I177" s="5">
        <f>G177</f>
        <v>1.0815199995704461E-2</v>
      </c>
      <c r="O177" s="29"/>
      <c r="P177" s="177">
        <f t="shared" si="18"/>
        <v>31807.917999999998</v>
      </c>
      <c r="AB177" s="5" t="s">
        <v>53</v>
      </c>
      <c r="AG177" s="5" t="s">
        <v>59</v>
      </c>
    </row>
    <row r="178" spans="1:33" x14ac:dyDescent="0.2">
      <c r="A178" s="94" t="s">
        <v>103</v>
      </c>
      <c r="B178" s="91"/>
      <c r="C178" s="92">
        <v>46843.38</v>
      </c>
      <c r="D178" s="192"/>
      <c r="E178" s="5">
        <f t="shared" si="14"/>
        <v>-4512.0071617450358</v>
      </c>
      <c r="F178" s="2">
        <f t="shared" si="15"/>
        <v>-4512</v>
      </c>
      <c r="G178" s="5">
        <f t="shared" si="16"/>
        <v>-4.0528000026824884E-3</v>
      </c>
      <c r="I178" s="5">
        <f>+G178</f>
        <v>-4.0528000026824884E-3</v>
      </c>
      <c r="O178" s="29"/>
      <c r="P178" s="177">
        <f t="shared" si="18"/>
        <v>31824.879999999997</v>
      </c>
      <c r="AB178" s="5" t="s">
        <v>53</v>
      </c>
      <c r="AC178" s="5">
        <v>6</v>
      </c>
      <c r="AE178" s="5" t="s">
        <v>69</v>
      </c>
      <c r="AG178" s="5" t="s">
        <v>42</v>
      </c>
    </row>
    <row r="179" spans="1:33" x14ac:dyDescent="0.2">
      <c r="A179" s="94" t="s">
        <v>103</v>
      </c>
      <c r="B179" s="91"/>
      <c r="C179" s="92">
        <v>46847.341999999997</v>
      </c>
      <c r="D179" s="192"/>
      <c r="E179" s="5">
        <f t="shared" si="14"/>
        <v>-4505.0058703407567</v>
      </c>
      <c r="F179" s="2">
        <f t="shared" si="15"/>
        <v>-4505</v>
      </c>
      <c r="G179" s="5">
        <f t="shared" si="16"/>
        <v>-3.3220000041183084E-3</v>
      </c>
      <c r="I179" s="5">
        <f>+G179</f>
        <v>-3.3220000041183084E-3</v>
      </c>
      <c r="O179" s="29"/>
      <c r="P179" s="177">
        <f t="shared" si="18"/>
        <v>31828.841999999997</v>
      </c>
      <c r="AB179" s="5" t="s">
        <v>53</v>
      </c>
      <c r="AC179" s="5">
        <v>5</v>
      </c>
      <c r="AE179" s="5" t="s">
        <v>69</v>
      </c>
      <c r="AG179" s="5" t="s">
        <v>42</v>
      </c>
    </row>
    <row r="180" spans="1:33" x14ac:dyDescent="0.2">
      <c r="A180" s="94" t="s">
        <v>100</v>
      </c>
      <c r="B180" s="91"/>
      <c r="C180" s="92">
        <v>46850.7382</v>
      </c>
      <c r="D180" s="192"/>
      <c r="E180" s="5">
        <f t="shared" si="14"/>
        <v>-4499.0044100007171</v>
      </c>
      <c r="F180" s="2">
        <f t="shared" si="15"/>
        <v>-4499</v>
      </c>
      <c r="G180" s="5">
        <f t="shared" si="16"/>
        <v>-2.4956000052043237E-3</v>
      </c>
      <c r="J180" s="5">
        <f>G180</f>
        <v>-2.4956000052043237E-3</v>
      </c>
      <c r="O180" s="29"/>
      <c r="P180" s="177">
        <f t="shared" si="18"/>
        <v>31832.2382</v>
      </c>
      <c r="AB180" s="5" t="s">
        <v>99</v>
      </c>
      <c r="AG180" s="5" t="s">
        <v>59</v>
      </c>
    </row>
    <row r="181" spans="1:33" x14ac:dyDescent="0.2">
      <c r="A181" s="94" t="s">
        <v>104</v>
      </c>
      <c r="B181" s="91"/>
      <c r="C181" s="92">
        <v>47157.457000000002</v>
      </c>
      <c r="D181" s="192"/>
      <c r="E181" s="5">
        <f t="shared" si="14"/>
        <v>-3956.9984286854315</v>
      </c>
      <c r="F181" s="2">
        <f t="shared" si="15"/>
        <v>-3957</v>
      </c>
      <c r="G181" s="5">
        <f t="shared" si="16"/>
        <v>8.8919999689096585E-4</v>
      </c>
      <c r="I181" s="5">
        <f>+G181</f>
        <v>8.8919999689096585E-4</v>
      </c>
      <c r="O181" s="29"/>
      <c r="P181" s="177">
        <f t="shared" si="18"/>
        <v>32138.957000000002</v>
      </c>
      <c r="AB181" s="5" t="s">
        <v>53</v>
      </c>
      <c r="AC181" s="5">
        <v>7</v>
      </c>
      <c r="AE181" s="5" t="s">
        <v>48</v>
      </c>
      <c r="AG181" s="5" t="s">
        <v>42</v>
      </c>
    </row>
    <row r="182" spans="1:33" x14ac:dyDescent="0.2">
      <c r="A182" s="94" t="s">
        <v>105</v>
      </c>
      <c r="B182" s="91"/>
      <c r="C182" s="92">
        <v>47170.468000000001</v>
      </c>
      <c r="D182" s="192"/>
      <c r="E182" s="5">
        <f t="shared" si="14"/>
        <v>-3934.0065552727406</v>
      </c>
      <c r="F182" s="2">
        <f t="shared" si="15"/>
        <v>-3934</v>
      </c>
      <c r="G182" s="5">
        <f t="shared" si="16"/>
        <v>-3.7096000014571473E-3</v>
      </c>
      <c r="I182" s="5">
        <f>+G182</f>
        <v>-3.7096000014571473E-3</v>
      </c>
      <c r="O182" s="29"/>
      <c r="P182" s="177">
        <f t="shared" si="18"/>
        <v>32151.968000000001</v>
      </c>
      <c r="AB182" s="5" t="s">
        <v>53</v>
      </c>
      <c r="AC182" s="5">
        <v>8</v>
      </c>
      <c r="AE182" s="5" t="s">
        <v>48</v>
      </c>
      <c r="AG182" s="5" t="s">
        <v>42</v>
      </c>
    </row>
    <row r="183" spans="1:33" x14ac:dyDescent="0.2">
      <c r="A183" s="94" t="s">
        <v>106</v>
      </c>
      <c r="B183" s="91"/>
      <c r="C183" s="92">
        <v>47170.474999999999</v>
      </c>
      <c r="D183" s="192"/>
      <c r="E183" s="5">
        <f t="shared" si="14"/>
        <v>-3933.9941854999456</v>
      </c>
      <c r="F183" s="2">
        <f t="shared" si="15"/>
        <v>-3934</v>
      </c>
      <c r="G183" s="5">
        <f t="shared" si="16"/>
        <v>3.2903999963309616E-3</v>
      </c>
      <c r="I183" s="5">
        <f>+G183</f>
        <v>3.2903999963309616E-3</v>
      </c>
      <c r="O183" s="29"/>
      <c r="P183" s="177">
        <f t="shared" si="18"/>
        <v>32151.974999999999</v>
      </c>
      <c r="AB183" s="5" t="s">
        <v>53</v>
      </c>
      <c r="AC183" s="5">
        <v>10</v>
      </c>
      <c r="AE183" s="5" t="s">
        <v>94</v>
      </c>
      <c r="AG183" s="5" t="s">
        <v>42</v>
      </c>
    </row>
    <row r="184" spans="1:33" x14ac:dyDescent="0.2">
      <c r="A184" s="94" t="s">
        <v>23</v>
      </c>
      <c r="B184" s="91"/>
      <c r="C184" s="92">
        <v>47185.764000000003</v>
      </c>
      <c r="D184" s="192">
        <v>5.9999999999999993E-3</v>
      </c>
      <c r="E184" s="5">
        <f t="shared" si="14"/>
        <v>-3906.9768345963439</v>
      </c>
      <c r="F184" s="2">
        <f t="shared" si="15"/>
        <v>-3907</v>
      </c>
      <c r="G184" s="5">
        <f t="shared" si="16"/>
        <v>1.3109200001053978E-2</v>
      </c>
      <c r="I184" s="5">
        <f>G184</f>
        <v>1.3109200001053978E-2</v>
      </c>
      <c r="O184" s="29"/>
      <c r="P184" s="177">
        <f t="shared" si="18"/>
        <v>32167.264000000003</v>
      </c>
    </row>
    <row r="185" spans="1:33" x14ac:dyDescent="0.2">
      <c r="A185" s="94" t="s">
        <v>105</v>
      </c>
      <c r="B185" s="91"/>
      <c r="C185" s="92">
        <v>47195.362000000001</v>
      </c>
      <c r="D185" s="192"/>
      <c r="E185" s="5">
        <f t="shared" si="14"/>
        <v>-3890.016108978406</v>
      </c>
      <c r="F185" s="2">
        <f t="shared" si="15"/>
        <v>-3890</v>
      </c>
      <c r="G185" s="5">
        <f t="shared" si="16"/>
        <v>-9.1160000010859221E-3</v>
      </c>
      <c r="I185" s="5">
        <f t="shared" ref="I185:I193" si="20">+G185</f>
        <v>-9.1160000010859221E-3</v>
      </c>
      <c r="O185" s="29"/>
      <c r="P185" s="177">
        <f t="shared" si="18"/>
        <v>32176.862000000001</v>
      </c>
      <c r="AB185" s="5" t="s">
        <v>53</v>
      </c>
      <c r="AC185" s="5">
        <v>6</v>
      </c>
      <c r="AE185" s="5" t="s">
        <v>45</v>
      </c>
      <c r="AG185" s="5" t="s">
        <v>42</v>
      </c>
    </row>
    <row r="186" spans="1:33" x14ac:dyDescent="0.2">
      <c r="A186" s="94" t="s">
        <v>105</v>
      </c>
      <c r="B186" s="91"/>
      <c r="C186" s="92">
        <v>47208.387000000002</v>
      </c>
      <c r="D186" s="192"/>
      <c r="E186" s="5">
        <f t="shared" si="14"/>
        <v>-3866.9994960201125</v>
      </c>
      <c r="F186" s="2">
        <f t="shared" si="15"/>
        <v>-3867</v>
      </c>
      <c r="G186" s="5">
        <f t="shared" si="16"/>
        <v>2.8520000341814011E-4</v>
      </c>
      <c r="I186" s="5">
        <f t="shared" si="20"/>
        <v>2.8520000341814011E-4</v>
      </c>
      <c r="O186" s="29"/>
      <c r="P186" s="177">
        <f t="shared" si="18"/>
        <v>32189.887000000002</v>
      </c>
      <c r="AB186" s="5" t="s">
        <v>53</v>
      </c>
      <c r="AC186" s="5">
        <v>8</v>
      </c>
      <c r="AE186" s="5" t="s">
        <v>48</v>
      </c>
      <c r="AG186" s="5" t="s">
        <v>42</v>
      </c>
    </row>
    <row r="187" spans="1:33" x14ac:dyDescent="0.2">
      <c r="A187" s="94" t="s">
        <v>106</v>
      </c>
      <c r="B187" s="91"/>
      <c r="C187" s="92">
        <v>47208.387999999999</v>
      </c>
      <c r="D187" s="192"/>
      <c r="E187" s="5">
        <f t="shared" si="14"/>
        <v>-3866.9977289097187</v>
      </c>
      <c r="F187" s="2">
        <f t="shared" si="15"/>
        <v>-3867</v>
      </c>
      <c r="G187" s="5">
        <f t="shared" si="16"/>
        <v>1.2851999999838881E-3</v>
      </c>
      <c r="I187" s="5">
        <f t="shared" si="20"/>
        <v>1.2851999999838881E-3</v>
      </c>
      <c r="O187" s="29"/>
      <c r="P187" s="177">
        <f t="shared" si="18"/>
        <v>32189.887999999999</v>
      </c>
      <c r="AB187" s="5" t="s">
        <v>53</v>
      </c>
      <c r="AC187" s="5">
        <v>7</v>
      </c>
      <c r="AE187" s="5" t="s">
        <v>69</v>
      </c>
      <c r="AG187" s="5" t="s">
        <v>42</v>
      </c>
    </row>
    <row r="188" spans="1:33" x14ac:dyDescent="0.2">
      <c r="A188" s="94" t="s">
        <v>105</v>
      </c>
      <c r="B188" s="91"/>
      <c r="C188" s="92">
        <v>47212.351000000002</v>
      </c>
      <c r="D188" s="192"/>
      <c r="E188" s="5">
        <f t="shared" si="14"/>
        <v>-3859.9946703950327</v>
      </c>
      <c r="F188" s="2">
        <f t="shared" si="15"/>
        <v>-3860</v>
      </c>
      <c r="G188" s="5">
        <f t="shared" si="16"/>
        <v>3.0160000023897737E-3</v>
      </c>
      <c r="I188" s="5">
        <f t="shared" si="20"/>
        <v>3.0160000023897737E-3</v>
      </c>
      <c r="O188" s="29"/>
      <c r="P188" s="177">
        <f t="shared" si="18"/>
        <v>32193.851000000002</v>
      </c>
      <c r="AB188" s="5" t="s">
        <v>53</v>
      </c>
      <c r="AC188" s="5">
        <v>8</v>
      </c>
      <c r="AE188" s="5" t="s">
        <v>48</v>
      </c>
      <c r="AG188" s="5" t="s">
        <v>42</v>
      </c>
    </row>
    <row r="189" spans="1:33" x14ac:dyDescent="0.2">
      <c r="A189" s="94" t="s">
        <v>106</v>
      </c>
      <c r="B189" s="91"/>
      <c r="C189" s="92">
        <v>47213.478999999999</v>
      </c>
      <c r="D189" s="192"/>
      <c r="E189" s="5">
        <f t="shared" si="14"/>
        <v>-3858.0013698639859</v>
      </c>
      <c r="F189" s="2">
        <f t="shared" si="15"/>
        <v>-3858</v>
      </c>
      <c r="G189" s="5">
        <f t="shared" si="16"/>
        <v>-7.7520000195363536E-4</v>
      </c>
      <c r="I189" s="5">
        <f t="shared" si="20"/>
        <v>-7.7520000195363536E-4</v>
      </c>
      <c r="O189" s="29"/>
      <c r="P189" s="177">
        <f t="shared" si="18"/>
        <v>32194.978999999999</v>
      </c>
      <c r="AB189" s="5" t="s">
        <v>53</v>
      </c>
      <c r="AC189" s="5">
        <v>12</v>
      </c>
      <c r="AE189" s="5" t="s">
        <v>94</v>
      </c>
      <c r="AG189" s="5" t="s">
        <v>42</v>
      </c>
    </row>
    <row r="190" spans="1:33" x14ac:dyDescent="0.2">
      <c r="A190" s="94" t="s">
        <v>106</v>
      </c>
      <c r="B190" s="91"/>
      <c r="C190" s="92">
        <v>47234.411999999997</v>
      </c>
      <c r="D190" s="192"/>
      <c r="E190" s="5">
        <f t="shared" si="14"/>
        <v>-3821.0104478635367</v>
      </c>
      <c r="F190" s="2">
        <f t="shared" si="15"/>
        <v>-3821</v>
      </c>
      <c r="G190" s="5">
        <f t="shared" si="16"/>
        <v>-5.9124000035808422E-3</v>
      </c>
      <c r="I190" s="5">
        <f t="shared" si="20"/>
        <v>-5.9124000035808422E-3</v>
      </c>
      <c r="O190" s="29"/>
      <c r="P190" s="177">
        <f t="shared" si="18"/>
        <v>32215.911999999997</v>
      </c>
      <c r="AB190" s="5" t="s">
        <v>53</v>
      </c>
      <c r="AC190" s="5">
        <v>7</v>
      </c>
      <c r="AE190" s="5" t="s">
        <v>48</v>
      </c>
      <c r="AG190" s="5" t="s">
        <v>42</v>
      </c>
    </row>
    <row r="191" spans="1:33" x14ac:dyDescent="0.2">
      <c r="A191" s="94" t="s">
        <v>106</v>
      </c>
      <c r="B191" s="91"/>
      <c r="C191" s="92">
        <v>47246.305</v>
      </c>
      <c r="D191" s="192"/>
      <c r="E191" s="5">
        <f t="shared" si="14"/>
        <v>-3799.9942038778904</v>
      </c>
      <c r="F191" s="2">
        <f t="shared" si="15"/>
        <v>-3800</v>
      </c>
      <c r="G191" s="5">
        <f t="shared" si="16"/>
        <v>3.2799999971757643E-3</v>
      </c>
      <c r="I191" s="5">
        <f t="shared" si="20"/>
        <v>3.2799999971757643E-3</v>
      </c>
      <c r="O191" s="29"/>
      <c r="P191" s="177">
        <f t="shared" si="18"/>
        <v>32227.805</v>
      </c>
      <c r="AB191" s="5" t="s">
        <v>53</v>
      </c>
      <c r="AC191" s="5">
        <v>9</v>
      </c>
      <c r="AE191" s="5" t="s">
        <v>69</v>
      </c>
      <c r="AG191" s="5" t="s">
        <v>42</v>
      </c>
    </row>
    <row r="192" spans="1:33" x14ac:dyDescent="0.2">
      <c r="A192" s="94" t="s">
        <v>107</v>
      </c>
      <c r="B192" s="91"/>
      <c r="C192" s="92">
        <v>47450.589</v>
      </c>
      <c r="D192" s="192"/>
      <c r="E192" s="5">
        <f t="shared" si="14"/>
        <v>-3439.0018229510915</v>
      </c>
      <c r="F192" s="2">
        <f t="shared" si="15"/>
        <v>-3439</v>
      </c>
      <c r="G192" s="5">
        <f t="shared" si="16"/>
        <v>-1.0316000043530948E-3</v>
      </c>
      <c r="I192" s="5">
        <f t="shared" si="20"/>
        <v>-1.0316000043530948E-3</v>
      </c>
      <c r="O192" s="29"/>
      <c r="P192" s="177">
        <f t="shared" si="18"/>
        <v>32432.089</v>
      </c>
      <c r="AB192" s="5" t="s">
        <v>53</v>
      </c>
      <c r="AC192" s="5">
        <v>10</v>
      </c>
      <c r="AE192" s="5" t="s">
        <v>80</v>
      </c>
      <c r="AG192" s="5" t="s">
        <v>42</v>
      </c>
    </row>
    <row r="193" spans="1:33" x14ac:dyDescent="0.2">
      <c r="A193" s="94" t="s">
        <v>107</v>
      </c>
      <c r="B193" s="91"/>
      <c r="C193" s="92">
        <v>47489.641000000003</v>
      </c>
      <c r="D193" s="192"/>
      <c r="E193" s="5">
        <f t="shared" si="14"/>
        <v>-3369.9926276154088</v>
      </c>
      <c r="F193" s="2">
        <f t="shared" si="15"/>
        <v>-3370</v>
      </c>
      <c r="G193" s="5">
        <f t="shared" si="16"/>
        <v>4.1720000008353963E-3</v>
      </c>
      <c r="I193" s="5">
        <f t="shared" si="20"/>
        <v>4.1720000008353963E-3</v>
      </c>
      <c r="O193" s="29"/>
      <c r="P193" s="177">
        <f t="shared" si="18"/>
        <v>32471.141000000003</v>
      </c>
      <c r="AB193" s="5" t="s">
        <v>53</v>
      </c>
      <c r="AC193" s="5">
        <v>6</v>
      </c>
      <c r="AE193" s="5" t="s">
        <v>45</v>
      </c>
      <c r="AG193" s="5" t="s">
        <v>42</v>
      </c>
    </row>
    <row r="194" spans="1:33" x14ac:dyDescent="0.2">
      <c r="A194" s="94" t="s">
        <v>108</v>
      </c>
      <c r="B194" s="91"/>
      <c r="C194" s="92">
        <v>47527.567000000003</v>
      </c>
      <c r="D194" s="192"/>
      <c r="E194" s="5">
        <f t="shared" si="14"/>
        <v>-3302.9731985899853</v>
      </c>
      <c r="F194" s="2">
        <f t="shared" si="15"/>
        <v>-3303</v>
      </c>
      <c r="G194" s="5">
        <f t="shared" si="16"/>
        <v>1.5166800003498793E-2</v>
      </c>
      <c r="I194" s="5">
        <f>G194</f>
        <v>1.5166800003498793E-2</v>
      </c>
      <c r="O194" s="29"/>
      <c r="P194" s="177">
        <f t="shared" si="18"/>
        <v>32509.067000000003</v>
      </c>
      <c r="AB194" s="5" t="s">
        <v>53</v>
      </c>
      <c r="AG194" s="5" t="s">
        <v>59</v>
      </c>
    </row>
    <row r="195" spans="1:33" x14ac:dyDescent="0.2">
      <c r="A195" s="94" t="s">
        <v>109</v>
      </c>
      <c r="B195" s="91"/>
      <c r="C195" s="92">
        <v>47535.478999999999</v>
      </c>
      <c r="D195" s="192"/>
      <c r="E195" s="5">
        <f t="shared" si="14"/>
        <v>-3288.9918211062291</v>
      </c>
      <c r="F195" s="2">
        <f t="shared" si="15"/>
        <v>-3289</v>
      </c>
      <c r="G195" s="5">
        <f t="shared" si="16"/>
        <v>4.6283999981824309E-3</v>
      </c>
      <c r="I195" s="5">
        <f>+G195</f>
        <v>4.6283999981824309E-3</v>
      </c>
      <c r="O195" s="29"/>
      <c r="P195" s="177">
        <f t="shared" si="18"/>
        <v>32516.978999999999</v>
      </c>
      <c r="AB195" s="5" t="s">
        <v>53</v>
      </c>
      <c r="AC195" s="5">
        <v>8</v>
      </c>
      <c r="AE195" s="5" t="s">
        <v>48</v>
      </c>
      <c r="AG195" s="5" t="s">
        <v>42</v>
      </c>
    </row>
    <row r="196" spans="1:33" x14ac:dyDescent="0.2">
      <c r="A196" s="94" t="s">
        <v>109</v>
      </c>
      <c r="B196" s="91"/>
      <c r="C196" s="92">
        <v>47564.328999999998</v>
      </c>
      <c r="D196" s="192"/>
      <c r="E196" s="5">
        <f t="shared" si="14"/>
        <v>-3238.0106860700166</v>
      </c>
      <c r="F196" s="2">
        <f t="shared" si="15"/>
        <v>-3238</v>
      </c>
      <c r="G196" s="5">
        <f t="shared" si="16"/>
        <v>-6.0472000041045249E-3</v>
      </c>
      <c r="I196" s="5">
        <f>+G196</f>
        <v>-6.0472000041045249E-3</v>
      </c>
      <c r="O196" s="29"/>
      <c r="P196" s="177">
        <f t="shared" si="18"/>
        <v>32545.828999999998</v>
      </c>
      <c r="AB196" s="5" t="s">
        <v>53</v>
      </c>
      <c r="AC196" s="5">
        <v>8</v>
      </c>
      <c r="AE196" s="5" t="s">
        <v>48</v>
      </c>
      <c r="AG196" s="5" t="s">
        <v>42</v>
      </c>
    </row>
    <row r="197" spans="1:33" x14ac:dyDescent="0.2">
      <c r="A197" s="94" t="s">
        <v>102</v>
      </c>
      <c r="B197" s="91"/>
      <c r="C197" s="92">
        <v>47565.46</v>
      </c>
      <c r="D197" s="192"/>
      <c r="E197" s="5">
        <f t="shared" si="14"/>
        <v>-3236.0120842077627</v>
      </c>
      <c r="F197" s="2">
        <f t="shared" si="15"/>
        <v>-3236</v>
      </c>
      <c r="G197" s="5">
        <f t="shared" si="16"/>
        <v>-6.8384000041987747E-3</v>
      </c>
      <c r="I197" s="5">
        <f>G197</f>
        <v>-6.8384000041987747E-3</v>
      </c>
      <c r="O197" s="29"/>
      <c r="P197" s="177">
        <f t="shared" si="18"/>
        <v>32546.959999999999</v>
      </c>
      <c r="AB197" s="5" t="s">
        <v>53</v>
      </c>
      <c r="AG197" s="5" t="s">
        <v>59</v>
      </c>
    </row>
    <row r="198" spans="1:33" x14ac:dyDescent="0.2">
      <c r="A198" s="94" t="s">
        <v>109</v>
      </c>
      <c r="B198" s="91"/>
      <c r="C198" s="92">
        <v>47577.355000000003</v>
      </c>
      <c r="D198" s="192"/>
      <c r="E198" s="5">
        <f t="shared" si="14"/>
        <v>-3214.9923060013161</v>
      </c>
      <c r="F198" s="2">
        <f t="shared" si="15"/>
        <v>-3215</v>
      </c>
      <c r="G198" s="5">
        <f t="shared" si="16"/>
        <v>4.354000004241243E-3</v>
      </c>
      <c r="I198" s="5">
        <f>+G198</f>
        <v>4.354000004241243E-3</v>
      </c>
      <c r="O198" s="29"/>
      <c r="P198" s="177">
        <f t="shared" si="18"/>
        <v>32558.855000000003</v>
      </c>
      <c r="AB198" s="5" t="s">
        <v>53</v>
      </c>
      <c r="AC198" s="5">
        <v>6</v>
      </c>
      <c r="AE198" s="5" t="s">
        <v>45</v>
      </c>
      <c r="AG198" s="5" t="s">
        <v>42</v>
      </c>
    </row>
    <row r="199" spans="1:33" x14ac:dyDescent="0.2">
      <c r="A199" s="94" t="s">
        <v>109</v>
      </c>
      <c r="B199" s="91"/>
      <c r="C199" s="92">
        <v>47590.366000000002</v>
      </c>
      <c r="D199" s="192"/>
      <c r="E199" s="5">
        <f t="shared" si="14"/>
        <v>-3192.0004325886257</v>
      </c>
      <c r="F199" s="2">
        <f t="shared" si="15"/>
        <v>-3192</v>
      </c>
      <c r="G199" s="5">
        <f t="shared" si="16"/>
        <v>-2.4480000138282776E-4</v>
      </c>
      <c r="I199" s="5">
        <f>+G199</f>
        <v>-2.4480000138282776E-4</v>
      </c>
      <c r="O199" s="29"/>
      <c r="P199" s="177">
        <f t="shared" si="18"/>
        <v>32571.866000000002</v>
      </c>
      <c r="AB199" s="5" t="s">
        <v>53</v>
      </c>
      <c r="AC199" s="5">
        <v>7</v>
      </c>
      <c r="AE199" s="5" t="s">
        <v>48</v>
      </c>
      <c r="AG199" s="5" t="s">
        <v>42</v>
      </c>
    </row>
    <row r="200" spans="1:33" x14ac:dyDescent="0.2">
      <c r="A200" s="94" t="s">
        <v>109</v>
      </c>
      <c r="B200" s="91"/>
      <c r="C200" s="92">
        <v>47616.394999999997</v>
      </c>
      <c r="D200" s="192"/>
      <c r="E200" s="5">
        <f t="shared" si="14"/>
        <v>-3146.004315990449</v>
      </c>
      <c r="F200" s="2">
        <f t="shared" si="15"/>
        <v>-3146</v>
      </c>
      <c r="G200" s="5">
        <f t="shared" si="16"/>
        <v>-2.4424000075669028E-3</v>
      </c>
      <c r="I200" s="5">
        <f>+G200</f>
        <v>-2.4424000075669028E-3</v>
      </c>
      <c r="O200" s="29"/>
      <c r="P200" s="177">
        <f t="shared" si="18"/>
        <v>32597.894999999997</v>
      </c>
      <c r="AB200" s="5" t="s">
        <v>53</v>
      </c>
      <c r="AC200" s="5">
        <v>9</v>
      </c>
      <c r="AE200" s="5" t="s">
        <v>94</v>
      </c>
      <c r="AG200" s="5" t="s">
        <v>42</v>
      </c>
    </row>
    <row r="201" spans="1:33" x14ac:dyDescent="0.2">
      <c r="A201" s="94" t="s">
        <v>102</v>
      </c>
      <c r="B201" s="91"/>
      <c r="C201" s="92">
        <v>47841.616000000002</v>
      </c>
      <c r="D201" s="192"/>
      <c r="E201" s="5">
        <f t="shared" si="14"/>
        <v>-2748.0139446215871</v>
      </c>
      <c r="F201" s="2">
        <f t="shared" si="15"/>
        <v>-2748</v>
      </c>
      <c r="G201" s="5">
        <f t="shared" si="16"/>
        <v>-7.8912000026321039E-3</v>
      </c>
      <c r="I201" s="5">
        <f>G201</f>
        <v>-7.8912000026321039E-3</v>
      </c>
      <c r="O201" s="29"/>
      <c r="P201" s="177">
        <f t="shared" si="18"/>
        <v>32823.116000000002</v>
      </c>
      <c r="AB201" s="5" t="s">
        <v>53</v>
      </c>
      <c r="AG201" s="5" t="s">
        <v>59</v>
      </c>
    </row>
    <row r="202" spans="1:33" x14ac:dyDescent="0.2">
      <c r="A202" s="94" t="s">
        <v>110</v>
      </c>
      <c r="B202" s="91"/>
      <c r="C202" s="92">
        <v>47891.423999999999</v>
      </c>
      <c r="D202" s="192"/>
      <c r="E202" s="5">
        <f t="shared" si="14"/>
        <v>-2659.9977098249265</v>
      </c>
      <c r="F202" s="2">
        <f t="shared" si="15"/>
        <v>-2660</v>
      </c>
      <c r="G202" s="5">
        <f t="shared" si="16"/>
        <v>1.2959999949089251E-3</v>
      </c>
      <c r="I202" s="5">
        <f>+G202</f>
        <v>1.2959999949089251E-3</v>
      </c>
      <c r="O202" s="29"/>
      <c r="P202" s="177">
        <f t="shared" si="18"/>
        <v>32872.923999999999</v>
      </c>
      <c r="AB202" s="5" t="s">
        <v>53</v>
      </c>
      <c r="AC202" s="5">
        <v>9</v>
      </c>
      <c r="AE202" s="5" t="s">
        <v>80</v>
      </c>
      <c r="AG202" s="5" t="s">
        <v>42</v>
      </c>
    </row>
    <row r="203" spans="1:33" x14ac:dyDescent="0.2">
      <c r="A203" s="94" t="s">
        <v>110</v>
      </c>
      <c r="B203" s="91"/>
      <c r="C203" s="92">
        <v>47908.415000000001</v>
      </c>
      <c r="D203" s="192"/>
      <c r="E203" s="5">
        <f t="shared" si="14"/>
        <v>-2629.972737020752</v>
      </c>
      <c r="F203" s="2">
        <f t="shared" si="15"/>
        <v>-2630</v>
      </c>
      <c r="G203" s="5">
        <f t="shared" si="16"/>
        <v>1.5427999998792075E-2</v>
      </c>
      <c r="I203" s="5">
        <f>+G203</f>
        <v>1.5427999998792075E-2</v>
      </c>
      <c r="O203" s="29"/>
      <c r="P203" s="177">
        <f t="shared" si="18"/>
        <v>32889.915000000001</v>
      </c>
      <c r="AB203" s="5" t="s">
        <v>53</v>
      </c>
      <c r="AC203" s="5">
        <v>13</v>
      </c>
      <c r="AE203" s="5" t="s">
        <v>94</v>
      </c>
      <c r="AG203" s="5" t="s">
        <v>42</v>
      </c>
    </row>
    <row r="204" spans="1:33" x14ac:dyDescent="0.2">
      <c r="A204" s="94" t="s">
        <v>108</v>
      </c>
      <c r="B204" s="91"/>
      <c r="C204" s="92">
        <v>47921.423000000003</v>
      </c>
      <c r="D204" s="192"/>
      <c r="E204" s="5">
        <f t="shared" si="14"/>
        <v>-2606.9861649392556</v>
      </c>
      <c r="F204" s="2">
        <f t="shared" si="15"/>
        <v>-2607</v>
      </c>
      <c r="G204" s="5">
        <f t="shared" si="16"/>
        <v>7.8292000034707598E-3</v>
      </c>
      <c r="I204" s="5">
        <f>G204</f>
        <v>7.8292000034707598E-3</v>
      </c>
      <c r="O204" s="29"/>
      <c r="P204" s="177">
        <f t="shared" si="18"/>
        <v>32902.923000000003</v>
      </c>
      <c r="AB204" s="5" t="s">
        <v>53</v>
      </c>
      <c r="AG204" s="5" t="s">
        <v>59</v>
      </c>
    </row>
    <row r="205" spans="1:33" x14ac:dyDescent="0.2">
      <c r="A205" s="94" t="s">
        <v>110</v>
      </c>
      <c r="B205" s="91"/>
      <c r="C205" s="92">
        <v>47929.332999999999</v>
      </c>
      <c r="D205" s="192"/>
      <c r="E205" s="5">
        <f t="shared" si="14"/>
        <v>-2593.0083216763001</v>
      </c>
      <c r="F205" s="2">
        <f t="shared" si="15"/>
        <v>-2593</v>
      </c>
      <c r="G205" s="5">
        <f t="shared" si="16"/>
        <v>-4.7092000022530556E-3</v>
      </c>
      <c r="I205" s="5">
        <f>+G205</f>
        <v>-4.7092000022530556E-3</v>
      </c>
      <c r="O205" s="29"/>
      <c r="P205" s="177">
        <f t="shared" si="18"/>
        <v>32910.832999999999</v>
      </c>
      <c r="AB205" s="5" t="s">
        <v>53</v>
      </c>
      <c r="AC205" s="5">
        <v>7</v>
      </c>
      <c r="AE205" s="5" t="s">
        <v>48</v>
      </c>
      <c r="AG205" s="5" t="s">
        <v>42</v>
      </c>
    </row>
    <row r="206" spans="1:33" x14ac:dyDescent="0.2">
      <c r="A206" s="94" t="s">
        <v>110</v>
      </c>
      <c r="B206" s="91"/>
      <c r="C206" s="92">
        <v>47942.351999999999</v>
      </c>
      <c r="D206" s="192"/>
      <c r="E206" s="5">
        <f t="shared" si="14"/>
        <v>-2570.0023113804077</v>
      </c>
      <c r="F206" s="2">
        <f t="shared" si="15"/>
        <v>-2570</v>
      </c>
      <c r="G206" s="5">
        <f t="shared" si="16"/>
        <v>-1.3080000062473118E-3</v>
      </c>
      <c r="I206" s="5">
        <f>+G206</f>
        <v>-1.3080000062473118E-3</v>
      </c>
      <c r="O206" s="29"/>
      <c r="P206" s="177">
        <f t="shared" si="18"/>
        <v>32923.851999999999</v>
      </c>
      <c r="AB206" s="5" t="s">
        <v>53</v>
      </c>
      <c r="AC206" s="5">
        <v>8</v>
      </c>
      <c r="AE206" s="5" t="s">
        <v>48</v>
      </c>
      <c r="AG206" s="5" t="s">
        <v>42</v>
      </c>
    </row>
    <row r="207" spans="1:33" x14ac:dyDescent="0.2">
      <c r="A207" s="94" t="s">
        <v>108</v>
      </c>
      <c r="B207" s="91"/>
      <c r="C207" s="92">
        <v>47946.319000000003</v>
      </c>
      <c r="D207" s="192"/>
      <c r="E207" s="5">
        <f t="shared" si="14"/>
        <v>-2562.9921844241208</v>
      </c>
      <c r="F207" s="2">
        <f t="shared" si="15"/>
        <v>-2563</v>
      </c>
      <c r="G207" s="5">
        <f t="shared" si="16"/>
        <v>4.4228000042494386E-3</v>
      </c>
      <c r="I207" s="5">
        <f>G207</f>
        <v>4.4228000042494386E-3</v>
      </c>
      <c r="O207" s="29"/>
      <c r="P207" s="177">
        <f t="shared" si="18"/>
        <v>32927.819000000003</v>
      </c>
      <c r="AB207" s="5" t="s">
        <v>53</v>
      </c>
      <c r="AG207" s="5" t="s">
        <v>59</v>
      </c>
    </row>
    <row r="208" spans="1:33" x14ac:dyDescent="0.2">
      <c r="A208" s="94" t="s">
        <v>108</v>
      </c>
      <c r="B208" s="91"/>
      <c r="C208" s="92">
        <v>47947.451999999997</v>
      </c>
      <c r="D208" s="192"/>
      <c r="E208" s="5">
        <f t="shared" si="14"/>
        <v>-2560.9900483410793</v>
      </c>
      <c r="F208" s="2">
        <f t="shared" si="15"/>
        <v>-2561</v>
      </c>
      <c r="G208" s="5">
        <f t="shared" si="16"/>
        <v>5.6315999972866848E-3</v>
      </c>
      <c r="I208" s="5">
        <f>G208</f>
        <v>5.6315999972866848E-3</v>
      </c>
      <c r="O208" s="29"/>
      <c r="P208" s="177">
        <f t="shared" si="18"/>
        <v>32928.951999999997</v>
      </c>
      <c r="AB208" s="5" t="s">
        <v>53</v>
      </c>
      <c r="AG208" s="5" t="s">
        <v>59</v>
      </c>
    </row>
    <row r="209" spans="1:33" x14ac:dyDescent="0.2">
      <c r="A209" s="94" t="s">
        <v>111</v>
      </c>
      <c r="B209" s="91"/>
      <c r="C209" s="92">
        <v>47947.461000000003</v>
      </c>
      <c r="D209" s="192"/>
      <c r="E209" s="5">
        <f t="shared" si="14"/>
        <v>-2560.9741443474709</v>
      </c>
      <c r="F209" s="2">
        <f t="shared" si="15"/>
        <v>-2561</v>
      </c>
      <c r="G209" s="5">
        <f t="shared" si="16"/>
        <v>1.4631600002758205E-2</v>
      </c>
      <c r="I209" s="5">
        <f>+G209</f>
        <v>1.4631600002758205E-2</v>
      </c>
      <c r="O209" s="29"/>
      <c r="P209" s="177">
        <f t="shared" si="18"/>
        <v>32928.961000000003</v>
      </c>
      <c r="AB209" s="5" t="s">
        <v>53</v>
      </c>
      <c r="AC209" s="5">
        <v>64</v>
      </c>
      <c r="AE209" s="5" t="s">
        <v>94</v>
      </c>
      <c r="AG209" s="5" t="s">
        <v>42</v>
      </c>
    </row>
    <row r="210" spans="1:33" x14ac:dyDescent="0.2">
      <c r="A210" s="94" t="s">
        <v>110</v>
      </c>
      <c r="B210" s="91"/>
      <c r="C210" s="92">
        <v>47955.375999999997</v>
      </c>
      <c r="D210" s="192"/>
      <c r="E210" s="5">
        <f t="shared" si="14"/>
        <v>-2546.9874655325207</v>
      </c>
      <c r="F210" s="2">
        <f t="shared" si="15"/>
        <v>-2547</v>
      </c>
      <c r="G210" s="5">
        <f t="shared" si="16"/>
        <v>7.0931999944150448E-3</v>
      </c>
      <c r="I210" s="5">
        <f>+G210</f>
        <v>7.0931999944150448E-3</v>
      </c>
      <c r="O210" s="29"/>
      <c r="P210" s="177">
        <f t="shared" si="18"/>
        <v>32936.875999999997</v>
      </c>
      <c r="AB210" s="5" t="s">
        <v>53</v>
      </c>
      <c r="AC210" s="5">
        <v>12</v>
      </c>
      <c r="AE210" s="5" t="s">
        <v>48</v>
      </c>
      <c r="AG210" s="5" t="s">
        <v>42</v>
      </c>
    </row>
    <row r="211" spans="1:33" x14ac:dyDescent="0.2">
      <c r="A211" s="94" t="s">
        <v>108</v>
      </c>
      <c r="B211" s="91"/>
      <c r="C211" s="92">
        <v>47968.377999999997</v>
      </c>
      <c r="D211" s="192"/>
      <c r="E211" s="5">
        <f t="shared" si="14"/>
        <v>-2524.0114961134254</v>
      </c>
      <c r="F211" s="2">
        <f t="shared" si="15"/>
        <v>-2524</v>
      </c>
      <c r="G211" s="5">
        <f t="shared" si="16"/>
        <v>-6.5056000021286309E-3</v>
      </c>
      <c r="I211" s="5">
        <f>G211</f>
        <v>-6.5056000021286309E-3</v>
      </c>
      <c r="O211" s="29"/>
      <c r="P211" s="177">
        <f t="shared" si="18"/>
        <v>32949.877999999997</v>
      </c>
      <c r="AB211" s="5" t="s">
        <v>53</v>
      </c>
      <c r="AG211" s="5" t="s">
        <v>59</v>
      </c>
    </row>
    <row r="212" spans="1:33" x14ac:dyDescent="0.2">
      <c r="A212" s="94" t="s">
        <v>108</v>
      </c>
      <c r="B212" s="91"/>
      <c r="C212" s="92">
        <v>47968.385000000002</v>
      </c>
      <c r="D212" s="192"/>
      <c r="E212" s="5">
        <f t="shared" si="14"/>
        <v>-2523.9991263406177</v>
      </c>
      <c r="F212" s="2">
        <f t="shared" si="15"/>
        <v>-2524</v>
      </c>
      <c r="G212" s="5">
        <f t="shared" si="16"/>
        <v>4.9440000293543562E-4</v>
      </c>
      <c r="I212" s="5">
        <f>G212</f>
        <v>4.9440000293543562E-4</v>
      </c>
      <c r="O212" s="29"/>
      <c r="P212" s="177">
        <f t="shared" si="18"/>
        <v>32949.885000000002</v>
      </c>
      <c r="AB212" s="5" t="s">
        <v>53</v>
      </c>
      <c r="AG212" s="5" t="s">
        <v>59</v>
      </c>
    </row>
    <row r="213" spans="1:33" x14ac:dyDescent="0.2">
      <c r="A213" s="94" t="s">
        <v>112</v>
      </c>
      <c r="B213" s="91"/>
      <c r="C213" s="92">
        <v>48260.396000000001</v>
      </c>
      <c r="D213" s="192">
        <v>5.0000000000000001E-3</v>
      </c>
      <c r="E213" s="5">
        <f t="shared" ref="E213:E276" si="21">(C213-C$7)/C$8</f>
        <v>-2007.9834513645292</v>
      </c>
      <c r="F213" s="2">
        <f t="shared" ref="F213:F276" si="22">ROUND(2*E213,0)/2</f>
        <v>-2008</v>
      </c>
      <c r="G213" s="5">
        <f t="shared" ref="G213:G276" si="23">C213-(C$7+F213*C$8)</f>
        <v>9.3647999965469353E-3</v>
      </c>
      <c r="I213" s="5">
        <f>+G213</f>
        <v>9.3647999965469353E-3</v>
      </c>
      <c r="O213" s="29"/>
      <c r="P213" s="177">
        <f t="shared" ref="P213:P276" si="24">C213-15018.5</f>
        <v>33241.896000000001</v>
      </c>
      <c r="AB213" s="5" t="s">
        <v>53</v>
      </c>
      <c r="AC213" s="5">
        <v>6</v>
      </c>
      <c r="AE213" s="5" t="s">
        <v>45</v>
      </c>
      <c r="AG213" s="5" t="s">
        <v>42</v>
      </c>
    </row>
    <row r="214" spans="1:33" x14ac:dyDescent="0.2">
      <c r="A214" s="94" t="s">
        <v>112</v>
      </c>
      <c r="B214" s="91"/>
      <c r="C214" s="92">
        <v>48290.381999999998</v>
      </c>
      <c r="D214" s="192"/>
      <c r="E214" s="5">
        <f t="shared" si="21"/>
        <v>-1954.9948789140681</v>
      </c>
      <c r="F214" s="2">
        <f t="shared" si="22"/>
        <v>-1955</v>
      </c>
      <c r="G214" s="5">
        <f t="shared" si="23"/>
        <v>2.8979999988223426E-3</v>
      </c>
      <c r="I214" s="5">
        <f>+G214</f>
        <v>2.8979999988223426E-3</v>
      </c>
      <c r="O214" s="29"/>
      <c r="P214" s="177">
        <f t="shared" si="24"/>
        <v>33271.881999999998</v>
      </c>
      <c r="AB214" s="5" t="s">
        <v>53</v>
      </c>
      <c r="AC214" s="5">
        <v>9</v>
      </c>
      <c r="AE214" s="5" t="s">
        <v>48</v>
      </c>
      <c r="AG214" s="5" t="s">
        <v>42</v>
      </c>
    </row>
    <row r="215" spans="1:33" x14ac:dyDescent="0.2">
      <c r="A215" s="94" t="s">
        <v>23</v>
      </c>
      <c r="B215" s="91"/>
      <c r="C215" s="92">
        <v>48297.74</v>
      </c>
      <c r="D215" s="192">
        <v>6.5999999999999991E-3</v>
      </c>
      <c r="E215" s="5">
        <f t="shared" si="21"/>
        <v>-1941.9924805918329</v>
      </c>
      <c r="F215" s="2">
        <f t="shared" si="22"/>
        <v>-1942</v>
      </c>
      <c r="G215" s="5">
        <f t="shared" si="23"/>
        <v>4.2551999940769747E-3</v>
      </c>
      <c r="I215" s="5">
        <f>G215</f>
        <v>4.2551999940769747E-3</v>
      </c>
      <c r="O215" s="29"/>
      <c r="P215" s="177">
        <f t="shared" si="24"/>
        <v>33279.24</v>
      </c>
    </row>
    <row r="216" spans="1:33" x14ac:dyDescent="0.2">
      <c r="A216" s="94" t="s">
        <v>112</v>
      </c>
      <c r="B216" s="91"/>
      <c r="C216" s="92">
        <v>48329.423000000003</v>
      </c>
      <c r="D216" s="192"/>
      <c r="E216" s="5">
        <f t="shared" si="21"/>
        <v>-1886.0051217927814</v>
      </c>
      <c r="F216" s="2">
        <f t="shared" si="22"/>
        <v>-1886</v>
      </c>
      <c r="G216" s="5">
        <f t="shared" si="23"/>
        <v>-2.89840000186814E-3</v>
      </c>
      <c r="I216" s="5">
        <f>+G216</f>
        <v>-2.89840000186814E-3</v>
      </c>
      <c r="O216" s="29"/>
      <c r="P216" s="177">
        <f t="shared" si="24"/>
        <v>33310.923000000003</v>
      </c>
      <c r="AB216" s="5" t="s">
        <v>53</v>
      </c>
      <c r="AC216" s="5">
        <v>7</v>
      </c>
      <c r="AE216" s="5" t="s">
        <v>48</v>
      </c>
      <c r="AG216" s="5" t="s">
        <v>42</v>
      </c>
    </row>
    <row r="217" spans="1:33" x14ac:dyDescent="0.2">
      <c r="A217" s="94" t="s">
        <v>112</v>
      </c>
      <c r="B217" s="91"/>
      <c r="C217" s="92">
        <v>48359.42</v>
      </c>
      <c r="D217" s="192"/>
      <c r="E217" s="5">
        <f t="shared" si="21"/>
        <v>-1832.9971111279242</v>
      </c>
      <c r="F217" s="2">
        <f t="shared" si="22"/>
        <v>-1833</v>
      </c>
      <c r="G217" s="5">
        <f t="shared" si="23"/>
        <v>1.6347999990102835E-3</v>
      </c>
      <c r="I217" s="5">
        <f>+G217</f>
        <v>1.6347999990102835E-3</v>
      </c>
      <c r="O217" s="29"/>
      <c r="P217" s="177">
        <f t="shared" si="24"/>
        <v>33340.92</v>
      </c>
      <c r="AB217" s="5" t="s">
        <v>53</v>
      </c>
      <c r="AC217" s="5">
        <v>6</v>
      </c>
      <c r="AE217" s="5" t="s">
        <v>48</v>
      </c>
      <c r="AG217" s="5" t="s">
        <v>42</v>
      </c>
    </row>
    <row r="218" spans="1:33" x14ac:dyDescent="0.2">
      <c r="A218" s="94" t="s">
        <v>113</v>
      </c>
      <c r="B218" s="91"/>
      <c r="C218" s="92">
        <v>48545.591999999997</v>
      </c>
      <c r="D218" s="192">
        <v>5.0000000000000001E-3</v>
      </c>
      <c r="E218" s="5">
        <f t="shared" si="21"/>
        <v>-1504.0106337635507</v>
      </c>
      <c r="F218" s="2">
        <f t="shared" si="22"/>
        <v>-1504</v>
      </c>
      <c r="G218" s="5">
        <f t="shared" si="23"/>
        <v>-6.0176000042702071E-3</v>
      </c>
      <c r="I218" s="5">
        <f>+G218</f>
        <v>-6.0176000042702071E-3</v>
      </c>
      <c r="O218" s="29"/>
      <c r="P218" s="177">
        <f t="shared" si="24"/>
        <v>33527.091999999997</v>
      </c>
      <c r="AB218" s="5" t="s">
        <v>53</v>
      </c>
      <c r="AC218" s="5">
        <v>9</v>
      </c>
      <c r="AE218" s="5" t="s">
        <v>45</v>
      </c>
      <c r="AG218" s="5" t="s">
        <v>42</v>
      </c>
    </row>
    <row r="219" spans="1:33" x14ac:dyDescent="0.2">
      <c r="A219" s="94" t="s">
        <v>23</v>
      </c>
      <c r="B219" s="93"/>
      <c r="C219" s="92">
        <v>48645.77</v>
      </c>
      <c r="D219" s="192">
        <v>7.1999999999999998E-3</v>
      </c>
      <c r="E219" s="5">
        <f t="shared" si="21"/>
        <v>-1326.9850481254932</v>
      </c>
      <c r="F219" s="2">
        <f t="shared" si="22"/>
        <v>-1327</v>
      </c>
      <c r="G219" s="5">
        <f t="shared" si="23"/>
        <v>8.4611999918706715E-3</v>
      </c>
      <c r="I219" s="5">
        <f>G219</f>
        <v>8.4611999918706715E-3</v>
      </c>
      <c r="O219" s="29"/>
      <c r="P219" s="177">
        <f t="shared" si="24"/>
        <v>33627.269999999997</v>
      </c>
    </row>
    <row r="220" spans="1:33" x14ac:dyDescent="0.2">
      <c r="A220" s="94" t="s">
        <v>23</v>
      </c>
      <c r="B220" s="93"/>
      <c r="C220" s="92">
        <v>48654.824999999997</v>
      </c>
      <c r="D220" s="192">
        <v>7.7999999999999996E-3</v>
      </c>
      <c r="E220" s="5">
        <f t="shared" si="21"/>
        <v>-1310.9838634546807</v>
      </c>
      <c r="F220" s="2">
        <f t="shared" si="22"/>
        <v>-1311</v>
      </c>
      <c r="G220" s="5">
        <f t="shared" si="23"/>
        <v>9.1315999961807393E-3</v>
      </c>
      <c r="I220" s="5">
        <f>G220</f>
        <v>9.1315999961807393E-3</v>
      </c>
      <c r="O220" s="29"/>
      <c r="P220" s="177">
        <f t="shared" si="24"/>
        <v>33636.324999999997</v>
      </c>
    </row>
    <row r="221" spans="1:33" x14ac:dyDescent="0.2">
      <c r="A221" s="94" t="s">
        <v>114</v>
      </c>
      <c r="B221" s="91"/>
      <c r="C221" s="92">
        <v>48659.345999999998</v>
      </c>
      <c r="D221" s="192">
        <v>3.0000000000000001E-3</v>
      </c>
      <c r="E221" s="5">
        <f t="shared" si="21"/>
        <v>-1302.9947573368727</v>
      </c>
      <c r="F221" s="2">
        <f t="shared" si="22"/>
        <v>-1303</v>
      </c>
      <c r="G221" s="5">
        <f t="shared" si="23"/>
        <v>2.9667999988305382E-3</v>
      </c>
      <c r="I221" s="5">
        <f>+G221</f>
        <v>2.9667999988305382E-3</v>
      </c>
      <c r="O221" s="29"/>
      <c r="P221" s="177">
        <f t="shared" si="24"/>
        <v>33640.845999999998</v>
      </c>
      <c r="AB221" s="5" t="s">
        <v>53</v>
      </c>
      <c r="AC221" s="5">
        <v>6</v>
      </c>
      <c r="AE221" s="5" t="s">
        <v>45</v>
      </c>
      <c r="AG221" s="5" t="s">
        <v>42</v>
      </c>
    </row>
    <row r="222" spans="1:33" x14ac:dyDescent="0.2">
      <c r="A222" s="94" t="s">
        <v>115</v>
      </c>
      <c r="B222" s="91"/>
      <c r="C222" s="92">
        <v>48689.334999999999</v>
      </c>
      <c r="D222" s="192">
        <v>4.0000000000000001E-3</v>
      </c>
      <c r="E222" s="5">
        <f t="shared" si="21"/>
        <v>-1250.0008835552044</v>
      </c>
      <c r="F222" s="2">
        <f t="shared" si="22"/>
        <v>-1250</v>
      </c>
      <c r="G222" s="5">
        <f t="shared" si="23"/>
        <v>-5.0000000192085281E-4</v>
      </c>
      <c r="I222" s="5">
        <f>+G222</f>
        <v>-5.0000000192085281E-4</v>
      </c>
      <c r="O222" s="29"/>
      <c r="P222" s="177">
        <f t="shared" si="24"/>
        <v>33670.834999999999</v>
      </c>
      <c r="AB222" s="5" t="s">
        <v>53</v>
      </c>
      <c r="AC222" s="5">
        <v>7</v>
      </c>
      <c r="AE222" s="5" t="s">
        <v>48</v>
      </c>
      <c r="AG222" s="5" t="s">
        <v>42</v>
      </c>
    </row>
    <row r="223" spans="1:33" x14ac:dyDescent="0.2">
      <c r="A223" s="94" t="s">
        <v>108</v>
      </c>
      <c r="B223" s="91"/>
      <c r="C223" s="92">
        <v>48689.341999999997</v>
      </c>
      <c r="D223" s="192"/>
      <c r="E223" s="5">
        <f t="shared" si="21"/>
        <v>-1249.9885137824092</v>
      </c>
      <c r="F223" s="2">
        <f t="shared" si="22"/>
        <v>-1250</v>
      </c>
      <c r="G223" s="5">
        <f t="shared" si="23"/>
        <v>6.4999999958672561E-3</v>
      </c>
      <c r="I223" s="5">
        <f>G223</f>
        <v>6.4999999958672561E-3</v>
      </c>
      <c r="O223" s="29"/>
      <c r="P223" s="177">
        <f t="shared" si="24"/>
        <v>33670.841999999997</v>
      </c>
      <c r="AB223" s="5" t="s">
        <v>53</v>
      </c>
      <c r="AG223" s="5" t="s">
        <v>59</v>
      </c>
    </row>
    <row r="224" spans="1:33" x14ac:dyDescent="0.2">
      <c r="A224" s="94" t="s">
        <v>116</v>
      </c>
      <c r="B224" s="91"/>
      <c r="C224" s="92">
        <v>48936.625999999997</v>
      </c>
      <c r="D224" s="192">
        <v>2E-3</v>
      </c>
      <c r="E224" s="5">
        <f t="shared" si="21"/>
        <v>-813.01038566125123</v>
      </c>
      <c r="F224" s="2">
        <f t="shared" si="22"/>
        <v>-813</v>
      </c>
      <c r="G224" s="5">
        <f t="shared" si="23"/>
        <v>-5.8772000047611073E-3</v>
      </c>
      <c r="I224" s="5">
        <f>+G224</f>
        <v>-5.8772000047611073E-3</v>
      </c>
      <c r="O224" s="29"/>
      <c r="P224" s="177">
        <f t="shared" si="24"/>
        <v>33918.125999999997</v>
      </c>
      <c r="AB224" s="5" t="s">
        <v>53</v>
      </c>
      <c r="AC224" s="5">
        <v>6</v>
      </c>
      <c r="AE224" s="5" t="s">
        <v>45</v>
      </c>
      <c r="AG224" s="5" t="s">
        <v>42</v>
      </c>
    </row>
    <row r="225" spans="1:33" x14ac:dyDescent="0.2">
      <c r="A225" s="94" t="s">
        <v>23</v>
      </c>
      <c r="B225" s="93"/>
      <c r="C225" s="92">
        <v>48976.815000000002</v>
      </c>
      <c r="D225" s="192">
        <v>8.3999999999999995E-3</v>
      </c>
      <c r="E225" s="5">
        <f t="shared" si="21"/>
        <v>-741.99198580091343</v>
      </c>
      <c r="F225" s="2">
        <f t="shared" si="22"/>
        <v>-742</v>
      </c>
      <c r="G225" s="5">
        <f t="shared" si="23"/>
        <v>4.535200001555495E-3</v>
      </c>
      <c r="I225" s="5">
        <f>G225</f>
        <v>4.535200001555495E-3</v>
      </c>
      <c r="O225" s="29"/>
      <c r="P225" s="177">
        <f t="shared" si="24"/>
        <v>33958.315000000002</v>
      </c>
    </row>
    <row r="226" spans="1:33" x14ac:dyDescent="0.2">
      <c r="A226" s="94" t="s">
        <v>118</v>
      </c>
      <c r="B226" s="91" t="s">
        <v>152</v>
      </c>
      <c r="C226" s="92">
        <v>49007.65</v>
      </c>
      <c r="D226" s="192">
        <v>0.01</v>
      </c>
      <c r="E226" s="5">
        <f t="shared" si="21"/>
        <v>-687.50313662096016</v>
      </c>
      <c r="F226" s="2">
        <f t="shared" si="22"/>
        <v>-687.5</v>
      </c>
      <c r="G226" s="5">
        <f t="shared" si="23"/>
        <v>-1.7749999969964847E-3</v>
      </c>
      <c r="I226" s="5">
        <f>+G226</f>
        <v>-1.7749999969964847E-3</v>
      </c>
      <c r="O226" s="29"/>
      <c r="P226" s="177">
        <f t="shared" si="24"/>
        <v>33989.15</v>
      </c>
      <c r="AB226" s="5" t="s">
        <v>117</v>
      </c>
      <c r="AC226" s="5">
        <v>96</v>
      </c>
      <c r="AE226" s="5" t="s">
        <v>94</v>
      </c>
      <c r="AG226" s="5" t="s">
        <v>42</v>
      </c>
    </row>
    <row r="227" spans="1:33" x14ac:dyDescent="0.2">
      <c r="A227" s="94" t="s">
        <v>118</v>
      </c>
      <c r="B227" s="91"/>
      <c r="C227" s="92">
        <v>49045.281000000003</v>
      </c>
      <c r="D227" s="192">
        <v>3.0000000000000001E-3</v>
      </c>
      <c r="E227" s="5">
        <f t="shared" si="21"/>
        <v>-621.00500516349484</v>
      </c>
      <c r="F227" s="2">
        <f t="shared" si="22"/>
        <v>-621</v>
      </c>
      <c r="G227" s="5">
        <f t="shared" si="23"/>
        <v>-2.8324000013526529E-3</v>
      </c>
      <c r="I227" s="5">
        <f>+G227</f>
        <v>-2.8324000013526529E-3</v>
      </c>
      <c r="O227" s="29"/>
      <c r="P227" s="177">
        <f t="shared" si="24"/>
        <v>34026.781000000003</v>
      </c>
      <c r="AB227" s="5" t="s">
        <v>53</v>
      </c>
      <c r="AC227" s="5">
        <v>6</v>
      </c>
      <c r="AE227" s="5" t="s">
        <v>45</v>
      </c>
      <c r="AG227" s="5" t="s">
        <v>42</v>
      </c>
    </row>
    <row r="228" spans="1:33" x14ac:dyDescent="0.2">
      <c r="A228" s="94" t="s">
        <v>120</v>
      </c>
      <c r="B228" s="91"/>
      <c r="C228" s="92">
        <v>49061.404000000002</v>
      </c>
      <c r="D228" s="192"/>
      <c r="E228" s="5">
        <f t="shared" si="21"/>
        <v>-592.51388418641079</v>
      </c>
      <c r="F228" s="2">
        <f t="shared" si="22"/>
        <v>-592.5</v>
      </c>
      <c r="G228" s="5">
        <f t="shared" si="23"/>
        <v>-7.8569999968749471E-3</v>
      </c>
      <c r="I228" s="5">
        <f>G228</f>
        <v>-7.8569999968749471E-3</v>
      </c>
      <c r="O228" s="29"/>
      <c r="P228" s="177">
        <f t="shared" si="24"/>
        <v>34042.904000000002</v>
      </c>
      <c r="AB228" s="5" t="s">
        <v>119</v>
      </c>
      <c r="AG228" s="5" t="s">
        <v>59</v>
      </c>
    </row>
    <row r="229" spans="1:33" x14ac:dyDescent="0.2">
      <c r="A229" s="94" t="s">
        <v>120</v>
      </c>
      <c r="B229" s="91"/>
      <c r="C229" s="92">
        <v>49061.406000000003</v>
      </c>
      <c r="D229" s="192"/>
      <c r="E229" s="5">
        <f t="shared" si="21"/>
        <v>-592.51034996561032</v>
      </c>
      <c r="F229" s="2">
        <f t="shared" si="22"/>
        <v>-592.5</v>
      </c>
      <c r="G229" s="5">
        <f t="shared" si="23"/>
        <v>-5.8569999964674935E-3</v>
      </c>
      <c r="I229" s="5">
        <f>G229</f>
        <v>-5.8569999964674935E-3</v>
      </c>
      <c r="O229" s="29"/>
      <c r="P229" s="177">
        <f t="shared" si="24"/>
        <v>34042.906000000003</v>
      </c>
      <c r="AB229" s="5" t="s">
        <v>121</v>
      </c>
      <c r="AG229" s="5" t="s">
        <v>59</v>
      </c>
    </row>
    <row r="230" spans="1:33" x14ac:dyDescent="0.2">
      <c r="A230" s="94" t="s">
        <v>120</v>
      </c>
      <c r="B230" s="91" t="s">
        <v>152</v>
      </c>
      <c r="C230" s="92">
        <v>49067.350899999998</v>
      </c>
      <c r="D230" s="192"/>
      <c r="E230" s="5">
        <f t="shared" si="21"/>
        <v>-582.0050553494392</v>
      </c>
      <c r="F230" s="2">
        <f t="shared" si="22"/>
        <v>-582</v>
      </c>
      <c r="G230" s="5">
        <f t="shared" si="23"/>
        <v>-2.8608000066014938E-3</v>
      </c>
      <c r="J230" s="5">
        <f>G230</f>
        <v>-2.8608000066014938E-3</v>
      </c>
      <c r="O230" s="29"/>
      <c r="P230" s="177">
        <f t="shared" si="24"/>
        <v>34048.850899999998</v>
      </c>
      <c r="AB230" s="5" t="s">
        <v>122</v>
      </c>
      <c r="AG230" s="5" t="s">
        <v>59</v>
      </c>
    </row>
    <row r="231" spans="1:33" x14ac:dyDescent="0.2">
      <c r="A231" s="94" t="s">
        <v>123</v>
      </c>
      <c r="B231" s="91"/>
      <c r="C231" s="92">
        <v>49076.417000000001</v>
      </c>
      <c r="D231" s="192">
        <v>5.0000000000000001E-3</v>
      </c>
      <c r="E231" s="5">
        <f t="shared" si="21"/>
        <v>-565.98425575318208</v>
      </c>
      <c r="F231" s="2">
        <f t="shared" si="22"/>
        <v>-566</v>
      </c>
      <c r="G231" s="5">
        <f t="shared" si="23"/>
        <v>8.9096000010613352E-3</v>
      </c>
      <c r="I231" s="5">
        <f>+G231</f>
        <v>8.9096000010613352E-3</v>
      </c>
      <c r="O231" s="29"/>
      <c r="P231" s="177">
        <f t="shared" si="24"/>
        <v>34057.917000000001</v>
      </c>
      <c r="AB231" s="5" t="s">
        <v>53</v>
      </c>
      <c r="AC231" s="5">
        <v>6</v>
      </c>
      <c r="AE231" s="5" t="s">
        <v>48</v>
      </c>
      <c r="AG231" s="5" t="s">
        <v>42</v>
      </c>
    </row>
    <row r="232" spans="1:33" x14ac:dyDescent="0.2">
      <c r="A232" s="94" t="s">
        <v>123</v>
      </c>
      <c r="B232" s="91"/>
      <c r="C232" s="92">
        <v>49097.345000000001</v>
      </c>
      <c r="D232" s="192">
        <v>5.0000000000000001E-3</v>
      </c>
      <c r="E232" s="5">
        <f t="shared" si="21"/>
        <v>-529.00216930472789</v>
      </c>
      <c r="F232" s="2">
        <f t="shared" si="22"/>
        <v>-529</v>
      </c>
      <c r="G232" s="5">
        <f t="shared" si="23"/>
        <v>-1.2275999979465269E-3</v>
      </c>
      <c r="I232" s="5">
        <f>+G232</f>
        <v>-1.2275999979465269E-3</v>
      </c>
      <c r="O232" s="29"/>
      <c r="P232" s="177">
        <f t="shared" si="24"/>
        <v>34078.845000000001</v>
      </c>
      <c r="AB232" s="5" t="s">
        <v>53</v>
      </c>
      <c r="AC232" s="5">
        <v>7</v>
      </c>
      <c r="AE232" s="5" t="s">
        <v>48</v>
      </c>
      <c r="AG232" s="5" t="s">
        <v>42</v>
      </c>
    </row>
    <row r="233" spans="1:33" x14ac:dyDescent="0.2">
      <c r="A233" s="94" t="s">
        <v>23</v>
      </c>
      <c r="B233" s="93"/>
      <c r="C233" s="92">
        <v>49311.826000000001</v>
      </c>
      <c r="D233" s="192">
        <v>8.9999999999999993E-3</v>
      </c>
      <c r="E233" s="5">
        <f t="shared" si="21"/>
        <v>-149.99056363046611</v>
      </c>
      <c r="F233" s="2">
        <f t="shared" si="22"/>
        <v>-150</v>
      </c>
      <c r="G233" s="5">
        <f t="shared" si="23"/>
        <v>5.3399999960674904E-3</v>
      </c>
      <c r="I233" s="5">
        <f>G233</f>
        <v>5.3399999960674904E-3</v>
      </c>
      <c r="O233" s="29"/>
      <c r="P233" s="177">
        <f t="shared" si="24"/>
        <v>34293.326000000001</v>
      </c>
    </row>
    <row r="234" spans="1:33" x14ac:dyDescent="0.2">
      <c r="A234" s="94" t="s">
        <v>124</v>
      </c>
      <c r="B234" s="91"/>
      <c r="C234" s="92">
        <v>49384.260999999999</v>
      </c>
      <c r="D234" s="192"/>
      <c r="E234" s="5">
        <f t="shared" si="21"/>
        <v>-21.98992181597302</v>
      </c>
      <c r="F234" s="2">
        <f t="shared" si="22"/>
        <v>-22</v>
      </c>
      <c r="G234" s="5">
        <f t="shared" si="23"/>
        <v>5.703199996787589E-3</v>
      </c>
      <c r="I234" s="5">
        <f>+G234</f>
        <v>5.703199996787589E-3</v>
      </c>
      <c r="O234" s="29"/>
      <c r="P234" s="177">
        <f t="shared" si="24"/>
        <v>34365.760999999999</v>
      </c>
      <c r="AB234" s="5" t="s">
        <v>53</v>
      </c>
      <c r="AC234" s="5">
        <v>6</v>
      </c>
      <c r="AE234" s="5" t="s">
        <v>45</v>
      </c>
      <c r="AG234" s="5" t="s">
        <v>42</v>
      </c>
    </row>
    <row r="235" spans="1:33" x14ac:dyDescent="0.2">
      <c r="A235" s="94" t="s">
        <v>12</v>
      </c>
      <c r="B235" s="93" t="s">
        <v>152</v>
      </c>
      <c r="C235" s="92">
        <v>49395.854599999999</v>
      </c>
      <c r="D235" s="192">
        <v>2.9999999999999997E-4</v>
      </c>
      <c r="E235" s="5">
        <f t="shared" si="21"/>
        <v>-1.5027506840537226</v>
      </c>
      <c r="F235" s="2">
        <f t="shared" si="22"/>
        <v>-1.5</v>
      </c>
      <c r="G235" s="5">
        <f t="shared" si="23"/>
        <v>-1.5566000001854263E-3</v>
      </c>
      <c r="J235" s="5">
        <f>G235</f>
        <v>-1.5566000001854263E-3</v>
      </c>
      <c r="O235" s="29"/>
      <c r="P235" s="177">
        <f t="shared" si="24"/>
        <v>34377.354599999999</v>
      </c>
    </row>
    <row r="236" spans="1:33" x14ac:dyDescent="0.2">
      <c r="A236" s="94" t="s">
        <v>12</v>
      </c>
      <c r="B236" s="91" t="s">
        <v>152</v>
      </c>
      <c r="C236" s="92">
        <v>49395.854599999999</v>
      </c>
      <c r="D236" s="192"/>
      <c r="E236" s="5">
        <f t="shared" si="21"/>
        <v>-1.5027506840537226</v>
      </c>
      <c r="F236" s="2">
        <f t="shared" si="22"/>
        <v>-1.5</v>
      </c>
      <c r="G236" s="5">
        <f t="shared" si="23"/>
        <v>-1.5566000001854263E-3</v>
      </c>
      <c r="J236" s="5">
        <f>G236</f>
        <v>-1.5566000001854263E-3</v>
      </c>
      <c r="O236" s="29"/>
      <c r="P236" s="177">
        <f t="shared" si="24"/>
        <v>34377.354599999999</v>
      </c>
      <c r="AB236" s="5" t="s">
        <v>122</v>
      </c>
      <c r="AG236" s="5" t="s">
        <v>59</v>
      </c>
    </row>
    <row r="237" spans="1:33" x14ac:dyDescent="0.2">
      <c r="A237" s="94" t="s">
        <v>12</v>
      </c>
      <c r="B237" s="93" t="s">
        <v>151</v>
      </c>
      <c r="C237" s="92">
        <v>49396.703249999999</v>
      </c>
      <c r="D237" s="192">
        <v>4.6000000000000001E-4</v>
      </c>
      <c r="E237" s="5">
        <f t="shared" si="21"/>
        <v>-3.092443205221963E-3</v>
      </c>
      <c r="F237" s="2">
        <f t="shared" si="22"/>
        <v>0</v>
      </c>
      <c r="G237" s="5">
        <f t="shared" si="23"/>
        <v>-1.750000003085006E-3</v>
      </c>
      <c r="J237" s="5">
        <f>G237</f>
        <v>-1.750000003085006E-3</v>
      </c>
      <c r="O237" s="29"/>
      <c r="P237" s="177">
        <f t="shared" si="24"/>
        <v>34378.203249999999</v>
      </c>
    </row>
    <row r="238" spans="1:33" x14ac:dyDescent="0.2">
      <c r="A238" s="94" t="s">
        <v>12</v>
      </c>
      <c r="B238" s="91"/>
      <c r="C238" s="92">
        <v>49396.703300000001</v>
      </c>
      <c r="D238" s="192"/>
      <c r="E238" s="5">
        <f t="shared" si="21"/>
        <v>-3.0040876810318606E-3</v>
      </c>
      <c r="F238" s="2">
        <f t="shared" si="22"/>
        <v>0</v>
      </c>
      <c r="G238" s="5">
        <f t="shared" si="23"/>
        <v>-1.7000000007101335E-3</v>
      </c>
      <c r="J238" s="5">
        <f>G238</f>
        <v>-1.7000000007101335E-3</v>
      </c>
      <c r="O238" s="29"/>
      <c r="P238" s="177">
        <f t="shared" si="24"/>
        <v>34378.203300000001</v>
      </c>
      <c r="AB238" s="5" t="s">
        <v>99</v>
      </c>
      <c r="AG238" s="5" t="s">
        <v>59</v>
      </c>
    </row>
    <row r="239" spans="1:33" x14ac:dyDescent="0.2">
      <c r="A239" s="94" t="s">
        <v>23</v>
      </c>
      <c r="B239" s="93"/>
      <c r="C239" s="92">
        <v>49418.775000000001</v>
      </c>
      <c r="D239" s="192">
        <v>9.5999999999999992E-3</v>
      </c>
      <c r="E239" s="5">
        <f t="shared" si="21"/>
        <v>39.000126525104115</v>
      </c>
      <c r="F239" s="2">
        <f t="shared" si="22"/>
        <v>39</v>
      </c>
      <c r="G239" s="5">
        <f t="shared" si="23"/>
        <v>7.1599999500904232E-5</v>
      </c>
      <c r="I239" s="5">
        <f>G239</f>
        <v>7.1599999500904232E-5</v>
      </c>
      <c r="O239" s="29"/>
      <c r="P239" s="177">
        <f t="shared" si="24"/>
        <v>34400.275000000001</v>
      </c>
    </row>
    <row r="240" spans="1:33" x14ac:dyDescent="0.2">
      <c r="A240" s="94" t="s">
        <v>124</v>
      </c>
      <c r="B240" s="91"/>
      <c r="C240" s="92">
        <v>49423.298999999999</v>
      </c>
      <c r="D240" s="192"/>
      <c r="E240" s="5">
        <f t="shared" si="21"/>
        <v>46.994533974106389</v>
      </c>
      <c r="F240" s="2">
        <f t="shared" si="22"/>
        <v>47</v>
      </c>
      <c r="G240" s="5">
        <f t="shared" si="23"/>
        <v>-3.0932000008760951E-3</v>
      </c>
      <c r="I240" s="5">
        <f>+G240</f>
        <v>-3.0932000008760951E-3</v>
      </c>
      <c r="O240" s="29"/>
      <c r="P240" s="177">
        <f t="shared" si="24"/>
        <v>34404.798999999999</v>
      </c>
      <c r="AB240" s="5" t="s">
        <v>53</v>
      </c>
      <c r="AC240" s="5">
        <v>8</v>
      </c>
      <c r="AE240" s="5" t="s">
        <v>48</v>
      </c>
      <c r="AG240" s="5" t="s">
        <v>42</v>
      </c>
    </row>
    <row r="241" spans="1:33" x14ac:dyDescent="0.2">
      <c r="A241" s="94" t="s">
        <v>23</v>
      </c>
      <c r="B241" s="93"/>
      <c r="C241" s="92">
        <v>49743.616000000002</v>
      </c>
      <c r="D241" s="192">
        <v>1.0199999999999999E-2</v>
      </c>
      <c r="E241" s="5">
        <f t="shared" si="21"/>
        <v>613.03003592888865</v>
      </c>
      <c r="F241" s="2">
        <f t="shared" si="22"/>
        <v>613</v>
      </c>
      <c r="G241" s="5">
        <f t="shared" si="23"/>
        <v>1.6997200000332668E-2</v>
      </c>
      <c r="I241" s="5">
        <f>G241</f>
        <v>1.6997200000332668E-2</v>
      </c>
      <c r="O241" s="29"/>
      <c r="P241" s="177">
        <f t="shared" si="24"/>
        <v>34725.116000000002</v>
      </c>
    </row>
    <row r="242" spans="1:33" x14ac:dyDescent="0.2">
      <c r="A242" s="94" t="s">
        <v>126</v>
      </c>
      <c r="B242" s="91"/>
      <c r="C242" s="92">
        <v>49750.409</v>
      </c>
      <c r="D242" s="192">
        <v>1.2999999999999999E-2</v>
      </c>
      <c r="E242" s="5">
        <f t="shared" si="21"/>
        <v>625.03401687519374</v>
      </c>
      <c r="F242" s="2">
        <f t="shared" si="22"/>
        <v>625</v>
      </c>
      <c r="G242" s="5">
        <f t="shared" si="23"/>
        <v>1.9249999997555278E-2</v>
      </c>
      <c r="I242" s="5">
        <f>+G242</f>
        <v>1.9249999997555278E-2</v>
      </c>
      <c r="O242" s="29"/>
      <c r="P242" s="177">
        <f t="shared" si="24"/>
        <v>34731.909</v>
      </c>
      <c r="AB242" s="5" t="s">
        <v>53</v>
      </c>
      <c r="AC242" s="5">
        <v>20</v>
      </c>
      <c r="AE242" s="5" t="s">
        <v>125</v>
      </c>
      <c r="AG242" s="5" t="s">
        <v>42</v>
      </c>
    </row>
    <row r="243" spans="1:33" x14ac:dyDescent="0.2">
      <c r="A243" s="94" t="s">
        <v>127</v>
      </c>
      <c r="B243" s="91"/>
      <c r="C243" s="92">
        <v>49755.482000000004</v>
      </c>
      <c r="D243" s="192">
        <v>3.0000000000000001E-3</v>
      </c>
      <c r="E243" s="5">
        <f t="shared" si="21"/>
        <v>633.99856793373522</v>
      </c>
      <c r="F243" s="2">
        <f t="shared" si="22"/>
        <v>634</v>
      </c>
      <c r="G243" s="5">
        <f t="shared" si="23"/>
        <v>-8.1040000077337027E-4</v>
      </c>
      <c r="I243" s="5">
        <f>+G243</f>
        <v>-8.1040000077337027E-4</v>
      </c>
      <c r="O243" s="29"/>
      <c r="P243" s="177">
        <f t="shared" si="24"/>
        <v>34736.982000000004</v>
      </c>
      <c r="AB243" s="5" t="s">
        <v>53</v>
      </c>
      <c r="AC243" s="5">
        <v>6</v>
      </c>
      <c r="AE243" s="5" t="s">
        <v>45</v>
      </c>
      <c r="AG243" s="5" t="s">
        <v>42</v>
      </c>
    </row>
    <row r="244" spans="1:33" x14ac:dyDescent="0.2">
      <c r="A244" s="127" t="s">
        <v>808</v>
      </c>
      <c r="B244" s="128" t="s">
        <v>151</v>
      </c>
      <c r="C244" s="127">
        <v>49771.334300000002</v>
      </c>
      <c r="D244" s="189" t="s">
        <v>167</v>
      </c>
      <c r="E244" s="5">
        <f t="shared" si="21"/>
        <v>662.01133212557318</v>
      </c>
      <c r="F244" s="2">
        <f t="shared" si="22"/>
        <v>662</v>
      </c>
      <c r="G244" s="5">
        <f t="shared" si="23"/>
        <v>6.4128000012715347E-3</v>
      </c>
      <c r="J244" s="5">
        <f>G244</f>
        <v>6.4128000012715347E-3</v>
      </c>
      <c r="O244" s="29"/>
      <c r="P244" s="177">
        <f t="shared" si="24"/>
        <v>34752.834300000002</v>
      </c>
    </row>
    <row r="245" spans="1:33" x14ac:dyDescent="0.2">
      <c r="A245" s="94" t="s">
        <v>126</v>
      </c>
      <c r="B245" s="91"/>
      <c r="C245" s="92">
        <v>49776.419000000002</v>
      </c>
      <c r="D245" s="192">
        <v>4.0000000000000001E-3</v>
      </c>
      <c r="E245" s="5">
        <f t="shared" si="21"/>
        <v>670.99655837578507</v>
      </c>
      <c r="F245" s="2">
        <f t="shared" si="22"/>
        <v>671</v>
      </c>
      <c r="G245" s="5">
        <f t="shared" si="23"/>
        <v>-1.9476000015856698E-3</v>
      </c>
      <c r="I245" s="5">
        <f>+G245</f>
        <v>-1.9476000015856698E-3</v>
      </c>
      <c r="O245" s="29"/>
      <c r="P245" s="177">
        <f t="shared" si="24"/>
        <v>34757.919000000002</v>
      </c>
      <c r="AB245" s="5" t="s">
        <v>53</v>
      </c>
      <c r="AC245" s="5">
        <v>13</v>
      </c>
      <c r="AE245" s="5" t="s">
        <v>125</v>
      </c>
      <c r="AG245" s="5" t="s">
        <v>42</v>
      </c>
    </row>
    <row r="246" spans="1:33" x14ac:dyDescent="0.2">
      <c r="A246" s="94" t="s">
        <v>127</v>
      </c>
      <c r="B246" s="91"/>
      <c r="C246" s="92">
        <v>49784.343999999997</v>
      </c>
      <c r="D246" s="192">
        <v>5.0000000000000001E-3</v>
      </c>
      <c r="E246" s="5">
        <f t="shared" si="21"/>
        <v>685.00090829473766</v>
      </c>
      <c r="F246" s="2">
        <f t="shared" si="22"/>
        <v>685</v>
      </c>
      <c r="G246" s="5">
        <f t="shared" si="23"/>
        <v>5.1399999210843816E-4</v>
      </c>
      <c r="I246" s="5">
        <f>+G246</f>
        <v>5.1399999210843816E-4</v>
      </c>
      <c r="O246" s="29"/>
      <c r="P246" s="177">
        <f t="shared" si="24"/>
        <v>34765.843999999997</v>
      </c>
      <c r="AB246" s="5" t="s">
        <v>53</v>
      </c>
      <c r="AC246" s="5">
        <v>9</v>
      </c>
      <c r="AE246" s="5" t="s">
        <v>48</v>
      </c>
      <c r="AG246" s="5" t="s">
        <v>42</v>
      </c>
    </row>
    <row r="247" spans="1:33" x14ac:dyDescent="0.2">
      <c r="A247" s="94" t="s">
        <v>127</v>
      </c>
      <c r="B247" s="91"/>
      <c r="C247" s="92">
        <v>49793.396000000001</v>
      </c>
      <c r="D247" s="192">
        <v>4.0000000000000001E-3</v>
      </c>
      <c r="E247" s="5">
        <f t="shared" si="21"/>
        <v>700.99679163435599</v>
      </c>
      <c r="F247" s="2">
        <f t="shared" si="22"/>
        <v>701</v>
      </c>
      <c r="G247" s="5">
        <f t="shared" si="23"/>
        <v>-1.8156000005546957E-3</v>
      </c>
      <c r="I247" s="5">
        <f>+G247</f>
        <v>-1.8156000005546957E-3</v>
      </c>
      <c r="O247" s="29"/>
      <c r="P247" s="177">
        <f t="shared" si="24"/>
        <v>34774.896000000001</v>
      </c>
      <c r="AB247" s="5" t="s">
        <v>53</v>
      </c>
      <c r="AC247" s="5">
        <v>8</v>
      </c>
      <c r="AE247" s="5" t="s">
        <v>48</v>
      </c>
      <c r="AG247" s="5" t="s">
        <v>42</v>
      </c>
    </row>
    <row r="248" spans="1:33" x14ac:dyDescent="0.2">
      <c r="A248" s="94" t="s">
        <v>128</v>
      </c>
      <c r="B248" s="91"/>
      <c r="C248" s="92">
        <v>49810.375999999997</v>
      </c>
      <c r="D248" s="192">
        <v>2E-3</v>
      </c>
      <c r="E248" s="5">
        <f t="shared" si="21"/>
        <v>731.00232622412113</v>
      </c>
      <c r="F248" s="2">
        <f t="shared" si="22"/>
        <v>731</v>
      </c>
      <c r="G248" s="5">
        <f t="shared" si="23"/>
        <v>1.31639999744948E-3</v>
      </c>
      <c r="I248" s="5">
        <f>+G248</f>
        <v>1.31639999744948E-3</v>
      </c>
      <c r="O248" s="29"/>
      <c r="P248" s="177">
        <f t="shared" si="24"/>
        <v>34791.875999999997</v>
      </c>
      <c r="AB248" s="5" t="s">
        <v>53</v>
      </c>
      <c r="AC248" s="5">
        <v>8</v>
      </c>
      <c r="AE248" s="5" t="s">
        <v>80</v>
      </c>
      <c r="AG248" s="5" t="s">
        <v>42</v>
      </c>
    </row>
    <row r="249" spans="1:33" x14ac:dyDescent="0.2">
      <c r="A249" s="94" t="s">
        <v>128</v>
      </c>
      <c r="B249" s="91"/>
      <c r="C249" s="92">
        <v>49810.377999999997</v>
      </c>
      <c r="D249" s="192">
        <v>4.0000000000000001E-3</v>
      </c>
      <c r="E249" s="5">
        <f t="shared" si="21"/>
        <v>731.00586044492161</v>
      </c>
      <c r="F249" s="2">
        <f t="shared" si="22"/>
        <v>731</v>
      </c>
      <c r="G249" s="5">
        <f t="shared" si="23"/>
        <v>3.3163999978569336E-3</v>
      </c>
      <c r="I249" s="5">
        <f>+G249</f>
        <v>3.3163999978569336E-3</v>
      </c>
      <c r="O249" s="29"/>
      <c r="P249" s="177">
        <f t="shared" si="24"/>
        <v>34791.877999999997</v>
      </c>
      <c r="AB249" s="5" t="s">
        <v>53</v>
      </c>
      <c r="AC249" s="5">
        <v>11</v>
      </c>
      <c r="AE249" s="5" t="s">
        <v>48</v>
      </c>
      <c r="AG249" s="5" t="s">
        <v>42</v>
      </c>
    </row>
    <row r="250" spans="1:33" x14ac:dyDescent="0.2">
      <c r="A250" s="127" t="s">
        <v>824</v>
      </c>
      <c r="B250" s="128" t="s">
        <v>151</v>
      </c>
      <c r="C250" s="127">
        <v>49810.95</v>
      </c>
      <c r="D250" s="189" t="s">
        <v>167</v>
      </c>
      <c r="E250" s="5">
        <f t="shared" si="21"/>
        <v>732.01664759364678</v>
      </c>
      <c r="F250" s="2">
        <f t="shared" si="22"/>
        <v>732</v>
      </c>
      <c r="G250" s="5">
        <f t="shared" si="23"/>
        <v>9.4207999936770648E-3</v>
      </c>
      <c r="K250" s="5">
        <f>G250</f>
        <v>9.4207999936770648E-3</v>
      </c>
      <c r="O250" s="29"/>
      <c r="P250" s="177">
        <f t="shared" si="24"/>
        <v>34792.449999999997</v>
      </c>
    </row>
    <row r="251" spans="1:33" x14ac:dyDescent="0.2">
      <c r="A251" s="94" t="s">
        <v>129</v>
      </c>
      <c r="B251" s="91"/>
      <c r="C251" s="92">
        <v>50098.421000000002</v>
      </c>
      <c r="D251" s="192">
        <v>4.0000000000000001E-3</v>
      </c>
      <c r="E251" s="5">
        <f t="shared" si="21"/>
        <v>1240.0096413543422</v>
      </c>
      <c r="F251" s="2">
        <f t="shared" si="22"/>
        <v>1240</v>
      </c>
      <c r="G251" s="5">
        <f t="shared" si="23"/>
        <v>5.45599999895785E-3</v>
      </c>
      <c r="I251" s="5">
        <f>+G251</f>
        <v>5.45599999895785E-3</v>
      </c>
      <c r="O251" s="29"/>
      <c r="P251" s="177">
        <f t="shared" si="24"/>
        <v>35079.921000000002</v>
      </c>
      <c r="AB251" s="5" t="s">
        <v>53</v>
      </c>
      <c r="AC251" s="5">
        <v>7</v>
      </c>
      <c r="AE251" s="5" t="s">
        <v>80</v>
      </c>
      <c r="AG251" s="5" t="s">
        <v>42</v>
      </c>
    </row>
    <row r="252" spans="1:33" x14ac:dyDescent="0.2">
      <c r="A252" s="94" t="s">
        <v>129</v>
      </c>
      <c r="B252" s="91"/>
      <c r="C252" s="92">
        <v>50100.675999999999</v>
      </c>
      <c r="D252" s="192">
        <v>6.0000000000000001E-3</v>
      </c>
      <c r="E252" s="5">
        <f t="shared" si="21"/>
        <v>1243.9944753060417</v>
      </c>
      <c r="F252" s="2">
        <f t="shared" si="22"/>
        <v>1244</v>
      </c>
      <c r="G252" s="5">
        <f t="shared" si="23"/>
        <v>-3.1263999990187585E-3</v>
      </c>
      <c r="I252" s="5">
        <f>+G252</f>
        <v>-3.1263999990187585E-3</v>
      </c>
      <c r="O252" s="29"/>
      <c r="P252" s="177">
        <f t="shared" si="24"/>
        <v>35082.175999999999</v>
      </c>
      <c r="AB252" s="5" t="s">
        <v>53</v>
      </c>
      <c r="AC252" s="5">
        <v>6</v>
      </c>
      <c r="AE252" s="5" t="s">
        <v>80</v>
      </c>
      <c r="AG252" s="5" t="s">
        <v>42</v>
      </c>
    </row>
    <row r="253" spans="1:33" x14ac:dyDescent="0.2">
      <c r="A253" s="94" t="s">
        <v>129</v>
      </c>
      <c r="B253" s="91"/>
      <c r="C253" s="92">
        <v>50123.315000000002</v>
      </c>
      <c r="D253" s="192">
        <v>3.0000000000000001E-3</v>
      </c>
      <c r="E253" s="5">
        <f t="shared" si="21"/>
        <v>1284.0000876486768</v>
      </c>
      <c r="F253" s="2">
        <f t="shared" si="22"/>
        <v>1284</v>
      </c>
      <c r="G253" s="5">
        <f t="shared" si="23"/>
        <v>4.9599999329075217E-5</v>
      </c>
      <c r="I253" s="5">
        <f>+G253</f>
        <v>4.9599999329075217E-5</v>
      </c>
      <c r="O253" s="29"/>
      <c r="P253" s="177">
        <f t="shared" si="24"/>
        <v>35104.815000000002</v>
      </c>
      <c r="AB253" s="5" t="s">
        <v>53</v>
      </c>
      <c r="AC253" s="5">
        <v>5</v>
      </c>
      <c r="AE253" s="5" t="s">
        <v>45</v>
      </c>
      <c r="AG253" s="5" t="s">
        <v>42</v>
      </c>
    </row>
    <row r="254" spans="1:33" x14ac:dyDescent="0.2">
      <c r="A254" s="127" t="s">
        <v>808</v>
      </c>
      <c r="B254" s="128" t="s">
        <v>151</v>
      </c>
      <c r="C254" s="127">
        <v>50123.341200000003</v>
      </c>
      <c r="D254" s="189" t="s">
        <v>167</v>
      </c>
      <c r="E254" s="5">
        <f t="shared" si="21"/>
        <v>1284.0463859411536</v>
      </c>
      <c r="F254" s="2">
        <f t="shared" si="22"/>
        <v>1284</v>
      </c>
      <c r="G254" s="5">
        <f t="shared" si="23"/>
        <v>2.6249599999573547E-2</v>
      </c>
      <c r="J254" s="5">
        <f>G254</f>
        <v>2.6249599999573547E-2</v>
      </c>
      <c r="O254" s="29"/>
      <c r="P254" s="177">
        <f t="shared" si="24"/>
        <v>35104.841200000003</v>
      </c>
    </row>
    <row r="255" spans="1:33" x14ac:dyDescent="0.2">
      <c r="A255" s="127" t="s">
        <v>808</v>
      </c>
      <c r="B255" s="128" t="s">
        <v>151</v>
      </c>
      <c r="C255" s="127">
        <v>50136.353799999997</v>
      </c>
      <c r="D255" s="189" t="s">
        <v>167</v>
      </c>
      <c r="E255" s="5">
        <f t="shared" si="21"/>
        <v>1307.041086730477</v>
      </c>
      <c r="F255" s="2">
        <f t="shared" si="22"/>
        <v>1307</v>
      </c>
      <c r="G255" s="5">
        <f t="shared" si="23"/>
        <v>2.3250799997185823E-2</v>
      </c>
      <c r="J255" s="5">
        <f>G255</f>
        <v>2.3250799997185823E-2</v>
      </c>
      <c r="O255" s="29"/>
      <c r="P255" s="177">
        <f t="shared" si="24"/>
        <v>35117.853799999997</v>
      </c>
    </row>
    <row r="256" spans="1:33" x14ac:dyDescent="0.2">
      <c r="A256" s="94" t="s">
        <v>130</v>
      </c>
      <c r="B256" s="91"/>
      <c r="C256" s="92">
        <v>50147.345000000001</v>
      </c>
      <c r="D256" s="192">
        <v>4.0000000000000001E-3</v>
      </c>
      <c r="E256" s="5">
        <f t="shared" si="21"/>
        <v>1326.4637505575222</v>
      </c>
      <c r="F256" s="2">
        <f t="shared" si="22"/>
        <v>1326.5</v>
      </c>
      <c r="G256" s="5">
        <f t="shared" si="23"/>
        <v>-2.0513399998890236E-2</v>
      </c>
      <c r="I256" s="5">
        <f>+G256</f>
        <v>-2.0513399998890236E-2</v>
      </c>
      <c r="O256" s="29"/>
      <c r="P256" s="177">
        <f t="shared" si="24"/>
        <v>35128.845000000001</v>
      </c>
      <c r="AC256" s="5">
        <v>8</v>
      </c>
      <c r="AE256" s="5" t="s">
        <v>48</v>
      </c>
      <c r="AG256" s="5" t="s">
        <v>42</v>
      </c>
    </row>
    <row r="257" spans="1:33" x14ac:dyDescent="0.2">
      <c r="A257" s="94" t="s">
        <v>13</v>
      </c>
      <c r="B257" s="93" t="s">
        <v>151</v>
      </c>
      <c r="C257" s="92">
        <v>50153.3079</v>
      </c>
      <c r="D257" s="192">
        <v>2.9999999999999997E-4</v>
      </c>
      <c r="E257" s="5">
        <f t="shared" si="21"/>
        <v>1337.0008531608976</v>
      </c>
      <c r="F257" s="2">
        <f t="shared" si="22"/>
        <v>1337</v>
      </c>
      <c r="G257" s="5">
        <f t="shared" si="23"/>
        <v>4.8279999464284629E-4</v>
      </c>
      <c r="J257" s="5">
        <f>G257</f>
        <v>4.8279999464284629E-4</v>
      </c>
      <c r="O257" s="29"/>
      <c r="P257" s="177">
        <f t="shared" si="24"/>
        <v>35134.8079</v>
      </c>
    </row>
    <row r="258" spans="1:33" x14ac:dyDescent="0.2">
      <c r="A258" s="94" t="s">
        <v>13</v>
      </c>
      <c r="B258" s="91"/>
      <c r="C258" s="92">
        <v>50153.3079</v>
      </c>
      <c r="D258" s="192"/>
      <c r="E258" s="5">
        <f t="shared" si="21"/>
        <v>1337.0008531608976</v>
      </c>
      <c r="F258" s="2">
        <f t="shared" si="22"/>
        <v>1337</v>
      </c>
      <c r="G258" s="5">
        <f t="shared" si="23"/>
        <v>4.8279999464284629E-4</v>
      </c>
      <c r="J258" s="5">
        <f>G258</f>
        <v>4.8279999464284629E-4</v>
      </c>
      <c r="O258" s="29"/>
      <c r="P258" s="177">
        <f t="shared" si="24"/>
        <v>35134.8079</v>
      </c>
      <c r="AB258" s="5" t="s">
        <v>121</v>
      </c>
      <c r="AG258" s="5" t="s">
        <v>59</v>
      </c>
    </row>
    <row r="259" spans="1:33" x14ac:dyDescent="0.2">
      <c r="A259" s="94" t="s">
        <v>13</v>
      </c>
      <c r="B259" s="93" t="s">
        <v>151</v>
      </c>
      <c r="C259" s="92">
        <v>50153.308799999999</v>
      </c>
      <c r="D259" s="192">
        <v>8.9999999999999998E-4</v>
      </c>
      <c r="E259" s="5">
        <f t="shared" si="21"/>
        <v>1337.0024435602556</v>
      </c>
      <c r="F259" s="2">
        <f t="shared" si="22"/>
        <v>1337</v>
      </c>
      <c r="G259" s="5">
        <f t="shared" si="23"/>
        <v>1.3827999937348068E-3</v>
      </c>
      <c r="J259" s="5">
        <f>G259</f>
        <v>1.3827999937348068E-3</v>
      </c>
      <c r="O259" s="29"/>
      <c r="P259" s="177">
        <f t="shared" si="24"/>
        <v>35134.808799999999</v>
      </c>
    </row>
    <row r="260" spans="1:33" x14ac:dyDescent="0.2">
      <c r="A260" s="94" t="s">
        <v>13</v>
      </c>
      <c r="B260" s="91"/>
      <c r="C260" s="92">
        <v>50153.308799999999</v>
      </c>
      <c r="D260" s="192"/>
      <c r="E260" s="5">
        <f t="shared" si="21"/>
        <v>1337.0024435602556</v>
      </c>
      <c r="F260" s="2">
        <f t="shared" si="22"/>
        <v>1337</v>
      </c>
      <c r="G260" s="5">
        <f t="shared" si="23"/>
        <v>1.3827999937348068E-3</v>
      </c>
      <c r="J260" s="5">
        <f>G260</f>
        <v>1.3827999937348068E-3</v>
      </c>
      <c r="O260" s="29"/>
      <c r="P260" s="177">
        <f t="shared" si="24"/>
        <v>35134.808799999999</v>
      </c>
      <c r="AB260" s="5" t="s">
        <v>119</v>
      </c>
      <c r="AG260" s="5" t="s">
        <v>59</v>
      </c>
    </row>
    <row r="261" spans="1:33" x14ac:dyDescent="0.2">
      <c r="A261" s="94" t="s">
        <v>129</v>
      </c>
      <c r="B261" s="91"/>
      <c r="C261" s="92">
        <v>50153.309000000001</v>
      </c>
      <c r="D261" s="192">
        <v>5.0000000000000001E-3</v>
      </c>
      <c r="E261" s="5">
        <f t="shared" si="21"/>
        <v>1337.0027969823398</v>
      </c>
      <c r="F261" s="2">
        <f t="shared" si="22"/>
        <v>1337</v>
      </c>
      <c r="G261" s="5">
        <f t="shared" si="23"/>
        <v>1.5827999959583394E-3</v>
      </c>
      <c r="I261" s="5">
        <f>+G261</f>
        <v>1.5827999959583394E-3</v>
      </c>
      <c r="O261" s="29"/>
      <c r="P261" s="177">
        <f t="shared" si="24"/>
        <v>35134.809000000001</v>
      </c>
      <c r="AB261" s="5" t="s">
        <v>53</v>
      </c>
      <c r="AC261" s="5">
        <v>6</v>
      </c>
      <c r="AE261" s="5" t="s">
        <v>48</v>
      </c>
      <c r="AG261" s="5" t="s">
        <v>42</v>
      </c>
    </row>
    <row r="262" spans="1:33" x14ac:dyDescent="0.2">
      <c r="A262" s="94" t="s">
        <v>131</v>
      </c>
      <c r="B262" s="91"/>
      <c r="C262" s="92">
        <v>50179.345000000001</v>
      </c>
      <c r="D262" s="192"/>
      <c r="E262" s="5">
        <f t="shared" si="21"/>
        <v>1383.0112833533242</v>
      </c>
      <c r="F262" s="2">
        <f t="shared" si="22"/>
        <v>1383</v>
      </c>
      <c r="G262" s="5">
        <f t="shared" si="23"/>
        <v>6.3852000021142885E-3</v>
      </c>
      <c r="I262" s="5">
        <f>+G262</f>
        <v>6.3852000021142885E-3</v>
      </c>
      <c r="O262" s="29"/>
      <c r="P262" s="177">
        <f t="shared" si="24"/>
        <v>35160.845000000001</v>
      </c>
      <c r="AB262" s="5" t="s">
        <v>53</v>
      </c>
      <c r="AG262" s="5" t="s">
        <v>59</v>
      </c>
    </row>
    <row r="263" spans="1:33" x14ac:dyDescent="0.2">
      <c r="A263" s="94" t="s">
        <v>132</v>
      </c>
      <c r="B263" s="91"/>
      <c r="C263" s="92">
        <v>50467.387000000002</v>
      </c>
      <c r="D263" s="192">
        <v>5.0000000000000001E-3</v>
      </c>
      <c r="E263" s="5">
        <f t="shared" si="21"/>
        <v>1892.0132971523381</v>
      </c>
      <c r="F263" s="2">
        <f t="shared" si="22"/>
        <v>1892</v>
      </c>
      <c r="G263" s="5">
        <f t="shared" si="23"/>
        <v>7.5247999993734993E-3</v>
      </c>
      <c r="I263" s="5">
        <f>+G263</f>
        <v>7.5247999993734993E-3</v>
      </c>
      <c r="O263" s="29"/>
      <c r="P263" s="177">
        <f t="shared" si="24"/>
        <v>35448.887000000002</v>
      </c>
      <c r="AB263" s="5" t="s">
        <v>53</v>
      </c>
      <c r="AC263" s="5">
        <v>5</v>
      </c>
      <c r="AE263" s="5" t="s">
        <v>45</v>
      </c>
      <c r="AG263" s="5" t="s">
        <v>42</v>
      </c>
    </row>
    <row r="264" spans="1:33" x14ac:dyDescent="0.2">
      <c r="A264" s="127" t="s">
        <v>808</v>
      </c>
      <c r="B264" s="128" t="s">
        <v>151</v>
      </c>
      <c r="C264" s="127">
        <v>50480.408799999997</v>
      </c>
      <c r="D264" s="189" t="s">
        <v>167</v>
      </c>
      <c r="E264" s="5">
        <f t="shared" si="21"/>
        <v>1915.0242553573407</v>
      </c>
      <c r="F264" s="2">
        <f t="shared" si="22"/>
        <v>1915</v>
      </c>
      <c r="G264" s="5">
        <f t="shared" si="23"/>
        <v>1.372599999740487E-2</v>
      </c>
      <c r="J264" s="5">
        <f>G264</f>
        <v>1.372599999740487E-2</v>
      </c>
      <c r="O264" s="29"/>
      <c r="P264" s="177">
        <f t="shared" si="24"/>
        <v>35461.908799999997</v>
      </c>
    </row>
    <row r="265" spans="1:33" x14ac:dyDescent="0.2">
      <c r="A265" s="94" t="s">
        <v>132</v>
      </c>
      <c r="B265" s="91"/>
      <c r="C265" s="92">
        <v>50488.326000000001</v>
      </c>
      <c r="D265" s="192">
        <v>4.0000000000000001E-3</v>
      </c>
      <c r="E265" s="5">
        <f t="shared" si="21"/>
        <v>1929.0148218151883</v>
      </c>
      <c r="F265" s="2">
        <f t="shared" si="22"/>
        <v>1929</v>
      </c>
      <c r="G265" s="5">
        <f t="shared" si="23"/>
        <v>8.3875999989686534E-3</v>
      </c>
      <c r="I265" s="5">
        <f>+G265</f>
        <v>8.3875999989686534E-3</v>
      </c>
      <c r="O265" s="29"/>
      <c r="P265" s="177">
        <f t="shared" si="24"/>
        <v>35469.826000000001</v>
      </c>
      <c r="AB265" s="5" t="s">
        <v>53</v>
      </c>
      <c r="AC265" s="5">
        <v>7</v>
      </c>
      <c r="AE265" s="5" t="s">
        <v>48</v>
      </c>
      <c r="AG265" s="5" t="s">
        <v>42</v>
      </c>
    </row>
    <row r="266" spans="1:33" x14ac:dyDescent="0.2">
      <c r="A266" s="94" t="s">
        <v>14</v>
      </c>
      <c r="B266" s="93" t="s">
        <v>151</v>
      </c>
      <c r="C266" s="92">
        <v>50489.4516</v>
      </c>
      <c r="D266" s="192">
        <v>5.0000000000000001E-4</v>
      </c>
      <c r="E266" s="5">
        <f t="shared" si="21"/>
        <v>1931.0038812812795</v>
      </c>
      <c r="F266" s="2">
        <f t="shared" si="22"/>
        <v>1931</v>
      </c>
      <c r="G266" s="5">
        <f t="shared" si="23"/>
        <v>2.196399997046683E-3</v>
      </c>
      <c r="J266" s="5">
        <f>G266</f>
        <v>2.196399997046683E-3</v>
      </c>
      <c r="O266" s="29"/>
      <c r="P266" s="177">
        <f t="shared" si="24"/>
        <v>35470.9516</v>
      </c>
    </row>
    <row r="267" spans="1:33" x14ac:dyDescent="0.2">
      <c r="A267" s="96" t="s">
        <v>14</v>
      </c>
      <c r="B267" s="97" t="s">
        <v>151</v>
      </c>
      <c r="C267" s="98">
        <v>50489.4516</v>
      </c>
      <c r="D267" s="193">
        <v>5.0000000000000001E-4</v>
      </c>
      <c r="E267" s="5">
        <f t="shared" si="21"/>
        <v>1931.0038812812795</v>
      </c>
      <c r="F267" s="5">
        <f t="shared" si="22"/>
        <v>1931</v>
      </c>
      <c r="G267" s="5">
        <f t="shared" si="23"/>
        <v>2.196399997046683E-3</v>
      </c>
      <c r="J267" s="5">
        <f>G267</f>
        <v>2.196399997046683E-3</v>
      </c>
      <c r="N267" s="5">
        <f ca="1">+C$11+C$12*F267</f>
        <v>2.2316140975953045E-3</v>
      </c>
      <c r="O267" s="29"/>
      <c r="P267" s="177">
        <f t="shared" si="24"/>
        <v>35470.9516</v>
      </c>
    </row>
    <row r="268" spans="1:33" x14ac:dyDescent="0.2">
      <c r="A268" s="94" t="s">
        <v>132</v>
      </c>
      <c r="B268" s="91"/>
      <c r="C268" s="92">
        <v>50502.472000000002</v>
      </c>
      <c r="D268" s="192">
        <v>2E-3</v>
      </c>
      <c r="E268" s="5">
        <f t="shared" si="21"/>
        <v>1954.0123655317336</v>
      </c>
      <c r="F268" s="5">
        <f t="shared" si="22"/>
        <v>1954</v>
      </c>
      <c r="G268" s="5">
        <f t="shared" si="23"/>
        <v>6.9976000013411976E-3</v>
      </c>
      <c r="I268" s="5">
        <f>+G268</f>
        <v>6.9976000013411976E-3</v>
      </c>
      <c r="O268" s="29"/>
      <c r="P268" s="177">
        <f t="shared" si="24"/>
        <v>35483.972000000002</v>
      </c>
      <c r="AB268" s="5" t="s">
        <v>53</v>
      </c>
      <c r="AC268" s="5">
        <v>10</v>
      </c>
      <c r="AE268" s="5" t="s">
        <v>80</v>
      </c>
      <c r="AG268" s="5" t="s">
        <v>42</v>
      </c>
    </row>
    <row r="269" spans="1:33" x14ac:dyDescent="0.2">
      <c r="A269" s="94" t="s">
        <v>23</v>
      </c>
      <c r="B269" s="93"/>
      <c r="C269" s="92">
        <v>50503.607000000004</v>
      </c>
      <c r="D269" s="192">
        <v>1.0799999999999999E-2</v>
      </c>
      <c r="E269" s="5">
        <f t="shared" si="21"/>
        <v>1956.0180358355883</v>
      </c>
      <c r="F269" s="5">
        <f t="shared" si="22"/>
        <v>1956</v>
      </c>
      <c r="G269" s="5">
        <f t="shared" si="23"/>
        <v>1.0206400002061855E-2</v>
      </c>
      <c r="I269" s="5">
        <f>G269</f>
        <v>1.0206400002061855E-2</v>
      </c>
      <c r="O269" s="29"/>
      <c r="P269" s="177">
        <f t="shared" si="24"/>
        <v>35485.107000000004</v>
      </c>
    </row>
    <row r="270" spans="1:33" x14ac:dyDescent="0.2">
      <c r="A270" s="94" t="s">
        <v>23</v>
      </c>
      <c r="B270" s="93"/>
      <c r="C270" s="92">
        <v>50513.771999999997</v>
      </c>
      <c r="D270" s="192">
        <v>1.1399999999999999E-2</v>
      </c>
      <c r="E270" s="5">
        <f t="shared" si="21"/>
        <v>1973.9807130502434</v>
      </c>
      <c r="F270" s="5">
        <f t="shared" si="22"/>
        <v>1974</v>
      </c>
      <c r="G270" s="5">
        <f t="shared" si="23"/>
        <v>-1.0914400001638569E-2</v>
      </c>
      <c r="I270" s="5">
        <f>G270</f>
        <v>-1.0914400001638569E-2</v>
      </c>
      <c r="O270" s="29"/>
      <c r="P270" s="177">
        <f t="shared" si="24"/>
        <v>35495.271999999997</v>
      </c>
    </row>
    <row r="271" spans="1:33" x14ac:dyDescent="0.2">
      <c r="A271" s="109" t="s">
        <v>132</v>
      </c>
      <c r="B271" s="104"/>
      <c r="C271" s="105">
        <v>50514.347000000002</v>
      </c>
      <c r="D271" s="194">
        <v>5.0000000000000001E-3</v>
      </c>
      <c r="E271" s="5">
        <f t="shared" si="21"/>
        <v>1974.9968015301758</v>
      </c>
      <c r="F271" s="5">
        <f t="shared" si="22"/>
        <v>1975</v>
      </c>
      <c r="G271" s="5">
        <f t="shared" si="23"/>
        <v>-1.8100000015692785E-3</v>
      </c>
      <c r="I271" s="5">
        <f>+G271</f>
        <v>-1.8100000015692785E-3</v>
      </c>
      <c r="O271" s="29"/>
      <c r="P271" s="177">
        <f t="shared" si="24"/>
        <v>35495.847000000002</v>
      </c>
      <c r="AB271" s="5" t="s">
        <v>53</v>
      </c>
      <c r="AC271" s="5">
        <v>7</v>
      </c>
      <c r="AE271" s="5" t="s">
        <v>48</v>
      </c>
      <c r="AG271" s="5" t="s">
        <v>42</v>
      </c>
    </row>
    <row r="272" spans="1:33" x14ac:dyDescent="0.2">
      <c r="A272" s="109" t="s">
        <v>133</v>
      </c>
      <c r="B272" s="104"/>
      <c r="C272" s="105">
        <v>50516.334600000002</v>
      </c>
      <c r="D272" s="194">
        <v>5.0000000000000001E-4</v>
      </c>
      <c r="E272" s="5">
        <f t="shared" si="21"/>
        <v>1978.5091101609557</v>
      </c>
      <c r="F272" s="5">
        <f t="shared" si="22"/>
        <v>1978.5</v>
      </c>
      <c r="G272" s="5">
        <f t="shared" si="23"/>
        <v>5.1554000019677915E-3</v>
      </c>
      <c r="J272" s="5">
        <f>G272</f>
        <v>5.1554000019677915E-3</v>
      </c>
      <c r="O272" s="29"/>
      <c r="P272" s="177">
        <f t="shared" si="24"/>
        <v>35497.834600000002</v>
      </c>
      <c r="AB272" s="5" t="s">
        <v>134</v>
      </c>
      <c r="AG272" s="5" t="s">
        <v>59</v>
      </c>
    </row>
    <row r="273" spans="1:33" x14ac:dyDescent="0.2">
      <c r="A273" s="109" t="s">
        <v>14</v>
      </c>
      <c r="B273" s="107" t="s">
        <v>4</v>
      </c>
      <c r="C273" s="105">
        <v>50516.334600000002</v>
      </c>
      <c r="D273" s="194">
        <v>5.0000000000000001E-4</v>
      </c>
      <c r="E273" s="5">
        <f t="shared" si="21"/>
        <v>1978.5091101609557</v>
      </c>
      <c r="F273" s="5">
        <f t="shared" si="22"/>
        <v>1978.5</v>
      </c>
      <c r="G273" s="5">
        <f t="shared" si="23"/>
        <v>5.1554000019677915E-3</v>
      </c>
      <c r="J273" s="5">
        <f>G273</f>
        <v>5.1554000019677915E-3</v>
      </c>
      <c r="O273" s="29"/>
      <c r="P273" s="177">
        <f t="shared" si="24"/>
        <v>35497.834600000002</v>
      </c>
    </row>
    <row r="274" spans="1:33" x14ac:dyDescent="0.2">
      <c r="A274" s="109" t="s">
        <v>135</v>
      </c>
      <c r="B274" s="104"/>
      <c r="C274" s="105">
        <v>50557.360999999997</v>
      </c>
      <c r="D274" s="194">
        <v>5.0000000000000001E-3</v>
      </c>
      <c r="E274" s="5">
        <f t="shared" si="21"/>
        <v>2051.0072882701247</v>
      </c>
      <c r="F274" s="5">
        <f t="shared" si="22"/>
        <v>2051</v>
      </c>
      <c r="G274" s="5">
        <f t="shared" si="23"/>
        <v>4.124399994907435E-3</v>
      </c>
      <c r="I274" s="5">
        <f>+G274</f>
        <v>4.124399994907435E-3</v>
      </c>
      <c r="O274" s="29"/>
      <c r="P274" s="177">
        <f t="shared" si="24"/>
        <v>35538.860999999997</v>
      </c>
      <c r="AB274" s="5" t="s">
        <v>53</v>
      </c>
      <c r="AC274" s="5">
        <v>7</v>
      </c>
      <c r="AE274" s="5" t="s">
        <v>48</v>
      </c>
      <c r="AG274" s="5" t="s">
        <v>42</v>
      </c>
    </row>
    <row r="275" spans="1:33" x14ac:dyDescent="0.2">
      <c r="A275" s="109" t="s">
        <v>135</v>
      </c>
      <c r="B275" s="104"/>
      <c r="C275" s="105">
        <v>50557.37</v>
      </c>
      <c r="D275" s="194">
        <v>4.0000000000000001E-3</v>
      </c>
      <c r="E275" s="5">
        <f t="shared" si="21"/>
        <v>2051.0231922637336</v>
      </c>
      <c r="F275" s="5">
        <f t="shared" si="22"/>
        <v>2051</v>
      </c>
      <c r="G275" s="5">
        <f t="shared" si="23"/>
        <v>1.3124400000378955E-2</v>
      </c>
      <c r="I275" s="5">
        <f>+G275</f>
        <v>1.3124400000378955E-2</v>
      </c>
      <c r="O275" s="29"/>
      <c r="P275" s="177">
        <f t="shared" si="24"/>
        <v>35538.870000000003</v>
      </c>
      <c r="AB275" s="5" t="s">
        <v>53</v>
      </c>
      <c r="AC275" s="5">
        <v>6</v>
      </c>
      <c r="AE275" s="5" t="s">
        <v>45</v>
      </c>
      <c r="AG275" s="5" t="s">
        <v>42</v>
      </c>
    </row>
    <row r="276" spans="1:33" x14ac:dyDescent="0.2">
      <c r="A276" s="109" t="s">
        <v>136</v>
      </c>
      <c r="B276" s="104"/>
      <c r="C276" s="105">
        <v>50722.608</v>
      </c>
      <c r="D276" s="194">
        <v>3.0000000000000001E-3</v>
      </c>
      <c r="E276" s="5">
        <f t="shared" si="21"/>
        <v>2343.0169805172513</v>
      </c>
      <c r="F276" s="5">
        <f t="shared" si="22"/>
        <v>2343</v>
      </c>
      <c r="G276" s="5">
        <f t="shared" si="23"/>
        <v>9.6091999948839657E-3</v>
      </c>
      <c r="I276" s="5">
        <f>+G276</f>
        <v>9.6091999948839657E-3</v>
      </c>
      <c r="O276" s="29"/>
      <c r="P276" s="177">
        <f t="shared" si="24"/>
        <v>35704.108</v>
      </c>
      <c r="AB276" s="5" t="s">
        <v>53</v>
      </c>
      <c r="AC276" s="5">
        <v>5</v>
      </c>
      <c r="AE276" s="5" t="s">
        <v>45</v>
      </c>
      <c r="AG276" s="5" t="s">
        <v>42</v>
      </c>
    </row>
    <row r="277" spans="1:33" x14ac:dyDescent="0.2">
      <c r="A277" s="109" t="s">
        <v>15</v>
      </c>
      <c r="B277" s="107" t="s">
        <v>4</v>
      </c>
      <c r="C277" s="105">
        <v>50839.461499999998</v>
      </c>
      <c r="D277" s="194">
        <v>5.9999999999999995E-4</v>
      </c>
      <c r="E277" s="5">
        <f t="shared" ref="E277:E340" si="25">(C277-C$7)/C$8</f>
        <v>2549.510015628317</v>
      </c>
      <c r="F277" s="5">
        <f t="shared" ref="F277:F340" si="26">ROUND(2*E277,0)/2</f>
        <v>2549.5</v>
      </c>
      <c r="G277" s="5">
        <f t="shared" ref="G277:G302" si="27">C277-(C$7+F277*C$8)</f>
        <v>5.6677999964449555E-3</v>
      </c>
      <c r="J277" s="5">
        <f>G277</f>
        <v>5.6677999964449555E-3</v>
      </c>
      <c r="O277" s="29"/>
      <c r="P277" s="177">
        <f t="shared" ref="P277:P340" si="28">C277-15018.5</f>
        <v>35820.961499999998</v>
      </c>
    </row>
    <row r="278" spans="1:33" s="2" customFormat="1" x14ac:dyDescent="0.2">
      <c r="A278" s="110" t="s">
        <v>15</v>
      </c>
      <c r="B278" s="106" t="s">
        <v>151</v>
      </c>
      <c r="C278" s="110">
        <v>50839.461499999998</v>
      </c>
      <c r="D278" s="195">
        <v>5.9999999999999995E-4</v>
      </c>
      <c r="E278" s="5">
        <f t="shared" si="25"/>
        <v>2549.510015628317</v>
      </c>
      <c r="F278" s="5">
        <f t="shared" si="26"/>
        <v>2549.5</v>
      </c>
      <c r="G278" s="5">
        <f t="shared" si="27"/>
        <v>5.6677999964449555E-3</v>
      </c>
      <c r="H278" s="5"/>
      <c r="I278" s="5"/>
      <c r="J278" s="5">
        <f>G278</f>
        <v>5.6677999964449555E-3</v>
      </c>
      <c r="K278" s="5"/>
      <c r="L278" s="5"/>
      <c r="M278" s="5"/>
      <c r="N278" s="5">
        <f ca="1">+C$11+C$12*F278</f>
        <v>2.8746995473689775E-3</v>
      </c>
      <c r="O278" s="29"/>
      <c r="P278" s="177">
        <f t="shared" si="28"/>
        <v>35820.961499999998</v>
      </c>
      <c r="Q278" s="5"/>
      <c r="R278" s="5"/>
    </row>
    <row r="279" spans="1:33" x14ac:dyDescent="0.2">
      <c r="A279" s="141" t="s">
        <v>808</v>
      </c>
      <c r="B279" s="142" t="s">
        <v>151</v>
      </c>
      <c r="C279" s="141">
        <v>50849.349000000002</v>
      </c>
      <c r="D279" s="196" t="s">
        <v>167</v>
      </c>
      <c r="E279" s="5">
        <f t="shared" si="25"/>
        <v>2566.9823197070273</v>
      </c>
      <c r="F279" s="5">
        <f t="shared" si="26"/>
        <v>2567</v>
      </c>
      <c r="G279" s="5">
        <f t="shared" si="27"/>
        <v>-1.0005199997976888E-2</v>
      </c>
      <c r="I279" s="5">
        <f>G279</f>
        <v>-1.0005199997976888E-2</v>
      </c>
      <c r="O279" s="29"/>
      <c r="P279" s="177">
        <f t="shared" si="28"/>
        <v>35830.849000000002</v>
      </c>
    </row>
    <row r="280" spans="1:33" x14ac:dyDescent="0.2">
      <c r="A280" s="109" t="s">
        <v>137</v>
      </c>
      <c r="B280" s="104"/>
      <c r="C280" s="105">
        <v>50862.377999999997</v>
      </c>
      <c r="D280" s="194">
        <v>3.0000000000000001E-3</v>
      </c>
      <c r="E280" s="5">
        <f t="shared" si="25"/>
        <v>2590.0060011069095</v>
      </c>
      <c r="F280" s="5">
        <f t="shared" si="26"/>
        <v>2590</v>
      </c>
      <c r="G280" s="5">
        <f t="shared" si="27"/>
        <v>3.3959999927901663E-3</v>
      </c>
      <c r="I280" s="5">
        <f>+G280</f>
        <v>3.3959999927901663E-3</v>
      </c>
      <c r="O280" s="29"/>
      <c r="P280" s="177">
        <f t="shared" si="28"/>
        <v>35843.877999999997</v>
      </c>
      <c r="AB280" s="5" t="s">
        <v>53</v>
      </c>
      <c r="AC280" s="5">
        <v>8</v>
      </c>
      <c r="AE280" s="5" t="s">
        <v>80</v>
      </c>
      <c r="AG280" s="5" t="s">
        <v>42</v>
      </c>
    </row>
    <row r="281" spans="1:33" x14ac:dyDescent="0.2">
      <c r="A281" s="109" t="s">
        <v>138</v>
      </c>
      <c r="B281" s="104"/>
      <c r="C281" s="105">
        <v>50862.383000000002</v>
      </c>
      <c r="D281" s="194">
        <v>5.0000000000000001E-3</v>
      </c>
      <c r="E281" s="5">
        <f t="shared" si="25"/>
        <v>2590.0148366589169</v>
      </c>
      <c r="F281" s="5">
        <f t="shared" si="26"/>
        <v>2590</v>
      </c>
      <c r="G281" s="5">
        <f t="shared" si="27"/>
        <v>8.3959999974467792E-3</v>
      </c>
      <c r="I281" s="5">
        <f>+G281</f>
        <v>8.3959999974467792E-3</v>
      </c>
      <c r="O281" s="29"/>
      <c r="P281" s="177">
        <f t="shared" si="28"/>
        <v>35843.883000000002</v>
      </c>
      <c r="AB281" s="5" t="s">
        <v>53</v>
      </c>
      <c r="AC281" s="5">
        <v>5</v>
      </c>
      <c r="AE281" s="5" t="s">
        <v>45</v>
      </c>
      <c r="AG281" s="5" t="s">
        <v>42</v>
      </c>
    </row>
    <row r="282" spans="1:33" x14ac:dyDescent="0.2">
      <c r="A282" s="141" t="s">
        <v>897</v>
      </c>
      <c r="B282" s="142" t="s">
        <v>151</v>
      </c>
      <c r="C282" s="141">
        <v>50873.69</v>
      </c>
      <c r="D282" s="196" t="s">
        <v>167</v>
      </c>
      <c r="E282" s="5">
        <f t="shared" si="25"/>
        <v>2609.9955539502348</v>
      </c>
      <c r="F282" s="5">
        <f t="shared" si="26"/>
        <v>2610</v>
      </c>
      <c r="G282" s="5">
        <f t="shared" si="27"/>
        <v>-2.5160000004689209E-3</v>
      </c>
      <c r="I282" s="5">
        <f>G282</f>
        <v>-2.5160000004689209E-3</v>
      </c>
      <c r="O282" s="29"/>
      <c r="P282" s="177">
        <f t="shared" si="28"/>
        <v>35855.19</v>
      </c>
    </row>
    <row r="283" spans="1:33" x14ac:dyDescent="0.2">
      <c r="A283" s="109" t="s">
        <v>16</v>
      </c>
      <c r="B283" s="107" t="s">
        <v>151</v>
      </c>
      <c r="C283" s="105">
        <v>50881.342900000003</v>
      </c>
      <c r="D283" s="194">
        <v>1.1000000000000001E-3</v>
      </c>
      <c r="E283" s="5">
        <f t="shared" si="25"/>
        <v>2623.5190731293924</v>
      </c>
      <c r="F283" s="5">
        <f t="shared" si="26"/>
        <v>2623.5</v>
      </c>
      <c r="G283" s="5">
        <f t="shared" si="27"/>
        <v>1.0793400004331488E-2</v>
      </c>
      <c r="J283" s="5">
        <f>G283</f>
        <v>1.0793400004331488E-2</v>
      </c>
      <c r="O283" s="29"/>
      <c r="P283" s="177">
        <f t="shared" si="28"/>
        <v>35862.842900000003</v>
      </c>
    </row>
    <row r="284" spans="1:33" x14ac:dyDescent="0.2">
      <c r="A284" s="109" t="s">
        <v>16</v>
      </c>
      <c r="B284" s="104"/>
      <c r="C284" s="105">
        <v>50881.342900000003</v>
      </c>
      <c r="D284" s="194">
        <v>1.1000000000000001E-3</v>
      </c>
      <c r="E284" s="5">
        <f t="shared" si="25"/>
        <v>2623.5190731293924</v>
      </c>
      <c r="F284" s="5">
        <f t="shared" si="26"/>
        <v>2623.5</v>
      </c>
      <c r="G284" s="5">
        <f t="shared" si="27"/>
        <v>1.0793400004331488E-2</v>
      </c>
      <c r="J284" s="5">
        <f>G284</f>
        <v>1.0793400004331488E-2</v>
      </c>
      <c r="O284" s="29"/>
      <c r="P284" s="177">
        <f t="shared" si="28"/>
        <v>35862.842900000003</v>
      </c>
      <c r="AB284" s="5" t="s">
        <v>134</v>
      </c>
      <c r="AE284" s="5" t="s">
        <v>139</v>
      </c>
      <c r="AG284" s="5" t="s">
        <v>59</v>
      </c>
    </row>
    <row r="285" spans="1:33" x14ac:dyDescent="0.2">
      <c r="A285" s="109" t="s">
        <v>16</v>
      </c>
      <c r="B285" s="107" t="s">
        <v>151</v>
      </c>
      <c r="C285" s="105">
        <v>50896.330699999999</v>
      </c>
      <c r="D285" s="194">
        <v>2.0000000000000001E-4</v>
      </c>
      <c r="E285" s="5">
        <f t="shared" si="25"/>
        <v>2650.0041703805377</v>
      </c>
      <c r="F285" s="5">
        <f t="shared" si="26"/>
        <v>2650</v>
      </c>
      <c r="G285" s="5">
        <f t="shared" si="27"/>
        <v>2.3599999985890463E-3</v>
      </c>
      <c r="J285" s="5">
        <f>G285</f>
        <v>2.3599999985890463E-3</v>
      </c>
      <c r="O285" s="29"/>
      <c r="P285" s="177">
        <f t="shared" si="28"/>
        <v>35877.830699999999</v>
      </c>
    </row>
    <row r="286" spans="1:33" x14ac:dyDescent="0.2">
      <c r="A286" s="109" t="s">
        <v>16</v>
      </c>
      <c r="B286" s="104"/>
      <c r="C286" s="105">
        <v>50896.330699999999</v>
      </c>
      <c r="D286" s="194">
        <v>2.0000000000000001E-4</v>
      </c>
      <c r="E286" s="5">
        <f t="shared" si="25"/>
        <v>2650.0041703805377</v>
      </c>
      <c r="F286" s="5">
        <f t="shared" si="26"/>
        <v>2650</v>
      </c>
      <c r="G286" s="5">
        <f t="shared" si="27"/>
        <v>2.3599999985890463E-3</v>
      </c>
      <c r="J286" s="5">
        <f>G286</f>
        <v>2.3599999985890463E-3</v>
      </c>
      <c r="O286" s="29"/>
      <c r="P286" s="177">
        <f t="shared" si="28"/>
        <v>35877.830699999999</v>
      </c>
      <c r="AB286" s="5" t="s">
        <v>134</v>
      </c>
      <c r="AE286" s="5" t="s">
        <v>139</v>
      </c>
      <c r="AG286" s="5" t="s">
        <v>59</v>
      </c>
    </row>
    <row r="287" spans="1:33" x14ac:dyDescent="0.2">
      <c r="A287" s="141" t="s">
        <v>808</v>
      </c>
      <c r="B287" s="142" t="s">
        <v>151</v>
      </c>
      <c r="C287" s="141">
        <v>50896.338900000002</v>
      </c>
      <c r="D287" s="196" t="s">
        <v>167</v>
      </c>
      <c r="E287" s="5">
        <f t="shared" si="25"/>
        <v>2650.0186606858238</v>
      </c>
      <c r="F287" s="5">
        <f t="shared" si="26"/>
        <v>2650</v>
      </c>
      <c r="G287" s="5">
        <f t="shared" si="27"/>
        <v>1.0560000002442393E-2</v>
      </c>
      <c r="J287" s="5">
        <f>G287</f>
        <v>1.0560000002442393E-2</v>
      </c>
      <c r="O287" s="29"/>
      <c r="P287" s="177">
        <f t="shared" si="28"/>
        <v>35877.838900000002</v>
      </c>
    </row>
    <row r="288" spans="1:33" x14ac:dyDescent="0.2">
      <c r="A288" s="109" t="s">
        <v>141</v>
      </c>
      <c r="B288" s="104"/>
      <c r="C288" s="105">
        <v>51138.542999999998</v>
      </c>
      <c r="D288" s="194">
        <v>5.0000000000000001E-3</v>
      </c>
      <c r="E288" s="5">
        <f t="shared" si="25"/>
        <v>3078.0200446866806</v>
      </c>
      <c r="F288" s="5">
        <f t="shared" si="26"/>
        <v>3078</v>
      </c>
      <c r="G288" s="5">
        <f t="shared" si="27"/>
        <v>1.13431999925524E-2</v>
      </c>
      <c r="I288" s="5">
        <f>+G288</f>
        <v>1.13431999925524E-2</v>
      </c>
      <c r="O288" s="29"/>
      <c r="P288" s="177">
        <f t="shared" si="28"/>
        <v>36120.042999999998</v>
      </c>
      <c r="AB288" s="5" t="s">
        <v>53</v>
      </c>
      <c r="AC288" s="5">
        <v>5</v>
      </c>
      <c r="AE288" s="5" t="s">
        <v>140</v>
      </c>
      <c r="AG288" s="5" t="s">
        <v>59</v>
      </c>
    </row>
    <row r="289" spans="1:33" x14ac:dyDescent="0.2">
      <c r="A289" s="109" t="s">
        <v>141</v>
      </c>
      <c r="B289" s="104"/>
      <c r="C289" s="105">
        <v>51177.576999999997</v>
      </c>
      <c r="D289" s="194">
        <v>3.0000000000000001E-3</v>
      </c>
      <c r="E289" s="5">
        <f t="shared" si="25"/>
        <v>3146.9974320351589</v>
      </c>
      <c r="F289" s="5">
        <f t="shared" si="26"/>
        <v>3147</v>
      </c>
      <c r="G289" s="5">
        <f t="shared" si="27"/>
        <v>-1.4532000059261918E-3</v>
      </c>
      <c r="I289" s="5">
        <f>+G289</f>
        <v>-1.4532000059261918E-3</v>
      </c>
      <c r="N289" s="5">
        <f t="shared" ref="N289:N320" ca="1" si="29">+C$11+C$12*F289</f>
        <v>3.4959502446038513E-3</v>
      </c>
      <c r="O289" s="29"/>
      <c r="P289" s="177">
        <f t="shared" si="28"/>
        <v>36159.076999999997</v>
      </c>
      <c r="AB289" s="5" t="s">
        <v>53</v>
      </c>
      <c r="AC289" s="5">
        <v>9</v>
      </c>
      <c r="AE289" s="5" t="s">
        <v>142</v>
      </c>
      <c r="AG289" s="5" t="s">
        <v>59</v>
      </c>
    </row>
    <row r="290" spans="1:33" x14ac:dyDescent="0.2">
      <c r="A290" s="109" t="s">
        <v>16</v>
      </c>
      <c r="B290" s="107" t="s">
        <v>151</v>
      </c>
      <c r="C290" s="105">
        <v>51185.504099999998</v>
      </c>
      <c r="D290" s="194">
        <v>5.9999999999999995E-4</v>
      </c>
      <c r="E290" s="5">
        <f t="shared" si="25"/>
        <v>3161.0054928859604</v>
      </c>
      <c r="F290" s="5">
        <f t="shared" si="26"/>
        <v>3161</v>
      </c>
      <c r="G290" s="5">
        <f t="shared" si="27"/>
        <v>3.1083999929251149E-3</v>
      </c>
      <c r="J290" s="5">
        <f>G290</f>
        <v>3.1083999929251149E-3</v>
      </c>
      <c r="N290" s="5">
        <f t="shared" ca="1" si="29"/>
        <v>3.5105067462963841E-3</v>
      </c>
      <c r="O290" s="29"/>
      <c r="P290" s="177">
        <f t="shared" si="28"/>
        <v>36167.004099999998</v>
      </c>
    </row>
    <row r="291" spans="1:33" x14ac:dyDescent="0.2">
      <c r="A291" s="109" t="s">
        <v>16</v>
      </c>
      <c r="B291" s="104"/>
      <c r="C291" s="105">
        <v>51185.504099999998</v>
      </c>
      <c r="D291" s="194">
        <v>6.0000000000000001E-3</v>
      </c>
      <c r="E291" s="5">
        <f t="shared" si="25"/>
        <v>3161.0054928859604</v>
      </c>
      <c r="F291" s="5">
        <f t="shared" si="26"/>
        <v>3161</v>
      </c>
      <c r="G291" s="5">
        <f t="shared" si="27"/>
        <v>3.1083999929251149E-3</v>
      </c>
      <c r="J291" s="5">
        <f>G291</f>
        <v>3.1083999929251149E-3</v>
      </c>
      <c r="N291" s="5">
        <f t="shared" ca="1" si="29"/>
        <v>3.5105067462963841E-3</v>
      </c>
      <c r="O291" s="29"/>
      <c r="P291" s="177">
        <f t="shared" si="28"/>
        <v>36167.004099999998</v>
      </c>
      <c r="AB291" s="5" t="s">
        <v>99</v>
      </c>
      <c r="AE291" s="5" t="s">
        <v>143</v>
      </c>
      <c r="AG291" s="5" t="s">
        <v>59</v>
      </c>
    </row>
    <row r="292" spans="1:33" x14ac:dyDescent="0.2">
      <c r="A292" s="141" t="s">
        <v>808</v>
      </c>
      <c r="B292" s="142" t="s">
        <v>151</v>
      </c>
      <c r="C292" s="141">
        <v>51278.315900000001</v>
      </c>
      <c r="D292" s="196" t="s">
        <v>167</v>
      </c>
      <c r="E292" s="5">
        <f t="shared" si="25"/>
        <v>3325.0141898965098</v>
      </c>
      <c r="F292" s="5">
        <f t="shared" si="26"/>
        <v>3325</v>
      </c>
      <c r="G292" s="5">
        <f t="shared" si="27"/>
        <v>8.029999997233972E-3</v>
      </c>
      <c r="J292" s="5">
        <f>G292</f>
        <v>8.029999997233972E-3</v>
      </c>
      <c r="N292" s="5">
        <f t="shared" ca="1" si="29"/>
        <v>3.6810257661231949E-3</v>
      </c>
      <c r="O292" s="29"/>
      <c r="P292" s="177">
        <f t="shared" si="28"/>
        <v>36259.815900000001</v>
      </c>
    </row>
    <row r="293" spans="1:33" x14ac:dyDescent="0.2">
      <c r="A293" s="126" t="s">
        <v>897</v>
      </c>
      <c r="B293" s="128" t="s">
        <v>151</v>
      </c>
      <c r="C293" s="127">
        <v>51488.832999999999</v>
      </c>
      <c r="D293" s="189" t="s">
        <v>167</v>
      </c>
      <c r="E293" s="5">
        <f t="shared" si="25"/>
        <v>3697.0211466567275</v>
      </c>
      <c r="F293" s="5">
        <f t="shared" si="26"/>
        <v>3697</v>
      </c>
      <c r="G293" s="5">
        <f t="shared" si="27"/>
        <v>1.1966799997026101E-2</v>
      </c>
      <c r="I293" s="5">
        <f>G293</f>
        <v>1.1966799997026101E-2</v>
      </c>
      <c r="N293" s="5">
        <f t="shared" ca="1" si="29"/>
        <v>4.0678128110962046E-3</v>
      </c>
      <c r="O293" s="29"/>
      <c r="P293" s="177">
        <f t="shared" si="28"/>
        <v>36470.332999999999</v>
      </c>
    </row>
    <row r="294" spans="1:33" x14ac:dyDescent="0.2">
      <c r="A294" s="141" t="s">
        <v>924</v>
      </c>
      <c r="B294" s="142" t="s">
        <v>151</v>
      </c>
      <c r="C294" s="141">
        <v>51521.663</v>
      </c>
      <c r="D294" s="196" t="s">
        <v>167</v>
      </c>
      <c r="E294" s="5">
        <f t="shared" si="25"/>
        <v>3755.0353810844235</v>
      </c>
      <c r="F294" s="5">
        <f t="shared" si="26"/>
        <v>3755</v>
      </c>
      <c r="G294" s="5">
        <f t="shared" si="27"/>
        <v>2.0021999996970408E-2</v>
      </c>
      <c r="I294" s="5">
        <f>G294</f>
        <v>2.0021999996970408E-2</v>
      </c>
      <c r="N294" s="5">
        <f t="shared" ca="1" si="29"/>
        <v>4.128118318108125E-3</v>
      </c>
      <c r="O294" s="29"/>
      <c r="P294" s="177">
        <f t="shared" si="28"/>
        <v>36503.163</v>
      </c>
    </row>
    <row r="295" spans="1:33" x14ac:dyDescent="0.2">
      <c r="A295" s="141" t="s">
        <v>929</v>
      </c>
      <c r="B295" s="142" t="s">
        <v>151</v>
      </c>
      <c r="C295" s="141">
        <v>51585.067499999997</v>
      </c>
      <c r="D295" s="196" t="s">
        <v>167</v>
      </c>
      <c r="E295" s="5">
        <f t="shared" si="25"/>
        <v>3867.0781324329</v>
      </c>
      <c r="F295" s="5">
        <f t="shared" si="26"/>
        <v>3867</v>
      </c>
      <c r="G295" s="5">
        <f t="shared" si="27"/>
        <v>4.4214799992914777E-2</v>
      </c>
      <c r="K295" s="5">
        <f>G295</f>
        <v>4.4214799992914777E-2</v>
      </c>
      <c r="N295" s="5">
        <f t="shared" ca="1" si="29"/>
        <v>4.2445703316483863E-3</v>
      </c>
      <c r="O295" s="29"/>
      <c r="P295" s="177">
        <f t="shared" si="28"/>
        <v>36566.567499999997</v>
      </c>
    </row>
    <row r="296" spans="1:33" x14ac:dyDescent="0.2">
      <c r="A296" s="141" t="s">
        <v>897</v>
      </c>
      <c r="B296" s="142" t="s">
        <v>151</v>
      </c>
      <c r="C296" s="141">
        <v>51611.627</v>
      </c>
      <c r="D296" s="196" t="s">
        <v>167</v>
      </c>
      <c r="E296" s="5">
        <f t="shared" si="25"/>
        <v>3914.0117010982212</v>
      </c>
      <c r="F296" s="5">
        <f t="shared" si="26"/>
        <v>3914</v>
      </c>
      <c r="G296" s="5">
        <f t="shared" si="27"/>
        <v>6.6215999977430329E-3</v>
      </c>
      <c r="I296" s="5">
        <f>G296</f>
        <v>6.6215999977430329E-3</v>
      </c>
      <c r="N296" s="5">
        <f t="shared" ca="1" si="29"/>
        <v>4.2934385873304596E-3</v>
      </c>
      <c r="O296" s="29"/>
      <c r="P296" s="177">
        <f t="shared" si="28"/>
        <v>36593.127</v>
      </c>
    </row>
    <row r="297" spans="1:33" x14ac:dyDescent="0.2">
      <c r="A297" s="141" t="s">
        <v>935</v>
      </c>
      <c r="B297" s="142" t="s">
        <v>151</v>
      </c>
      <c r="C297" s="141">
        <v>51877.608999999997</v>
      </c>
      <c r="D297" s="196" t="s">
        <v>167</v>
      </c>
      <c r="E297" s="5">
        <f t="shared" si="25"/>
        <v>4384.0312594761199</v>
      </c>
      <c r="F297" s="5">
        <f t="shared" si="26"/>
        <v>4384</v>
      </c>
      <c r="G297" s="5">
        <f t="shared" si="27"/>
        <v>1.7689599997538608E-2</v>
      </c>
      <c r="I297" s="5">
        <f>G297</f>
        <v>1.7689599997538608E-2</v>
      </c>
      <c r="N297" s="5">
        <f t="shared" ca="1" si="29"/>
        <v>4.7821211441511973E-3</v>
      </c>
      <c r="O297" s="29"/>
      <c r="P297" s="177">
        <f t="shared" si="28"/>
        <v>36859.108999999997</v>
      </c>
    </row>
    <row r="298" spans="1:33" x14ac:dyDescent="0.2">
      <c r="A298" s="103" t="s">
        <v>29</v>
      </c>
      <c r="B298" s="107"/>
      <c r="C298" s="105">
        <v>51934.750099999997</v>
      </c>
      <c r="D298" s="194">
        <v>2.9999999999999997E-4</v>
      </c>
      <c r="E298" s="5">
        <f t="shared" si="25"/>
        <v>4485.005891546065</v>
      </c>
      <c r="F298" s="5">
        <f t="shared" si="26"/>
        <v>4485</v>
      </c>
      <c r="G298" s="5">
        <f t="shared" si="27"/>
        <v>3.3339999936288223E-3</v>
      </c>
      <c r="K298" s="5">
        <f>G298</f>
        <v>3.3339999936288223E-3</v>
      </c>
      <c r="N298" s="5">
        <f t="shared" ca="1" si="29"/>
        <v>4.8871359063616115E-3</v>
      </c>
      <c r="O298" s="29"/>
      <c r="P298" s="177">
        <f t="shared" si="28"/>
        <v>36916.250099999997</v>
      </c>
    </row>
    <row r="299" spans="1:33" x14ac:dyDescent="0.2">
      <c r="A299" s="141" t="s">
        <v>897</v>
      </c>
      <c r="B299" s="142" t="s">
        <v>151</v>
      </c>
      <c r="C299" s="141">
        <v>51989.642999999996</v>
      </c>
      <c r="D299" s="196" t="s">
        <v>167</v>
      </c>
      <c r="E299" s="5">
        <f t="shared" si="25"/>
        <v>4582.0077060150215</v>
      </c>
      <c r="F299" s="5">
        <f t="shared" si="26"/>
        <v>4582</v>
      </c>
      <c r="G299" s="5">
        <f t="shared" si="27"/>
        <v>4.360799997812137E-3</v>
      </c>
      <c r="I299" s="5">
        <f>G299</f>
        <v>4.360799997812137E-3</v>
      </c>
      <c r="N299" s="5">
        <f t="shared" ca="1" si="29"/>
        <v>4.9879916680884446E-3</v>
      </c>
      <c r="O299" s="29"/>
      <c r="P299" s="177">
        <f t="shared" si="28"/>
        <v>36971.142999999996</v>
      </c>
    </row>
    <row r="300" spans="1:33" x14ac:dyDescent="0.2">
      <c r="A300" s="141" t="s">
        <v>948</v>
      </c>
      <c r="B300" s="142" t="s">
        <v>151</v>
      </c>
      <c r="C300" s="141">
        <v>52208.656000000003</v>
      </c>
      <c r="D300" s="196" t="s">
        <v>167</v>
      </c>
      <c r="E300" s="5">
        <f t="shared" si="25"/>
        <v>4969.0278560215002</v>
      </c>
      <c r="F300" s="5">
        <f t="shared" si="26"/>
        <v>4969</v>
      </c>
      <c r="G300" s="5">
        <f t="shared" si="27"/>
        <v>1.5763600000354927E-2</v>
      </c>
      <c r="I300" s="5">
        <f>G300</f>
        <v>1.5763600000354927E-2</v>
      </c>
      <c r="N300" s="5">
        <f t="shared" ca="1" si="29"/>
        <v>5.3903749648748821E-3</v>
      </c>
      <c r="O300" s="29"/>
      <c r="P300" s="177">
        <f t="shared" si="28"/>
        <v>37190.156000000003</v>
      </c>
    </row>
    <row r="301" spans="1:33" x14ac:dyDescent="0.2">
      <c r="A301" s="141" t="s">
        <v>951</v>
      </c>
      <c r="B301" s="142" t="s">
        <v>151</v>
      </c>
      <c r="C301" s="141">
        <v>52288.444000000003</v>
      </c>
      <c r="D301" s="196" t="s">
        <v>167</v>
      </c>
      <c r="E301" s="5">
        <f t="shared" si="25"/>
        <v>5110.0220606062339</v>
      </c>
      <c r="F301" s="5">
        <f t="shared" si="26"/>
        <v>5110</v>
      </c>
      <c r="G301" s="5">
        <f t="shared" si="27"/>
        <v>1.2483999998949002E-2</v>
      </c>
      <c r="I301" s="5">
        <f>G301</f>
        <v>1.2483999998949002E-2</v>
      </c>
      <c r="N301" s="5">
        <f t="shared" ca="1" si="29"/>
        <v>5.5369797319211036E-3</v>
      </c>
      <c r="O301" s="29"/>
      <c r="P301" s="177">
        <f t="shared" si="28"/>
        <v>37269.944000000003</v>
      </c>
    </row>
    <row r="302" spans="1:33" x14ac:dyDescent="0.2">
      <c r="A302" s="141" t="s">
        <v>897</v>
      </c>
      <c r="B302" s="142" t="s">
        <v>151</v>
      </c>
      <c r="C302" s="141">
        <v>52316.74</v>
      </c>
      <c r="D302" s="196" t="s">
        <v>167</v>
      </c>
      <c r="E302" s="5">
        <f t="shared" si="25"/>
        <v>5160.0242164809124</v>
      </c>
      <c r="F302" s="5">
        <f t="shared" si="26"/>
        <v>5160</v>
      </c>
      <c r="G302" s="5">
        <f t="shared" si="27"/>
        <v>1.3703999997233041E-2</v>
      </c>
      <c r="I302" s="5">
        <f>G302</f>
        <v>1.3703999997233041E-2</v>
      </c>
      <c r="N302" s="5">
        <f t="shared" ca="1" si="29"/>
        <v>5.5889672379658625E-3</v>
      </c>
      <c r="O302" s="29"/>
      <c r="P302" s="177">
        <f t="shared" si="28"/>
        <v>37298.239999999998</v>
      </c>
    </row>
    <row r="303" spans="1:33" x14ac:dyDescent="0.2">
      <c r="A303" s="108" t="s">
        <v>166</v>
      </c>
      <c r="B303" s="93" t="s">
        <v>151</v>
      </c>
      <c r="C303" s="99">
        <v>52322.363799999999</v>
      </c>
      <c r="D303" s="197" t="s">
        <v>167</v>
      </c>
      <c r="E303" s="58">
        <f t="shared" si="25"/>
        <v>5169.9620919476965</v>
      </c>
      <c r="F303" s="2">
        <f t="shared" si="26"/>
        <v>5170</v>
      </c>
      <c r="J303" s="5">
        <f>G303</f>
        <v>0</v>
      </c>
      <c r="N303" s="5">
        <f t="shared" ca="1" si="29"/>
        <v>5.5993647391748141E-3</v>
      </c>
      <c r="O303" s="29"/>
      <c r="P303" s="177">
        <f t="shared" si="28"/>
        <v>37303.863799999999</v>
      </c>
      <c r="U303" s="63">
        <v>2.8408217593244422E-3</v>
      </c>
    </row>
    <row r="304" spans="1:33" x14ac:dyDescent="0.2">
      <c r="A304" s="90" t="s">
        <v>38</v>
      </c>
      <c r="B304" s="93" t="s">
        <v>151</v>
      </c>
      <c r="C304" s="92">
        <v>52365.402999999998</v>
      </c>
      <c r="D304" s="192">
        <v>3.0000000000000001E-3</v>
      </c>
      <c r="E304" s="5">
        <f t="shared" si="25"/>
        <v>5246.0171098697292</v>
      </c>
      <c r="F304" s="2">
        <f t="shared" si="26"/>
        <v>5246</v>
      </c>
      <c r="G304" s="5">
        <f t="shared" ref="G304:G335" si="30">C304-(C$7+F304*C$8)</f>
        <v>9.6823999992921017E-3</v>
      </c>
      <c r="I304" s="5">
        <f>+G304</f>
        <v>9.6823999992921017E-3</v>
      </c>
      <c r="N304" s="5">
        <f t="shared" ca="1" si="29"/>
        <v>5.6783857483628485E-3</v>
      </c>
      <c r="O304" s="29"/>
      <c r="P304" s="177">
        <f t="shared" si="28"/>
        <v>37346.902999999998</v>
      </c>
    </row>
    <row r="305" spans="1:16" x14ac:dyDescent="0.2">
      <c r="A305" s="131" t="s">
        <v>160</v>
      </c>
      <c r="B305" s="93" t="s">
        <v>151</v>
      </c>
      <c r="C305" s="99">
        <v>52590.622000000003</v>
      </c>
      <c r="D305" s="197">
        <v>2E-3</v>
      </c>
      <c r="E305" s="5">
        <f t="shared" si="25"/>
        <v>5644.0039470177908</v>
      </c>
      <c r="F305" s="2">
        <f t="shared" si="26"/>
        <v>5644</v>
      </c>
      <c r="G305" s="5">
        <f t="shared" si="30"/>
        <v>2.233600003819447E-3</v>
      </c>
      <c r="K305" s="5">
        <f t="shared" ref="K305:K310" si="31">G305</f>
        <v>2.233600003819447E-3</v>
      </c>
      <c r="N305" s="5">
        <f t="shared" ca="1" si="29"/>
        <v>6.0922062964791331E-3</v>
      </c>
      <c r="O305" s="29"/>
      <c r="P305" s="177">
        <f t="shared" si="28"/>
        <v>37572.122000000003</v>
      </c>
    </row>
    <row r="306" spans="1:16" x14ac:dyDescent="0.2">
      <c r="A306" s="90" t="s">
        <v>148</v>
      </c>
      <c r="B306" s="91"/>
      <c r="C306" s="100">
        <v>52596.849199999997</v>
      </c>
      <c r="D306" s="198">
        <v>1E-4</v>
      </c>
      <c r="E306" s="5">
        <f t="shared" si="25"/>
        <v>5655.0080968998427</v>
      </c>
      <c r="F306" s="2">
        <f t="shared" si="26"/>
        <v>5655</v>
      </c>
      <c r="G306" s="5">
        <f t="shared" si="30"/>
        <v>4.581999994115904E-3</v>
      </c>
      <c r="K306" s="5">
        <f t="shared" si="31"/>
        <v>4.581999994115904E-3</v>
      </c>
      <c r="N306" s="5">
        <f t="shared" ca="1" si="29"/>
        <v>6.1036435478089802E-3</v>
      </c>
      <c r="O306" s="29"/>
      <c r="P306" s="177">
        <f t="shared" si="28"/>
        <v>37578.349199999997</v>
      </c>
    </row>
    <row r="307" spans="1:16" x14ac:dyDescent="0.2">
      <c r="A307" s="108" t="s">
        <v>166</v>
      </c>
      <c r="B307" s="93" t="s">
        <v>151</v>
      </c>
      <c r="C307" s="99">
        <v>52695.315459999998</v>
      </c>
      <c r="D307" s="197">
        <v>1.1000000000000001E-3</v>
      </c>
      <c r="E307" s="58">
        <f t="shared" si="25"/>
        <v>5829.0088489820309</v>
      </c>
      <c r="F307" s="2">
        <f t="shared" si="26"/>
        <v>5829</v>
      </c>
      <c r="G307" s="5">
        <f t="shared" si="30"/>
        <v>5.007599997043144E-3</v>
      </c>
      <c r="K307" s="5">
        <f t="shared" si="31"/>
        <v>5.007599997043144E-3</v>
      </c>
      <c r="N307" s="5">
        <f t="shared" ca="1" si="29"/>
        <v>6.2845600688447431E-3</v>
      </c>
      <c r="O307" s="29"/>
      <c r="P307" s="177">
        <f t="shared" si="28"/>
        <v>37676.815459999998</v>
      </c>
    </row>
    <row r="308" spans="1:16" x14ac:dyDescent="0.2">
      <c r="A308" s="131" t="s">
        <v>150</v>
      </c>
      <c r="B308" s="93" t="s">
        <v>151</v>
      </c>
      <c r="C308" s="99">
        <v>52912.62</v>
      </c>
      <c r="D308" s="197">
        <v>4.0000000000000001E-3</v>
      </c>
      <c r="E308" s="58">
        <f t="shared" si="25"/>
        <v>6213.009961554747</v>
      </c>
      <c r="F308" s="2">
        <f t="shared" si="26"/>
        <v>6213</v>
      </c>
      <c r="G308" s="5">
        <f t="shared" si="30"/>
        <v>5.6372000035480596E-3</v>
      </c>
      <c r="K308" s="5">
        <f t="shared" si="31"/>
        <v>5.6372000035480596E-3</v>
      </c>
      <c r="N308" s="5">
        <f t="shared" ca="1" si="29"/>
        <v>6.6838241152684941E-3</v>
      </c>
      <c r="O308" s="29"/>
      <c r="P308" s="177">
        <f t="shared" si="28"/>
        <v>37894.120000000003</v>
      </c>
    </row>
    <row r="309" spans="1:16" x14ac:dyDescent="0.2">
      <c r="A309" s="126" t="s">
        <v>897</v>
      </c>
      <c r="B309" s="128" t="s">
        <v>151</v>
      </c>
      <c r="C309" s="127">
        <v>52986.753900000003</v>
      </c>
      <c r="D309" s="189" t="s">
        <v>167</v>
      </c>
      <c r="E309" s="5">
        <f t="shared" si="25"/>
        <v>6344.0127472275826</v>
      </c>
      <c r="F309" s="2">
        <f t="shared" si="26"/>
        <v>6344</v>
      </c>
      <c r="G309" s="5">
        <f t="shared" si="30"/>
        <v>7.2136000017053448E-3</v>
      </c>
      <c r="K309" s="5">
        <f t="shared" si="31"/>
        <v>7.2136000017053448E-3</v>
      </c>
      <c r="N309" s="5">
        <f t="shared" ca="1" si="29"/>
        <v>6.820031381105764E-3</v>
      </c>
      <c r="O309" s="29"/>
      <c r="P309" s="177">
        <f t="shared" si="28"/>
        <v>37968.253900000003</v>
      </c>
    </row>
    <row r="310" spans="1:16" x14ac:dyDescent="0.2">
      <c r="A310" s="126" t="s">
        <v>985</v>
      </c>
      <c r="B310" s="128" t="s">
        <v>151</v>
      </c>
      <c r="C310" s="127">
        <v>53296.301099999997</v>
      </c>
      <c r="D310" s="189" t="s">
        <v>167</v>
      </c>
      <c r="E310" s="5">
        <f t="shared" si="25"/>
        <v>6891.0168235978417</v>
      </c>
      <c r="F310" s="2">
        <f t="shared" si="26"/>
        <v>6891</v>
      </c>
      <c r="G310" s="5">
        <f t="shared" si="30"/>
        <v>9.5203999953810126E-3</v>
      </c>
      <c r="K310" s="5">
        <f t="shared" si="31"/>
        <v>9.5203999953810126E-3</v>
      </c>
      <c r="N310" s="5">
        <f t="shared" ca="1" si="29"/>
        <v>7.3887746972354316E-3</v>
      </c>
      <c r="O310" s="29"/>
      <c r="P310" s="177">
        <f t="shared" si="28"/>
        <v>38277.801099999997</v>
      </c>
    </row>
    <row r="311" spans="1:16" x14ac:dyDescent="0.2">
      <c r="A311" s="133" t="s">
        <v>170</v>
      </c>
      <c r="B311" s="102" t="s">
        <v>151</v>
      </c>
      <c r="C311" s="101">
        <v>53346.661999999997</v>
      </c>
      <c r="D311" s="199">
        <v>2E-3</v>
      </c>
      <c r="E311" s="58">
        <f t="shared" si="25"/>
        <v>6980.0100937345942</v>
      </c>
      <c r="F311" s="2">
        <f t="shared" si="26"/>
        <v>6980</v>
      </c>
      <c r="G311" s="5">
        <f t="shared" si="30"/>
        <v>5.7119999983115122E-3</v>
      </c>
      <c r="I311" s="5">
        <f>G311</f>
        <v>5.7119999983115122E-3</v>
      </c>
      <c r="N311" s="5">
        <f t="shared" ca="1" si="29"/>
        <v>7.4813124579951032E-3</v>
      </c>
      <c r="O311" s="29"/>
      <c r="P311" s="177">
        <f t="shared" si="28"/>
        <v>38328.161999999997</v>
      </c>
    </row>
    <row r="312" spans="1:16" x14ac:dyDescent="0.2">
      <c r="A312" s="126" t="s">
        <v>985</v>
      </c>
      <c r="B312" s="128" t="s">
        <v>151</v>
      </c>
      <c r="C312" s="127">
        <v>53356.283199999998</v>
      </c>
      <c r="D312" s="189" t="s">
        <v>167</v>
      </c>
      <c r="E312" s="5">
        <f t="shared" si="25"/>
        <v>6997.011816313815</v>
      </c>
      <c r="F312" s="2">
        <f t="shared" si="26"/>
        <v>6997</v>
      </c>
      <c r="G312" s="5">
        <f t="shared" si="30"/>
        <v>6.6867999921669252E-3</v>
      </c>
      <c r="K312" s="5">
        <f t="shared" ref="K312:K337" si="32">G312</f>
        <v>6.6867999921669252E-3</v>
      </c>
      <c r="N312" s="5">
        <f t="shared" ca="1" si="29"/>
        <v>7.4989882100503207E-3</v>
      </c>
      <c r="O312" s="29"/>
      <c r="P312" s="177">
        <f t="shared" si="28"/>
        <v>38337.783199999998</v>
      </c>
    </row>
    <row r="313" spans="1:16" x14ac:dyDescent="0.2">
      <c r="A313" s="126" t="s">
        <v>985</v>
      </c>
      <c r="B313" s="128" t="s">
        <v>152</v>
      </c>
      <c r="C313" s="127">
        <v>53358.2641</v>
      </c>
      <c r="D313" s="189" t="s">
        <v>167</v>
      </c>
      <c r="E313" s="5">
        <f t="shared" si="25"/>
        <v>7000.5122853049188</v>
      </c>
      <c r="F313" s="2">
        <f t="shared" si="26"/>
        <v>7000.5</v>
      </c>
      <c r="G313" s="5">
        <f t="shared" si="30"/>
        <v>6.9521999976132065E-3</v>
      </c>
      <c r="K313" s="5">
        <f t="shared" si="32"/>
        <v>6.9521999976132065E-3</v>
      </c>
      <c r="N313" s="5">
        <f t="shared" ca="1" si="29"/>
        <v>7.5026273354734541E-3</v>
      </c>
      <c r="O313" s="29"/>
      <c r="P313" s="177">
        <f t="shared" si="28"/>
        <v>38339.7641</v>
      </c>
    </row>
    <row r="314" spans="1:16" x14ac:dyDescent="0.2">
      <c r="A314" s="126" t="s">
        <v>985</v>
      </c>
      <c r="B314" s="128" t="s">
        <v>152</v>
      </c>
      <c r="C314" s="127">
        <v>53358.264499999997</v>
      </c>
      <c r="D314" s="189" t="s">
        <v>167</v>
      </c>
      <c r="E314" s="5">
        <f t="shared" si="25"/>
        <v>7000.5129921490734</v>
      </c>
      <c r="F314" s="2">
        <f t="shared" si="26"/>
        <v>7000.5</v>
      </c>
      <c r="G314" s="5">
        <f t="shared" si="30"/>
        <v>7.3521999947843142E-3</v>
      </c>
      <c r="K314" s="5">
        <f t="shared" si="32"/>
        <v>7.3521999947843142E-3</v>
      </c>
      <c r="N314" s="5">
        <f t="shared" ca="1" si="29"/>
        <v>7.5026273354734541E-3</v>
      </c>
      <c r="O314" s="29"/>
      <c r="P314" s="177">
        <f t="shared" si="28"/>
        <v>38339.764499999997</v>
      </c>
    </row>
    <row r="315" spans="1:16" x14ac:dyDescent="0.2">
      <c r="A315" s="126" t="s">
        <v>985</v>
      </c>
      <c r="B315" s="128" t="s">
        <v>152</v>
      </c>
      <c r="C315" s="127">
        <v>53358.265500000001</v>
      </c>
      <c r="D315" s="189" t="s">
        <v>167</v>
      </c>
      <c r="E315" s="5">
        <f t="shared" si="25"/>
        <v>7000.5147592594803</v>
      </c>
      <c r="F315" s="2">
        <f t="shared" si="26"/>
        <v>7000.5</v>
      </c>
      <c r="G315" s="5">
        <f t="shared" si="30"/>
        <v>8.3521999986260198E-3</v>
      </c>
      <c r="K315" s="5">
        <f t="shared" si="32"/>
        <v>8.3521999986260198E-3</v>
      </c>
      <c r="N315" s="5">
        <f t="shared" ca="1" si="29"/>
        <v>7.5026273354734541E-3</v>
      </c>
      <c r="O315" s="29"/>
      <c r="P315" s="177">
        <f t="shared" si="28"/>
        <v>38339.765500000001</v>
      </c>
    </row>
    <row r="316" spans="1:16" x14ac:dyDescent="0.2">
      <c r="A316" s="126" t="s">
        <v>985</v>
      </c>
      <c r="B316" s="128" t="s">
        <v>152</v>
      </c>
      <c r="C316" s="127">
        <v>53358.271399999998</v>
      </c>
      <c r="D316" s="189" t="s">
        <v>167</v>
      </c>
      <c r="E316" s="5">
        <f t="shared" si="25"/>
        <v>7000.5251852108331</v>
      </c>
      <c r="F316" s="2">
        <f t="shared" si="26"/>
        <v>7000.5</v>
      </c>
      <c r="G316" s="5">
        <f t="shared" si="30"/>
        <v>1.4252199995098636E-2</v>
      </c>
      <c r="K316" s="5">
        <f t="shared" si="32"/>
        <v>1.4252199995098636E-2</v>
      </c>
      <c r="N316" s="5">
        <f t="shared" ca="1" si="29"/>
        <v>7.5026273354734541E-3</v>
      </c>
      <c r="O316" s="29"/>
      <c r="P316" s="177">
        <f t="shared" si="28"/>
        <v>38339.771399999998</v>
      </c>
    </row>
    <row r="317" spans="1:16" x14ac:dyDescent="0.2">
      <c r="A317" s="126" t="s">
        <v>985</v>
      </c>
      <c r="B317" s="128" t="s">
        <v>151</v>
      </c>
      <c r="C317" s="127">
        <v>53360.2448</v>
      </c>
      <c r="D317" s="189" t="s">
        <v>167</v>
      </c>
      <c r="E317" s="5">
        <f t="shared" si="25"/>
        <v>7004.0124008739394</v>
      </c>
      <c r="F317" s="2">
        <f t="shared" si="26"/>
        <v>7004</v>
      </c>
      <c r="G317" s="5">
        <f t="shared" si="30"/>
        <v>7.0176000008359551E-3</v>
      </c>
      <c r="K317" s="5">
        <f t="shared" si="32"/>
        <v>7.0176000008359551E-3</v>
      </c>
      <c r="N317" s="5">
        <f t="shared" ca="1" si="29"/>
        <v>7.5062664608965875E-3</v>
      </c>
      <c r="O317" s="29"/>
      <c r="P317" s="177">
        <f t="shared" si="28"/>
        <v>38341.7448</v>
      </c>
    </row>
    <row r="318" spans="1:16" x14ac:dyDescent="0.2">
      <c r="A318" s="126" t="s">
        <v>985</v>
      </c>
      <c r="B318" s="128" t="s">
        <v>151</v>
      </c>
      <c r="C318" s="127">
        <v>53360.245000000003</v>
      </c>
      <c r="D318" s="189" t="s">
        <v>167</v>
      </c>
      <c r="E318" s="5">
        <f t="shared" si="25"/>
        <v>7004.0127542960226</v>
      </c>
      <c r="F318" s="2">
        <f t="shared" si="26"/>
        <v>7004</v>
      </c>
      <c r="G318" s="5">
        <f t="shared" si="30"/>
        <v>7.2176000030594878E-3</v>
      </c>
      <c r="K318" s="5">
        <f t="shared" si="32"/>
        <v>7.2176000030594878E-3</v>
      </c>
      <c r="N318" s="5">
        <f t="shared" ca="1" si="29"/>
        <v>7.5062664608965875E-3</v>
      </c>
      <c r="O318" s="29"/>
      <c r="P318" s="177">
        <f t="shared" si="28"/>
        <v>38341.745000000003</v>
      </c>
    </row>
    <row r="319" spans="1:16" x14ac:dyDescent="0.2">
      <c r="A319" s="126" t="s">
        <v>985</v>
      </c>
      <c r="B319" s="128" t="s">
        <v>151</v>
      </c>
      <c r="C319" s="127">
        <v>53360.245300000002</v>
      </c>
      <c r="D319" s="189" t="s">
        <v>167</v>
      </c>
      <c r="E319" s="5">
        <f t="shared" si="25"/>
        <v>7004.013284429142</v>
      </c>
      <c r="F319" s="2">
        <f t="shared" si="26"/>
        <v>7004</v>
      </c>
      <c r="G319" s="5">
        <f t="shared" si="30"/>
        <v>7.517600002756808E-3</v>
      </c>
      <c r="K319" s="5">
        <f t="shared" si="32"/>
        <v>7.517600002756808E-3</v>
      </c>
      <c r="N319" s="5">
        <f t="shared" ca="1" si="29"/>
        <v>7.5062664608965875E-3</v>
      </c>
      <c r="O319" s="29"/>
      <c r="P319" s="177">
        <f t="shared" si="28"/>
        <v>38341.745300000002</v>
      </c>
    </row>
    <row r="320" spans="1:16" x14ac:dyDescent="0.2">
      <c r="A320" s="126" t="s">
        <v>985</v>
      </c>
      <c r="B320" s="128" t="s">
        <v>152</v>
      </c>
      <c r="C320" s="127">
        <v>53361.097000000002</v>
      </c>
      <c r="D320" s="189" t="s">
        <v>167</v>
      </c>
      <c r="E320" s="5">
        <f t="shared" si="25"/>
        <v>7005.5183323567089</v>
      </c>
      <c r="F320" s="2">
        <f t="shared" si="26"/>
        <v>7005.5</v>
      </c>
      <c r="G320" s="5">
        <f t="shared" si="30"/>
        <v>1.0374199999205302E-2</v>
      </c>
      <c r="K320" s="5">
        <f t="shared" si="32"/>
        <v>1.0374199999205302E-2</v>
      </c>
      <c r="N320" s="5">
        <f t="shared" ca="1" si="29"/>
        <v>7.5078260860779299E-3</v>
      </c>
      <c r="O320" s="29"/>
      <c r="P320" s="177">
        <f t="shared" si="28"/>
        <v>38342.597000000002</v>
      </c>
    </row>
    <row r="321" spans="1:16" x14ac:dyDescent="0.2">
      <c r="A321" s="126" t="s">
        <v>985</v>
      </c>
      <c r="B321" s="128" t="s">
        <v>152</v>
      </c>
      <c r="C321" s="127">
        <v>53362.226300000002</v>
      </c>
      <c r="D321" s="189" t="s">
        <v>167</v>
      </c>
      <c r="E321" s="5">
        <f t="shared" si="25"/>
        <v>7007.513930131282</v>
      </c>
      <c r="F321" s="2">
        <f t="shared" si="26"/>
        <v>7007.5</v>
      </c>
      <c r="G321" s="5">
        <f t="shared" si="30"/>
        <v>7.8829999984009191E-3</v>
      </c>
      <c r="K321" s="5">
        <f t="shared" si="32"/>
        <v>7.8829999984009191E-3</v>
      </c>
      <c r="N321" s="5">
        <f t="shared" ref="N321:N352" ca="1" si="33">+C$11+C$12*F321</f>
        <v>7.5099055863197201E-3</v>
      </c>
      <c r="O321" s="29"/>
      <c r="P321" s="177">
        <f t="shared" si="28"/>
        <v>38343.726300000002</v>
      </c>
    </row>
    <row r="322" spans="1:16" x14ac:dyDescent="0.2">
      <c r="A322" s="126" t="s">
        <v>985</v>
      </c>
      <c r="B322" s="128" t="s">
        <v>151</v>
      </c>
      <c r="C322" s="127">
        <v>53363.074099999998</v>
      </c>
      <c r="D322" s="189" t="s">
        <v>167</v>
      </c>
      <c r="E322" s="5">
        <f t="shared" si="25"/>
        <v>7009.0120863282837</v>
      </c>
      <c r="F322" s="2">
        <f t="shared" si="26"/>
        <v>7009</v>
      </c>
      <c r="G322" s="5">
        <f t="shared" si="30"/>
        <v>6.8395999987842515E-3</v>
      </c>
      <c r="K322" s="5">
        <f t="shared" si="32"/>
        <v>6.8395999987842515E-3</v>
      </c>
      <c r="N322" s="5">
        <f t="shared" ca="1" si="33"/>
        <v>7.5114652115010633E-3</v>
      </c>
      <c r="O322" s="29"/>
      <c r="P322" s="177">
        <f t="shared" si="28"/>
        <v>38344.574099999998</v>
      </c>
    </row>
    <row r="323" spans="1:16" x14ac:dyDescent="0.2">
      <c r="A323" s="126" t="s">
        <v>985</v>
      </c>
      <c r="B323" s="128" t="s">
        <v>151</v>
      </c>
      <c r="C323" s="127">
        <v>53365.337399999997</v>
      </c>
      <c r="D323" s="189" t="s">
        <v>167</v>
      </c>
      <c r="E323" s="5">
        <f t="shared" si="25"/>
        <v>7013.0115872963042</v>
      </c>
      <c r="F323" s="2">
        <f t="shared" si="26"/>
        <v>7013</v>
      </c>
      <c r="G323" s="5">
        <f t="shared" si="30"/>
        <v>6.55719999485882E-3</v>
      </c>
      <c r="K323" s="5">
        <f t="shared" si="32"/>
        <v>6.55719999485882E-3</v>
      </c>
      <c r="N323" s="5">
        <f t="shared" ca="1" si="33"/>
        <v>7.5156242119846436E-3</v>
      </c>
      <c r="O323" s="29"/>
      <c r="P323" s="177">
        <f t="shared" si="28"/>
        <v>38346.837399999997</v>
      </c>
    </row>
    <row r="324" spans="1:16" x14ac:dyDescent="0.2">
      <c r="A324" s="126" t="s">
        <v>1021</v>
      </c>
      <c r="B324" s="128" t="s">
        <v>151</v>
      </c>
      <c r="C324" s="127">
        <v>53372.128499999999</v>
      </c>
      <c r="D324" s="189" t="s">
        <v>167</v>
      </c>
      <c r="E324" s="5">
        <f t="shared" si="25"/>
        <v>7025.0122107328571</v>
      </c>
      <c r="F324" s="2">
        <f t="shared" si="26"/>
        <v>7025</v>
      </c>
      <c r="G324" s="5">
        <f t="shared" si="30"/>
        <v>6.9099999964237213E-3</v>
      </c>
      <c r="K324" s="5">
        <f t="shared" si="32"/>
        <v>6.9099999964237213E-3</v>
      </c>
      <c r="N324" s="5">
        <f t="shared" ca="1" si="33"/>
        <v>7.5281012134353863E-3</v>
      </c>
      <c r="O324" s="29"/>
      <c r="P324" s="177">
        <f t="shared" si="28"/>
        <v>38353.628499999999</v>
      </c>
    </row>
    <row r="325" spans="1:16" x14ac:dyDescent="0.2">
      <c r="A325" s="126" t="s">
        <v>1021</v>
      </c>
      <c r="B325" s="128" t="s">
        <v>151</v>
      </c>
      <c r="C325" s="127">
        <v>53372.128599999996</v>
      </c>
      <c r="D325" s="189" t="s">
        <v>167</v>
      </c>
      <c r="E325" s="5">
        <f t="shared" si="25"/>
        <v>7025.0123874438932</v>
      </c>
      <c r="F325" s="2">
        <f t="shared" si="26"/>
        <v>7025</v>
      </c>
      <c r="G325" s="5">
        <f t="shared" si="30"/>
        <v>7.0099999938975088E-3</v>
      </c>
      <c r="K325" s="5">
        <f t="shared" si="32"/>
        <v>7.0099999938975088E-3</v>
      </c>
      <c r="N325" s="5">
        <f t="shared" ca="1" si="33"/>
        <v>7.5281012134353863E-3</v>
      </c>
      <c r="O325" s="29"/>
      <c r="P325" s="177">
        <f t="shared" si="28"/>
        <v>38353.628599999996</v>
      </c>
    </row>
    <row r="326" spans="1:16" x14ac:dyDescent="0.2">
      <c r="A326" s="126" t="s">
        <v>1021</v>
      </c>
      <c r="B326" s="128" t="s">
        <v>151</v>
      </c>
      <c r="C326" s="127">
        <v>53372.128700000001</v>
      </c>
      <c r="D326" s="189" t="s">
        <v>167</v>
      </c>
      <c r="E326" s="5">
        <f t="shared" si="25"/>
        <v>7025.0125641549412</v>
      </c>
      <c r="F326" s="2">
        <f t="shared" si="26"/>
        <v>7025</v>
      </c>
      <c r="G326" s="5">
        <f t="shared" si="30"/>
        <v>7.109999998647254E-3</v>
      </c>
      <c r="K326" s="5">
        <f t="shared" si="32"/>
        <v>7.109999998647254E-3</v>
      </c>
      <c r="N326" s="5">
        <f t="shared" ca="1" si="33"/>
        <v>7.5281012134353863E-3</v>
      </c>
      <c r="O326" s="29"/>
      <c r="P326" s="177">
        <f t="shared" si="28"/>
        <v>38353.628700000001</v>
      </c>
    </row>
    <row r="327" spans="1:16" x14ac:dyDescent="0.2">
      <c r="A327" s="126" t="s">
        <v>1021</v>
      </c>
      <c r="B327" s="128" t="s">
        <v>151</v>
      </c>
      <c r="C327" s="127">
        <v>53376.090799999998</v>
      </c>
      <c r="D327" s="189" t="s">
        <v>167</v>
      </c>
      <c r="E327" s="5">
        <f t="shared" si="25"/>
        <v>7032.0140322702564</v>
      </c>
      <c r="F327" s="2">
        <f t="shared" si="26"/>
        <v>7032</v>
      </c>
      <c r="G327" s="5">
        <f t="shared" si="30"/>
        <v>7.9407999946852215E-3</v>
      </c>
      <c r="K327" s="5">
        <f t="shared" si="32"/>
        <v>7.9407999946852215E-3</v>
      </c>
      <c r="N327" s="5">
        <f t="shared" ca="1" si="33"/>
        <v>7.5353794642816522E-3</v>
      </c>
      <c r="O327" s="29"/>
      <c r="P327" s="177">
        <f t="shared" si="28"/>
        <v>38357.590799999998</v>
      </c>
    </row>
    <row r="328" spans="1:16" x14ac:dyDescent="0.2">
      <c r="A328" s="126" t="s">
        <v>1021</v>
      </c>
      <c r="B328" s="128" t="s">
        <v>152</v>
      </c>
      <c r="C328" s="127">
        <v>53379.203300000001</v>
      </c>
      <c r="D328" s="189" t="s">
        <v>167</v>
      </c>
      <c r="E328" s="5">
        <f t="shared" si="25"/>
        <v>7037.5141633898529</v>
      </c>
      <c r="F328" s="2">
        <f t="shared" si="26"/>
        <v>7037.5</v>
      </c>
      <c r="G328" s="5">
        <f t="shared" si="30"/>
        <v>8.0149999994318932E-3</v>
      </c>
      <c r="K328" s="5">
        <f t="shared" si="32"/>
        <v>8.0149999994318932E-3</v>
      </c>
      <c r="N328" s="5">
        <f t="shared" ca="1" si="33"/>
        <v>7.5410980899465758E-3</v>
      </c>
      <c r="O328" s="29"/>
      <c r="P328" s="177">
        <f t="shared" si="28"/>
        <v>38360.703300000001</v>
      </c>
    </row>
    <row r="329" spans="1:16" x14ac:dyDescent="0.2">
      <c r="A329" s="126" t="s">
        <v>1021</v>
      </c>
      <c r="B329" s="128" t="s">
        <v>151</v>
      </c>
      <c r="C329" s="127">
        <v>53381.186399999999</v>
      </c>
      <c r="D329" s="189" t="s">
        <v>167</v>
      </c>
      <c r="E329" s="5">
        <f t="shared" si="25"/>
        <v>7041.0185200238284</v>
      </c>
      <c r="F329" s="2">
        <f t="shared" si="26"/>
        <v>7041</v>
      </c>
      <c r="G329" s="5">
        <f t="shared" si="30"/>
        <v>1.0480399992957246E-2</v>
      </c>
      <c r="K329" s="5">
        <f t="shared" si="32"/>
        <v>1.0480399992957246E-2</v>
      </c>
      <c r="N329" s="5">
        <f t="shared" ca="1" si="33"/>
        <v>7.5447372153697092E-3</v>
      </c>
      <c r="O329" s="29"/>
      <c r="P329" s="177">
        <f t="shared" si="28"/>
        <v>38362.686399999999</v>
      </c>
    </row>
    <row r="330" spans="1:16" x14ac:dyDescent="0.2">
      <c r="A330" s="126" t="s">
        <v>1021</v>
      </c>
      <c r="B330" s="128" t="s">
        <v>152</v>
      </c>
      <c r="C330" s="127">
        <v>53383.159200000002</v>
      </c>
      <c r="D330" s="189" t="s">
        <v>167</v>
      </c>
      <c r="E330" s="5">
        <f t="shared" si="25"/>
        <v>7044.5046754206951</v>
      </c>
      <c r="F330" s="2">
        <f t="shared" si="26"/>
        <v>7044.5</v>
      </c>
      <c r="G330" s="5">
        <f t="shared" si="30"/>
        <v>2.6457999992999248E-3</v>
      </c>
      <c r="K330" s="5">
        <f t="shared" si="32"/>
        <v>2.6457999992999248E-3</v>
      </c>
      <c r="N330" s="5">
        <f t="shared" ca="1" si="33"/>
        <v>7.5483763407928426E-3</v>
      </c>
      <c r="O330" s="29"/>
      <c r="P330" s="177">
        <f t="shared" si="28"/>
        <v>38364.659200000002</v>
      </c>
    </row>
    <row r="331" spans="1:16" x14ac:dyDescent="0.2">
      <c r="A331" s="126" t="s">
        <v>1021</v>
      </c>
      <c r="B331" s="128" t="s">
        <v>151</v>
      </c>
      <c r="C331" s="127">
        <v>53682.240100000003</v>
      </c>
      <c r="D331" s="189" t="s">
        <v>167</v>
      </c>
      <c r="E331" s="5">
        <f t="shared" si="25"/>
        <v>7573.0136442128205</v>
      </c>
      <c r="F331" s="2">
        <f t="shared" si="26"/>
        <v>7573</v>
      </c>
      <c r="G331" s="5">
        <f t="shared" si="30"/>
        <v>7.7212000032886863E-3</v>
      </c>
      <c r="K331" s="5">
        <f t="shared" si="32"/>
        <v>7.7212000032886863E-3</v>
      </c>
      <c r="N331" s="5">
        <f t="shared" ca="1" si="33"/>
        <v>8.0978842796859494E-3</v>
      </c>
      <c r="O331" s="29"/>
      <c r="P331" s="177">
        <f t="shared" si="28"/>
        <v>38663.740100000003</v>
      </c>
    </row>
    <row r="332" spans="1:16" x14ac:dyDescent="0.2">
      <c r="A332" s="126" t="s">
        <v>1021</v>
      </c>
      <c r="B332" s="128" t="s">
        <v>152</v>
      </c>
      <c r="C332" s="127">
        <v>53688.186399999999</v>
      </c>
      <c r="D332" s="189" t="s">
        <v>167</v>
      </c>
      <c r="E332" s="5">
        <f t="shared" si="25"/>
        <v>7583.5214127835534</v>
      </c>
      <c r="F332" s="2">
        <f t="shared" si="26"/>
        <v>7583.5</v>
      </c>
      <c r="G332" s="5">
        <f t="shared" si="30"/>
        <v>1.2117399994167499E-2</v>
      </c>
      <c r="K332" s="5">
        <f t="shared" si="32"/>
        <v>1.2117399994167499E-2</v>
      </c>
      <c r="N332" s="5">
        <f t="shared" ca="1" si="33"/>
        <v>8.1088016559553479E-3</v>
      </c>
      <c r="O332" s="29"/>
      <c r="P332" s="177">
        <f t="shared" si="28"/>
        <v>38669.686399999999</v>
      </c>
    </row>
    <row r="333" spans="1:16" x14ac:dyDescent="0.2">
      <c r="A333" s="126" t="s">
        <v>1021</v>
      </c>
      <c r="B333" s="128" t="s">
        <v>151</v>
      </c>
      <c r="C333" s="127">
        <v>53695.255299999997</v>
      </c>
      <c r="D333" s="189" t="s">
        <v>167</v>
      </c>
      <c r="E333" s="5">
        <f t="shared" si="25"/>
        <v>7596.0129394891828</v>
      </c>
      <c r="F333" s="2">
        <f t="shared" si="26"/>
        <v>7596</v>
      </c>
      <c r="G333" s="5">
        <f t="shared" si="30"/>
        <v>7.3223999934270978E-3</v>
      </c>
      <c r="K333" s="5">
        <f t="shared" si="32"/>
        <v>7.3223999934270978E-3</v>
      </c>
      <c r="N333" s="5">
        <f t="shared" ca="1" si="33"/>
        <v>8.1217985324665374E-3</v>
      </c>
      <c r="O333" s="29"/>
      <c r="P333" s="177">
        <f t="shared" si="28"/>
        <v>38676.755299999997</v>
      </c>
    </row>
    <row r="334" spans="1:16" x14ac:dyDescent="0.2">
      <c r="A334" s="132" t="s">
        <v>159</v>
      </c>
      <c r="B334" s="91"/>
      <c r="C334" s="143">
        <v>53696.952799999999</v>
      </c>
      <c r="D334" s="192">
        <v>1E-4</v>
      </c>
      <c r="E334" s="58">
        <f t="shared" si="25"/>
        <v>7599.0126093929639</v>
      </c>
      <c r="F334" s="2">
        <f t="shared" si="26"/>
        <v>7599</v>
      </c>
      <c r="G334" s="5">
        <f t="shared" si="30"/>
        <v>7.1355999971274287E-3</v>
      </c>
      <c r="K334" s="5">
        <f t="shared" si="32"/>
        <v>7.1355999971274287E-3</v>
      </c>
      <c r="N334" s="5">
        <f t="shared" ca="1" si="33"/>
        <v>8.1249177828292239E-3</v>
      </c>
      <c r="O334" s="29"/>
      <c r="P334" s="177">
        <f t="shared" si="28"/>
        <v>38678.452799999999</v>
      </c>
    </row>
    <row r="335" spans="1:16" x14ac:dyDescent="0.2">
      <c r="A335" s="126" t="s">
        <v>1050</v>
      </c>
      <c r="B335" s="128" t="s">
        <v>151</v>
      </c>
      <c r="C335" s="127">
        <v>53742.223599999998</v>
      </c>
      <c r="D335" s="189" t="s">
        <v>167</v>
      </c>
      <c r="E335" s="5">
        <f t="shared" si="25"/>
        <v>7679.0111108833416</v>
      </c>
      <c r="F335" s="2">
        <f t="shared" si="26"/>
        <v>7679</v>
      </c>
      <c r="G335" s="5">
        <f t="shared" si="30"/>
        <v>6.2875999938114546E-3</v>
      </c>
      <c r="K335" s="5">
        <f t="shared" si="32"/>
        <v>6.2875999938114546E-3</v>
      </c>
      <c r="N335" s="5">
        <f t="shared" ca="1" si="33"/>
        <v>8.2080977925008385E-3</v>
      </c>
      <c r="O335" s="29"/>
      <c r="P335" s="177">
        <f t="shared" si="28"/>
        <v>38723.723599999998</v>
      </c>
    </row>
    <row r="336" spans="1:16" x14ac:dyDescent="0.2">
      <c r="A336" s="126" t="s">
        <v>897</v>
      </c>
      <c r="B336" s="128" t="s">
        <v>151</v>
      </c>
      <c r="C336" s="127">
        <v>53763.727500000001</v>
      </c>
      <c r="D336" s="189" t="s">
        <v>167</v>
      </c>
      <c r="E336" s="5">
        <f t="shared" si="25"/>
        <v>7717.0108762110867</v>
      </c>
      <c r="F336" s="2">
        <f t="shared" si="26"/>
        <v>7717</v>
      </c>
      <c r="G336" s="5">
        <f t="shared" ref="G336:G367" si="34">C336-(C$7+F336*C$8)</f>
        <v>6.1548000012408011E-3</v>
      </c>
      <c r="K336" s="5">
        <f t="shared" si="32"/>
        <v>6.1548000012408011E-3</v>
      </c>
      <c r="N336" s="5">
        <f t="shared" ca="1" si="33"/>
        <v>8.2476082970948557E-3</v>
      </c>
      <c r="O336" s="29"/>
      <c r="P336" s="177">
        <f t="shared" si="28"/>
        <v>38745.227500000001</v>
      </c>
    </row>
    <row r="337" spans="1:16" x14ac:dyDescent="0.2">
      <c r="A337" s="126" t="s">
        <v>897</v>
      </c>
      <c r="B337" s="128" t="s">
        <v>151</v>
      </c>
      <c r="C337" s="127">
        <v>53763.728199999998</v>
      </c>
      <c r="D337" s="189" t="s">
        <v>167</v>
      </c>
      <c r="E337" s="5">
        <f t="shared" si="25"/>
        <v>7717.0121131883616</v>
      </c>
      <c r="F337" s="2">
        <f t="shared" si="26"/>
        <v>7717</v>
      </c>
      <c r="G337" s="5">
        <f t="shared" si="34"/>
        <v>6.8547999981092289E-3</v>
      </c>
      <c r="K337" s="5">
        <f t="shared" si="32"/>
        <v>6.8547999981092289E-3</v>
      </c>
      <c r="N337" s="5">
        <f t="shared" ca="1" si="33"/>
        <v>8.2476082970948557E-3</v>
      </c>
      <c r="O337" s="29"/>
      <c r="P337" s="177">
        <f t="shared" si="28"/>
        <v>38745.228199999998</v>
      </c>
    </row>
    <row r="338" spans="1:16" x14ac:dyDescent="0.2">
      <c r="A338" s="131" t="s">
        <v>161</v>
      </c>
      <c r="B338" s="97"/>
      <c r="C338" s="99">
        <v>53768.551099999997</v>
      </c>
      <c r="D338" s="197">
        <v>2.0999999999999999E-3</v>
      </c>
      <c r="E338" s="58">
        <f t="shared" si="25"/>
        <v>7725.5347099358869</v>
      </c>
      <c r="F338" s="2">
        <f t="shared" si="26"/>
        <v>7725.5</v>
      </c>
      <c r="G338" s="5">
        <f t="shared" si="34"/>
        <v>1.9642199993540999E-2</v>
      </c>
      <c r="J338" s="5">
        <f>G338</f>
        <v>1.9642199993540999E-2</v>
      </c>
      <c r="N338" s="5">
        <f t="shared" ca="1" si="33"/>
        <v>8.2564461731224649E-3</v>
      </c>
      <c r="O338" s="29"/>
      <c r="P338" s="177">
        <f t="shared" si="28"/>
        <v>38750.051099999997</v>
      </c>
    </row>
    <row r="339" spans="1:16" x14ac:dyDescent="0.2">
      <c r="A339" s="126" t="s">
        <v>1050</v>
      </c>
      <c r="B339" s="128" t="s">
        <v>151</v>
      </c>
      <c r="C339" s="127">
        <v>53769.951000000001</v>
      </c>
      <c r="D339" s="189" t="s">
        <v>167</v>
      </c>
      <c r="E339" s="5">
        <f t="shared" si="25"/>
        <v>7728.0084877846703</v>
      </c>
      <c r="F339" s="2">
        <f t="shared" si="26"/>
        <v>7728</v>
      </c>
      <c r="G339" s="5">
        <f t="shared" si="34"/>
        <v>4.8031999976956286E-3</v>
      </c>
      <c r="K339" s="5">
        <f>G339</f>
        <v>4.8031999976956286E-3</v>
      </c>
      <c r="N339" s="5">
        <f t="shared" ca="1" si="33"/>
        <v>8.2590455484247028E-3</v>
      </c>
      <c r="O339" s="29"/>
      <c r="P339" s="177">
        <f t="shared" si="28"/>
        <v>38751.451000000001</v>
      </c>
    </row>
    <row r="340" spans="1:16" x14ac:dyDescent="0.2">
      <c r="A340" s="126" t="s">
        <v>1050</v>
      </c>
      <c r="B340" s="128" t="s">
        <v>152</v>
      </c>
      <c r="C340" s="127">
        <v>54088.267999999996</v>
      </c>
      <c r="D340" s="189" t="s">
        <v>167</v>
      </c>
      <c r="E340" s="5">
        <f t="shared" si="25"/>
        <v>8290.5097689397026</v>
      </c>
      <c r="F340" s="2">
        <f t="shared" si="26"/>
        <v>8290.5</v>
      </c>
      <c r="G340" s="5">
        <f t="shared" si="34"/>
        <v>5.5281999957514927E-3</v>
      </c>
      <c r="K340" s="5">
        <f>G340</f>
        <v>5.5281999957514927E-3</v>
      </c>
      <c r="N340" s="5">
        <f t="shared" ca="1" si="33"/>
        <v>8.8439049914282447E-3</v>
      </c>
      <c r="O340" s="29"/>
      <c r="P340" s="177">
        <f t="shared" si="28"/>
        <v>39069.767999999996</v>
      </c>
    </row>
    <row r="341" spans="1:16" x14ac:dyDescent="0.2">
      <c r="A341" s="126" t="s">
        <v>1050</v>
      </c>
      <c r="B341" s="128" t="s">
        <v>151</v>
      </c>
      <c r="C341" s="127">
        <v>54098.172599999998</v>
      </c>
      <c r="D341" s="189" t="s">
        <v>167</v>
      </c>
      <c r="E341" s="5">
        <f t="shared" ref="E341:E407" si="35">(C341-C$7)/C$8</f>
        <v>8308.0122906062461</v>
      </c>
      <c r="F341" s="2">
        <f t="shared" ref="F341:F404" si="36">ROUND(2*E341,0)/2</f>
        <v>8308</v>
      </c>
      <c r="G341" s="5">
        <f t="shared" si="34"/>
        <v>6.9551999986288138E-3</v>
      </c>
      <c r="K341" s="5">
        <f>G341</f>
        <v>6.9551999986288138E-3</v>
      </c>
      <c r="N341" s="5">
        <f t="shared" ca="1" si="33"/>
        <v>8.8621006185439118E-3</v>
      </c>
      <c r="O341" s="29"/>
      <c r="P341" s="177">
        <f t="shared" ref="P341:P407" si="37">C341-15018.5</f>
        <v>39079.672599999998</v>
      </c>
    </row>
    <row r="342" spans="1:16" x14ac:dyDescent="0.2">
      <c r="A342" s="126" t="s">
        <v>1075</v>
      </c>
      <c r="B342" s="128" t="s">
        <v>151</v>
      </c>
      <c r="C342" s="127">
        <v>54136.654300000002</v>
      </c>
      <c r="D342" s="189" t="s">
        <v>167</v>
      </c>
      <c r="E342" s="5">
        <f t="shared" si="35"/>
        <v>8376.013702880884</v>
      </c>
      <c r="F342" s="2">
        <f t="shared" si="36"/>
        <v>8376</v>
      </c>
      <c r="G342" s="5">
        <f t="shared" si="34"/>
        <v>7.7544000014313497E-3</v>
      </c>
      <c r="K342" s="5">
        <f>G342</f>
        <v>7.7544000014313497E-3</v>
      </c>
      <c r="N342" s="5">
        <f t="shared" ca="1" si="33"/>
        <v>8.9328036267647837E-3</v>
      </c>
      <c r="O342" s="29"/>
      <c r="P342" s="177">
        <f t="shared" si="37"/>
        <v>39118.154300000002</v>
      </c>
    </row>
    <row r="343" spans="1:16" x14ac:dyDescent="0.2">
      <c r="A343" s="108" t="s">
        <v>162</v>
      </c>
      <c r="B343" s="140"/>
      <c r="C343" s="99">
        <v>54149.382400000002</v>
      </c>
      <c r="D343" s="197">
        <v>2.2000000000000001E-3</v>
      </c>
      <c r="E343" s="58">
        <f t="shared" si="35"/>
        <v>8398.5056607614551</v>
      </c>
      <c r="F343" s="2">
        <f t="shared" si="36"/>
        <v>8398.5</v>
      </c>
      <c r="G343" s="5">
        <f t="shared" si="34"/>
        <v>3.2034000032581389E-3</v>
      </c>
      <c r="J343" s="5">
        <f>G343</f>
        <v>3.2034000032581389E-3</v>
      </c>
      <c r="N343" s="5">
        <f t="shared" ca="1" si="33"/>
        <v>8.9561980044849249E-3</v>
      </c>
      <c r="O343" s="29"/>
      <c r="P343" s="177">
        <f t="shared" si="37"/>
        <v>39130.882400000002</v>
      </c>
    </row>
    <row r="344" spans="1:16" x14ac:dyDescent="0.2">
      <c r="A344" s="126" t="s">
        <v>1075</v>
      </c>
      <c r="B344" s="128" t="s">
        <v>151</v>
      </c>
      <c r="C344" s="127">
        <v>54162.685700000002</v>
      </c>
      <c r="D344" s="189" t="s">
        <v>167</v>
      </c>
      <c r="E344" s="5">
        <f t="shared" si="35"/>
        <v>8422.0140605440283</v>
      </c>
      <c r="F344" s="2">
        <f t="shared" si="36"/>
        <v>8422</v>
      </c>
      <c r="G344" s="5">
        <f t="shared" si="34"/>
        <v>7.9568000001017936E-3</v>
      </c>
      <c r="K344" s="5">
        <f>G344</f>
        <v>7.9568000001017936E-3</v>
      </c>
      <c r="N344" s="5">
        <f t="shared" ca="1" si="33"/>
        <v>8.9806321323259615E-3</v>
      </c>
      <c r="O344" s="29"/>
      <c r="P344" s="177">
        <f t="shared" si="37"/>
        <v>39144.185700000002</v>
      </c>
    </row>
    <row r="345" spans="1:16" x14ac:dyDescent="0.2">
      <c r="A345" s="108" t="s">
        <v>166</v>
      </c>
      <c r="B345" s="93" t="s">
        <v>151</v>
      </c>
      <c r="C345" s="99">
        <v>54172.306559999997</v>
      </c>
      <c r="D345" s="197">
        <v>1.2999999999999999E-3</v>
      </c>
      <c r="E345" s="58">
        <f t="shared" si="35"/>
        <v>8439.0151823057022</v>
      </c>
      <c r="F345" s="2">
        <f t="shared" si="36"/>
        <v>8439</v>
      </c>
      <c r="G345" s="5">
        <f t="shared" si="34"/>
        <v>8.5915999952703714E-3</v>
      </c>
      <c r="K345" s="5">
        <f>G345</f>
        <v>8.5915999952703714E-3</v>
      </c>
      <c r="N345" s="5">
        <f t="shared" ca="1" si="33"/>
        <v>8.9983078843811799E-3</v>
      </c>
      <c r="O345" s="29"/>
      <c r="P345" s="177">
        <f t="shared" si="37"/>
        <v>39153.806559999997</v>
      </c>
    </row>
    <row r="346" spans="1:16" x14ac:dyDescent="0.2">
      <c r="A346" s="131" t="s">
        <v>171</v>
      </c>
      <c r="B346" s="93" t="s">
        <v>151</v>
      </c>
      <c r="C346" s="99">
        <v>54485.814400000003</v>
      </c>
      <c r="D346" s="197">
        <v>2.0000000000000001E-4</v>
      </c>
      <c r="E346" s="58">
        <f t="shared" si="35"/>
        <v>8993.01814681012</v>
      </c>
      <c r="F346" s="2">
        <f t="shared" si="36"/>
        <v>8993</v>
      </c>
      <c r="G346" s="5">
        <f t="shared" si="34"/>
        <v>1.0269200000038836E-2</v>
      </c>
      <c r="K346" s="5">
        <f>G346</f>
        <v>1.0269200000038836E-2</v>
      </c>
      <c r="N346" s="5">
        <f t="shared" ca="1" si="33"/>
        <v>9.5743294513571144E-3</v>
      </c>
      <c r="O346" s="29"/>
      <c r="P346" s="177">
        <f t="shared" si="37"/>
        <v>39467.314400000003</v>
      </c>
    </row>
    <row r="347" spans="1:16" x14ac:dyDescent="0.2">
      <c r="A347" s="131" t="s">
        <v>171</v>
      </c>
      <c r="B347" s="93" t="s">
        <v>151</v>
      </c>
      <c r="C347" s="99">
        <v>54497.698100000001</v>
      </c>
      <c r="D347" s="197">
        <v>2.0000000000000001E-4</v>
      </c>
      <c r="E347" s="58">
        <f t="shared" si="35"/>
        <v>9014.0179566690385</v>
      </c>
      <c r="F347" s="2">
        <f t="shared" si="36"/>
        <v>9014</v>
      </c>
      <c r="G347" s="5">
        <f t="shared" si="34"/>
        <v>1.0161599995626602E-2</v>
      </c>
      <c r="K347" s="5">
        <f>G347</f>
        <v>1.0161599995626602E-2</v>
      </c>
      <c r="N347" s="5">
        <f t="shared" ca="1" si="33"/>
        <v>9.5961642038959131E-3</v>
      </c>
      <c r="O347" s="29"/>
      <c r="P347" s="177">
        <f t="shared" si="37"/>
        <v>39479.198100000001</v>
      </c>
    </row>
    <row r="348" spans="1:16" x14ac:dyDescent="0.2">
      <c r="A348" s="108" t="s">
        <v>164</v>
      </c>
      <c r="B348" s="93" t="s">
        <v>151</v>
      </c>
      <c r="C348" s="99">
        <v>54507.320099999997</v>
      </c>
      <c r="D348" s="197">
        <v>8.9999999999999998E-4</v>
      </c>
      <c r="E348" s="58">
        <f t="shared" si="35"/>
        <v>9031.0210929365676</v>
      </c>
      <c r="F348" s="2">
        <f t="shared" si="36"/>
        <v>9031</v>
      </c>
      <c r="G348" s="5">
        <f t="shared" si="34"/>
        <v>1.1936399998376146E-2</v>
      </c>
      <c r="J348" s="5">
        <f>G348</f>
        <v>1.1936399998376146E-2</v>
      </c>
      <c r="N348" s="5">
        <f t="shared" ca="1" si="33"/>
        <v>9.6138399559511315E-3</v>
      </c>
      <c r="O348" s="29"/>
      <c r="P348" s="177">
        <f t="shared" si="37"/>
        <v>39488.820099999997</v>
      </c>
    </row>
    <row r="349" spans="1:16" x14ac:dyDescent="0.2">
      <c r="A349" s="131" t="s">
        <v>171</v>
      </c>
      <c r="B349" s="93" t="s">
        <v>151</v>
      </c>
      <c r="C349" s="99">
        <v>54513.544999999998</v>
      </c>
      <c r="D349" s="197">
        <v>2.9999999999999997E-4</v>
      </c>
      <c r="E349" s="58">
        <f t="shared" si="35"/>
        <v>9042.0211784647126</v>
      </c>
      <c r="F349" s="2">
        <f t="shared" si="36"/>
        <v>9042</v>
      </c>
      <c r="G349" s="5">
        <f t="shared" si="34"/>
        <v>1.1984799995843787E-2</v>
      </c>
      <c r="K349" s="5">
        <f>G349</f>
        <v>1.1984799995843787E-2</v>
      </c>
      <c r="N349" s="5">
        <f t="shared" ca="1" si="33"/>
        <v>9.6252772072809786E-3</v>
      </c>
      <c r="O349" s="29"/>
      <c r="P349" s="177">
        <f t="shared" si="37"/>
        <v>39495.044999999998</v>
      </c>
    </row>
    <row r="350" spans="1:16" x14ac:dyDescent="0.2">
      <c r="A350" s="108" t="s">
        <v>164</v>
      </c>
      <c r="B350" s="93" t="s">
        <v>151</v>
      </c>
      <c r="C350" s="99">
        <v>54516.373599999999</v>
      </c>
      <c r="D350" s="197">
        <v>6.9999999999999999E-4</v>
      </c>
      <c r="E350" s="58">
        <f t="shared" si="35"/>
        <v>9047.0196269417829</v>
      </c>
      <c r="F350" s="2">
        <f t="shared" si="36"/>
        <v>9047</v>
      </c>
      <c r="G350" s="5">
        <f t="shared" si="34"/>
        <v>1.1106799996923655E-2</v>
      </c>
      <c r="J350" s="5">
        <f>G350</f>
        <v>1.1106799996923655E-2</v>
      </c>
      <c r="N350" s="5">
        <f t="shared" ca="1" si="33"/>
        <v>9.6304759578854544E-3</v>
      </c>
      <c r="O350" s="29"/>
      <c r="P350" s="177">
        <f t="shared" si="37"/>
        <v>39497.873599999999</v>
      </c>
    </row>
    <row r="351" spans="1:16" x14ac:dyDescent="0.2">
      <c r="A351" s="131" t="s">
        <v>173</v>
      </c>
      <c r="B351" s="93" t="s">
        <v>151</v>
      </c>
      <c r="C351" s="99">
        <v>54561.645499999999</v>
      </c>
      <c r="D351" s="197">
        <v>2.9999999999999997E-4</v>
      </c>
      <c r="E351" s="58">
        <f t="shared" si="35"/>
        <v>9127.0200722536047</v>
      </c>
      <c r="F351" s="2">
        <f t="shared" si="36"/>
        <v>9127</v>
      </c>
      <c r="G351" s="5">
        <f t="shared" si="34"/>
        <v>1.1358799994923174E-2</v>
      </c>
      <c r="K351" s="5">
        <f t="shared" ref="K351:K370" si="38">G351</f>
        <v>1.1358799994923174E-2</v>
      </c>
      <c r="N351" s="5">
        <f t="shared" ca="1" si="33"/>
        <v>9.713655967557069E-3</v>
      </c>
      <c r="O351" s="29"/>
      <c r="P351" s="177">
        <f t="shared" si="37"/>
        <v>39543.145499999999</v>
      </c>
    </row>
    <row r="352" spans="1:16" x14ac:dyDescent="0.2">
      <c r="A352" s="126" t="s">
        <v>1121</v>
      </c>
      <c r="B352" s="128" t="s">
        <v>151</v>
      </c>
      <c r="C352" s="127">
        <v>54815.167500000003</v>
      </c>
      <c r="D352" s="189" t="s">
        <v>167</v>
      </c>
      <c r="E352" s="5">
        <f t="shared" si="35"/>
        <v>9575.0214350491515</v>
      </c>
      <c r="F352" s="2">
        <f t="shared" si="36"/>
        <v>9575</v>
      </c>
      <c r="G352" s="5">
        <f t="shared" si="34"/>
        <v>1.2130000002798624E-2</v>
      </c>
      <c r="K352" s="5">
        <f t="shared" si="38"/>
        <v>1.2130000002798624E-2</v>
      </c>
      <c r="N352" s="5">
        <f t="shared" ca="1" si="33"/>
        <v>1.0179464021718113E-2</v>
      </c>
      <c r="O352" s="29"/>
      <c r="P352" s="177">
        <f t="shared" si="37"/>
        <v>39796.667500000003</v>
      </c>
    </row>
    <row r="353" spans="1:16" x14ac:dyDescent="0.2">
      <c r="A353" s="133" t="s">
        <v>169</v>
      </c>
      <c r="B353" s="102" t="s">
        <v>151</v>
      </c>
      <c r="C353" s="101">
        <v>54853.647900000004</v>
      </c>
      <c r="D353" s="199">
        <v>1E-4</v>
      </c>
      <c r="E353" s="58">
        <f t="shared" si="35"/>
        <v>9643.020550080264</v>
      </c>
      <c r="F353" s="2">
        <f t="shared" si="36"/>
        <v>9643</v>
      </c>
      <c r="G353" s="5">
        <f t="shared" si="34"/>
        <v>1.1629200002062134E-2</v>
      </c>
      <c r="K353" s="5">
        <f t="shared" si="38"/>
        <v>1.1629200002062134E-2</v>
      </c>
      <c r="N353" s="5">
        <f t="shared" ref="N353:N384" ca="1" si="39">+C$11+C$12*F353</f>
        <v>1.0250167029938985E-2</v>
      </c>
      <c r="O353" s="29"/>
      <c r="P353" s="177">
        <f t="shared" si="37"/>
        <v>39835.147900000004</v>
      </c>
    </row>
    <row r="354" spans="1:16" x14ac:dyDescent="0.2">
      <c r="A354" s="131" t="s">
        <v>174</v>
      </c>
      <c r="B354" s="93" t="s">
        <v>151</v>
      </c>
      <c r="C354" s="99">
        <v>54866.663</v>
      </c>
      <c r="D354" s="197">
        <v>1E-4</v>
      </c>
      <c r="E354" s="58">
        <f t="shared" si="35"/>
        <v>9666.0196686455911</v>
      </c>
      <c r="F354" s="2">
        <f t="shared" si="36"/>
        <v>9666</v>
      </c>
      <c r="G354" s="5">
        <f t="shared" si="34"/>
        <v>1.1130400002002716E-2</v>
      </c>
      <c r="K354" s="5">
        <f t="shared" si="38"/>
        <v>1.1130400002002716E-2</v>
      </c>
      <c r="N354" s="5">
        <f t="shared" ca="1" si="39"/>
        <v>1.0274081282719574E-2</v>
      </c>
      <c r="O354" s="29"/>
      <c r="P354" s="177">
        <f t="shared" si="37"/>
        <v>39848.163</v>
      </c>
    </row>
    <row r="355" spans="1:16" x14ac:dyDescent="0.2">
      <c r="A355" s="134" t="s">
        <v>165</v>
      </c>
      <c r="B355" s="136" t="s">
        <v>151</v>
      </c>
      <c r="C355" s="138">
        <v>54932.306700000001</v>
      </c>
      <c r="D355" s="200">
        <v>1E-4</v>
      </c>
      <c r="E355" s="58">
        <f t="shared" si="35"/>
        <v>9782.0193336014599</v>
      </c>
      <c r="F355" s="2">
        <f t="shared" si="36"/>
        <v>9782</v>
      </c>
      <c r="G355" s="5">
        <f t="shared" si="34"/>
        <v>1.0940799998934381E-2</v>
      </c>
      <c r="K355" s="5">
        <f t="shared" si="38"/>
        <v>1.0940799998934381E-2</v>
      </c>
      <c r="N355" s="5">
        <f t="shared" ca="1" si="39"/>
        <v>1.0394692296743417E-2</v>
      </c>
      <c r="O355" s="29"/>
      <c r="P355" s="177">
        <f t="shared" si="37"/>
        <v>39913.806700000001</v>
      </c>
    </row>
    <row r="356" spans="1:16" x14ac:dyDescent="0.2">
      <c r="A356" s="131" t="s">
        <v>175</v>
      </c>
      <c r="B356" s="93" t="s">
        <v>151</v>
      </c>
      <c r="C356" s="99">
        <v>55163.758699999998</v>
      </c>
      <c r="D356" s="197">
        <v>1E-4</v>
      </c>
      <c r="E356" s="58">
        <f t="shared" si="35"/>
        <v>10191.020569871893</v>
      </c>
      <c r="F356" s="2">
        <f t="shared" si="36"/>
        <v>10191</v>
      </c>
      <c r="G356" s="5">
        <f t="shared" si="34"/>
        <v>1.1640399992757011E-2</v>
      </c>
      <c r="K356" s="5">
        <f t="shared" si="38"/>
        <v>1.1640399992757011E-2</v>
      </c>
      <c r="N356" s="5">
        <f t="shared" ca="1" si="39"/>
        <v>1.0819950096189548E-2</v>
      </c>
      <c r="O356" s="29"/>
      <c r="P356" s="177">
        <f t="shared" si="37"/>
        <v>40145.258699999998</v>
      </c>
    </row>
    <row r="357" spans="1:16" x14ac:dyDescent="0.2">
      <c r="A357" s="126" t="s">
        <v>1146</v>
      </c>
      <c r="B357" s="128" t="s">
        <v>151</v>
      </c>
      <c r="C357" s="127">
        <v>55167.155500000001</v>
      </c>
      <c r="D357" s="189" t="s">
        <v>167</v>
      </c>
      <c r="E357" s="5">
        <f t="shared" si="35"/>
        <v>10197.023090478171</v>
      </c>
      <c r="F357" s="2">
        <f t="shared" si="36"/>
        <v>10197</v>
      </c>
      <c r="G357" s="5">
        <f t="shared" si="34"/>
        <v>1.3066799998341594E-2</v>
      </c>
      <c r="K357" s="5">
        <f t="shared" si="38"/>
        <v>1.3066799998341594E-2</v>
      </c>
      <c r="N357" s="5">
        <f t="shared" ca="1" si="39"/>
        <v>1.0826188596914919E-2</v>
      </c>
      <c r="O357" s="29"/>
      <c r="P357" s="177">
        <f t="shared" si="37"/>
        <v>40148.655500000001</v>
      </c>
    </row>
    <row r="358" spans="1:16" x14ac:dyDescent="0.2">
      <c r="A358" s="133" t="s">
        <v>168</v>
      </c>
      <c r="B358" s="102" t="s">
        <v>151</v>
      </c>
      <c r="C358" s="101">
        <v>55181.864500000003</v>
      </c>
      <c r="D358" s="199">
        <v>8.9999999999999998E-4</v>
      </c>
      <c r="E358" s="58">
        <f t="shared" si="35"/>
        <v>10223.015517349844</v>
      </c>
      <c r="F358" s="2">
        <f t="shared" si="36"/>
        <v>10223</v>
      </c>
      <c r="G358" s="5">
        <f t="shared" si="34"/>
        <v>8.7811999983387068E-3</v>
      </c>
      <c r="K358" s="5">
        <f t="shared" si="38"/>
        <v>8.7811999983387068E-3</v>
      </c>
      <c r="N358" s="5">
        <f t="shared" ca="1" si="39"/>
        <v>1.0853222100058194E-2</v>
      </c>
      <c r="O358" s="29"/>
      <c r="P358" s="177">
        <f t="shared" si="37"/>
        <v>40163.364500000003</v>
      </c>
    </row>
    <row r="359" spans="1:16" x14ac:dyDescent="0.2">
      <c r="A359" s="131" t="s">
        <v>175</v>
      </c>
      <c r="B359" s="93" t="s">
        <v>151</v>
      </c>
      <c r="C359" s="99">
        <v>55206.766499999998</v>
      </c>
      <c r="D359" s="197">
        <v>1E-4</v>
      </c>
      <c r="E359" s="58">
        <f t="shared" si="35"/>
        <v>10267.020100527368</v>
      </c>
      <c r="F359" s="2">
        <f t="shared" si="36"/>
        <v>10267</v>
      </c>
      <c r="G359" s="5">
        <f t="shared" si="34"/>
        <v>1.1374799993063789E-2</v>
      </c>
      <c r="K359" s="5">
        <f t="shared" si="38"/>
        <v>1.1374799993063789E-2</v>
      </c>
      <c r="N359" s="5">
        <f t="shared" ca="1" si="39"/>
        <v>1.0898971105377582E-2</v>
      </c>
      <c r="O359" s="29"/>
      <c r="P359" s="177">
        <f t="shared" si="37"/>
        <v>40188.266499999998</v>
      </c>
    </row>
    <row r="360" spans="1:16" x14ac:dyDescent="0.2">
      <c r="A360" s="131" t="s">
        <v>175</v>
      </c>
      <c r="B360" s="93" t="s">
        <v>151</v>
      </c>
      <c r="C360" s="99">
        <v>55239.588799999998</v>
      </c>
      <c r="D360" s="197">
        <v>1E-4</v>
      </c>
      <c r="E360" s="58">
        <f t="shared" si="35"/>
        <v>10325.020728204983</v>
      </c>
      <c r="F360" s="2">
        <f t="shared" si="36"/>
        <v>10325</v>
      </c>
      <c r="G360" s="5">
        <f t="shared" si="34"/>
        <v>1.1729999998351559E-2</v>
      </c>
      <c r="K360" s="5">
        <f t="shared" si="38"/>
        <v>1.1729999998351559E-2</v>
      </c>
      <c r="N360" s="5">
        <f t="shared" ca="1" si="39"/>
        <v>1.0959276612389502E-2</v>
      </c>
      <c r="O360" s="29"/>
      <c r="P360" s="177">
        <f t="shared" si="37"/>
        <v>40221.088799999998</v>
      </c>
    </row>
    <row r="361" spans="1:16" x14ac:dyDescent="0.2">
      <c r="A361" s="131" t="s">
        <v>172</v>
      </c>
      <c r="B361" s="93" t="s">
        <v>151</v>
      </c>
      <c r="C361" s="99">
        <v>55270.712200000002</v>
      </c>
      <c r="D361" s="197">
        <v>2.0000000000000001E-4</v>
      </c>
      <c r="E361" s="58">
        <f t="shared" si="35"/>
        <v>10380.019212024266</v>
      </c>
      <c r="F361" s="2">
        <f t="shared" si="36"/>
        <v>10380</v>
      </c>
      <c r="G361" s="5">
        <f t="shared" si="34"/>
        <v>1.0871999998926185E-2</v>
      </c>
      <c r="K361" s="5">
        <f t="shared" si="38"/>
        <v>1.0871999998926185E-2</v>
      </c>
      <c r="N361" s="5">
        <f t="shared" ca="1" si="39"/>
        <v>1.1016462869038738E-2</v>
      </c>
      <c r="O361" s="29"/>
      <c r="P361" s="177">
        <f t="shared" si="37"/>
        <v>40252.212200000002</v>
      </c>
    </row>
    <row r="362" spans="1:16" x14ac:dyDescent="0.2">
      <c r="A362" s="131" t="s">
        <v>172</v>
      </c>
      <c r="B362" s="93" t="s">
        <v>151</v>
      </c>
      <c r="C362" s="99">
        <v>55282.595500000003</v>
      </c>
      <c r="D362" s="197">
        <v>1E-4</v>
      </c>
      <c r="E362" s="58">
        <f t="shared" si="35"/>
        <v>10401.018315039029</v>
      </c>
      <c r="F362" s="2">
        <f t="shared" si="36"/>
        <v>10401</v>
      </c>
      <c r="G362" s="5">
        <f t="shared" si="34"/>
        <v>1.0364399997342844E-2</v>
      </c>
      <c r="K362" s="5">
        <f t="shared" si="38"/>
        <v>1.0364399997342844E-2</v>
      </c>
      <c r="N362" s="5">
        <f t="shared" ca="1" si="39"/>
        <v>1.1038297621577537E-2</v>
      </c>
      <c r="O362" s="29"/>
      <c r="P362" s="177">
        <f t="shared" si="37"/>
        <v>40264.095500000003</v>
      </c>
    </row>
    <row r="363" spans="1:16" x14ac:dyDescent="0.2">
      <c r="A363" s="108" t="s">
        <v>176</v>
      </c>
      <c r="B363" s="93" t="s">
        <v>152</v>
      </c>
      <c r="C363" s="99">
        <v>55579.690499999997</v>
      </c>
      <c r="D363" s="197">
        <v>1E-4</v>
      </c>
      <c r="E363" s="58">
        <f t="shared" si="35"/>
        <v>10926.017979288043</v>
      </c>
      <c r="F363" s="2">
        <f t="shared" si="36"/>
        <v>10926</v>
      </c>
      <c r="G363" s="5">
        <f t="shared" si="34"/>
        <v>1.0174399998504668E-2</v>
      </c>
      <c r="K363" s="5">
        <f t="shared" si="38"/>
        <v>1.0174399998504668E-2</v>
      </c>
      <c r="N363" s="5">
        <f t="shared" ca="1" si="39"/>
        <v>1.158416643504751E-2</v>
      </c>
      <c r="O363" s="29"/>
      <c r="P363" s="177">
        <f t="shared" si="37"/>
        <v>40561.190499999997</v>
      </c>
    </row>
    <row r="364" spans="1:16" x14ac:dyDescent="0.2">
      <c r="A364" s="108" t="s">
        <v>176</v>
      </c>
      <c r="B364" s="93" t="s">
        <v>152</v>
      </c>
      <c r="C364" s="99">
        <v>55641.373200000002</v>
      </c>
      <c r="D364" s="197">
        <v>1E-4</v>
      </c>
      <c r="E364" s="58">
        <f t="shared" si="35"/>
        <v>11035.018119950038</v>
      </c>
      <c r="F364" s="2">
        <f t="shared" si="36"/>
        <v>11035</v>
      </c>
      <c r="G364" s="5">
        <f t="shared" si="34"/>
        <v>1.0254000000713859E-2</v>
      </c>
      <c r="K364" s="5">
        <f t="shared" si="38"/>
        <v>1.0254000000713859E-2</v>
      </c>
      <c r="N364" s="5">
        <f t="shared" ca="1" si="39"/>
        <v>1.1697499198225086E-2</v>
      </c>
      <c r="O364" s="29"/>
      <c r="P364" s="177">
        <f t="shared" si="37"/>
        <v>40622.873200000002</v>
      </c>
    </row>
    <row r="365" spans="1:16" x14ac:dyDescent="0.2">
      <c r="A365" s="131" t="s">
        <v>187</v>
      </c>
      <c r="B365" s="93" t="s">
        <v>151</v>
      </c>
      <c r="C365" s="99">
        <v>55961.670100000003</v>
      </c>
      <c r="D365" s="197">
        <v>2.0000000000000001E-4</v>
      </c>
      <c r="E365" s="58">
        <f t="shared" si="35"/>
        <v>11601.018102985781</v>
      </c>
      <c r="F365" s="2">
        <f t="shared" si="36"/>
        <v>11601</v>
      </c>
      <c r="G365" s="5">
        <f t="shared" si="34"/>
        <v>1.0244400000374299E-2</v>
      </c>
      <c r="K365" s="5">
        <f t="shared" si="38"/>
        <v>1.0244400000374299E-2</v>
      </c>
      <c r="N365" s="5">
        <f t="shared" ca="1" si="39"/>
        <v>1.2285997766651761E-2</v>
      </c>
      <c r="O365" s="29"/>
      <c r="P365" s="177">
        <f t="shared" si="37"/>
        <v>40943.170100000003</v>
      </c>
    </row>
    <row r="366" spans="1:16" x14ac:dyDescent="0.2">
      <c r="A366" s="108" t="s">
        <v>177</v>
      </c>
      <c r="B366" s="93" t="s">
        <v>151</v>
      </c>
      <c r="C366" s="99">
        <v>55987.7</v>
      </c>
      <c r="D366" s="197">
        <v>4.0000000000000002E-4</v>
      </c>
      <c r="E366" s="58">
        <f t="shared" si="35"/>
        <v>11647.015809983317</v>
      </c>
      <c r="F366" s="2">
        <f t="shared" si="36"/>
        <v>11647</v>
      </c>
      <c r="G366" s="5">
        <f t="shared" si="34"/>
        <v>8.946799993282184E-3</v>
      </c>
      <c r="K366" s="5">
        <f t="shared" si="38"/>
        <v>8.946799993282184E-3</v>
      </c>
      <c r="N366" s="5">
        <f t="shared" ca="1" si="39"/>
        <v>1.2333826272212941E-2</v>
      </c>
      <c r="O366" s="29"/>
      <c r="P366" s="177">
        <f t="shared" si="37"/>
        <v>40969.199999999997</v>
      </c>
    </row>
    <row r="367" spans="1:16" x14ac:dyDescent="0.2">
      <c r="A367" s="126" t="s">
        <v>1187</v>
      </c>
      <c r="B367" s="128" t="s">
        <v>151</v>
      </c>
      <c r="C367" s="127">
        <v>56225.943399999996</v>
      </c>
      <c r="D367" s="189" t="s">
        <v>167</v>
      </c>
      <c r="E367" s="5">
        <f t="shared" si="35"/>
        <v>12068.01819982342</v>
      </c>
      <c r="F367" s="2">
        <f t="shared" si="36"/>
        <v>12068</v>
      </c>
      <c r="G367" s="5">
        <f t="shared" si="34"/>
        <v>1.0299199995642994E-2</v>
      </c>
      <c r="K367" s="5">
        <f t="shared" si="38"/>
        <v>1.0299199995642994E-2</v>
      </c>
      <c r="N367" s="5">
        <f t="shared" ca="1" si="39"/>
        <v>1.2771561073109814E-2</v>
      </c>
      <c r="O367" s="29"/>
      <c r="P367" s="177">
        <f t="shared" si="37"/>
        <v>41207.443399999996</v>
      </c>
    </row>
    <row r="368" spans="1:16" x14ac:dyDescent="0.2">
      <c r="A368" s="169" t="s">
        <v>1234</v>
      </c>
      <c r="B368" s="171" t="s">
        <v>151</v>
      </c>
      <c r="C368" s="174">
        <v>56225.943399999996</v>
      </c>
      <c r="D368" s="201">
        <v>1.1000000000000001E-3</v>
      </c>
      <c r="E368" s="5">
        <f t="shared" si="35"/>
        <v>12068.01819982342</v>
      </c>
      <c r="F368" s="2">
        <f t="shared" si="36"/>
        <v>12068</v>
      </c>
      <c r="G368" s="5">
        <f t="shared" ref="G368:G399" si="40">C368-(C$7+F368*C$8)</f>
        <v>1.0299199995642994E-2</v>
      </c>
      <c r="K368" s="5">
        <f t="shared" si="38"/>
        <v>1.0299199995642994E-2</v>
      </c>
      <c r="N368" s="5">
        <f t="shared" ca="1" si="39"/>
        <v>1.2771561073109814E-2</v>
      </c>
      <c r="O368" s="29"/>
      <c r="P368" s="177">
        <f t="shared" si="37"/>
        <v>41207.443399999996</v>
      </c>
    </row>
    <row r="369" spans="1:16" x14ac:dyDescent="0.2">
      <c r="A369" s="131" t="s">
        <v>188</v>
      </c>
      <c r="B369" s="93" t="s">
        <v>151</v>
      </c>
      <c r="C369" s="99">
        <v>56284.7981</v>
      </c>
      <c r="D369" s="197">
        <v>1E-4</v>
      </c>
      <c r="E369" s="58">
        <f t="shared" si="35"/>
        <v>12172.020952274584</v>
      </c>
      <c r="F369" s="2">
        <f t="shared" si="36"/>
        <v>12172</v>
      </c>
      <c r="G369" s="5">
        <f t="shared" si="40"/>
        <v>1.1856799996166956E-2</v>
      </c>
      <c r="K369" s="5">
        <f t="shared" si="38"/>
        <v>1.1856799996166956E-2</v>
      </c>
      <c r="N369" s="5">
        <f t="shared" ca="1" si="39"/>
        <v>1.2879695085682912E-2</v>
      </c>
      <c r="O369" s="29"/>
      <c r="P369" s="177">
        <f t="shared" si="37"/>
        <v>41266.2981</v>
      </c>
    </row>
    <row r="370" spans="1:16" x14ac:dyDescent="0.2">
      <c r="A370" s="131" t="s">
        <v>188</v>
      </c>
      <c r="B370" s="93" t="s">
        <v>151</v>
      </c>
      <c r="C370" s="99">
        <v>56330.636500000001</v>
      </c>
      <c r="D370" s="197">
        <v>2.0000000000000001E-4</v>
      </c>
      <c r="E370" s="58">
        <f t="shared" si="35"/>
        <v>12253.022465627932</v>
      </c>
      <c r="F370" s="2">
        <f t="shared" si="36"/>
        <v>12253</v>
      </c>
      <c r="G370" s="5">
        <f t="shared" si="40"/>
        <v>1.2713199997961055E-2</v>
      </c>
      <c r="K370" s="5">
        <f t="shared" si="38"/>
        <v>1.2713199997961055E-2</v>
      </c>
      <c r="N370" s="5">
        <f t="shared" ca="1" si="39"/>
        <v>1.2963914845475422E-2</v>
      </c>
      <c r="O370" s="29"/>
      <c r="P370" s="177">
        <f t="shared" si="37"/>
        <v>41312.136500000001</v>
      </c>
    </row>
    <row r="371" spans="1:16" x14ac:dyDescent="0.2">
      <c r="A371" s="108" t="s">
        <v>189</v>
      </c>
      <c r="B371" s="93" t="s">
        <v>151</v>
      </c>
      <c r="C371" s="99">
        <v>56354.405200000001</v>
      </c>
      <c r="D371" s="197">
        <v>4.0000000000000002E-4</v>
      </c>
      <c r="E371" s="58">
        <f t="shared" si="35"/>
        <v>12295.024382589296</v>
      </c>
      <c r="F371" s="2">
        <f t="shared" si="36"/>
        <v>12295</v>
      </c>
      <c r="G371" s="5">
        <f t="shared" si="40"/>
        <v>1.3797999999951571E-2</v>
      </c>
      <c r="J371" s="5">
        <f>G371</f>
        <v>1.3797999999951571E-2</v>
      </c>
      <c r="N371" s="5">
        <f t="shared" ca="1" si="39"/>
        <v>1.3007584350553021E-2</v>
      </c>
      <c r="O371" s="29"/>
      <c r="P371" s="177">
        <f t="shared" si="37"/>
        <v>41335.905200000001</v>
      </c>
    </row>
    <row r="372" spans="1:16" x14ac:dyDescent="0.2">
      <c r="A372" s="132" t="s">
        <v>190</v>
      </c>
      <c r="B372" s="94"/>
      <c r="C372" s="92">
        <v>56356.668400000002</v>
      </c>
      <c r="D372" s="192">
        <v>2.0000000000000001E-4</v>
      </c>
      <c r="E372" s="58">
        <f t="shared" si="35"/>
        <v>12299.023706846281</v>
      </c>
      <c r="F372" s="2">
        <f t="shared" si="36"/>
        <v>12299</v>
      </c>
      <c r="G372" s="5">
        <f t="shared" si="40"/>
        <v>1.3415599998552352E-2</v>
      </c>
      <c r="K372" s="5">
        <f>G372</f>
        <v>1.3415599998552352E-2</v>
      </c>
      <c r="N372" s="5">
        <f t="shared" ca="1" si="39"/>
        <v>1.3011743351036602E-2</v>
      </c>
      <c r="O372" s="29"/>
      <c r="P372" s="177">
        <f t="shared" si="37"/>
        <v>41338.168400000002</v>
      </c>
    </row>
    <row r="373" spans="1:16" x14ac:dyDescent="0.2">
      <c r="A373" s="108" t="s">
        <v>190</v>
      </c>
      <c r="B373" s="93" t="s">
        <v>151</v>
      </c>
      <c r="C373" s="99">
        <v>56356.668400000002</v>
      </c>
      <c r="D373" s="197">
        <v>2.0000000000000001E-4</v>
      </c>
      <c r="E373" s="58">
        <f t="shared" si="35"/>
        <v>12299.023706846281</v>
      </c>
      <c r="F373" s="2">
        <f t="shared" si="36"/>
        <v>12299</v>
      </c>
      <c r="G373" s="5">
        <f t="shared" si="40"/>
        <v>1.3415599998552352E-2</v>
      </c>
      <c r="K373" s="5">
        <f>G373</f>
        <v>1.3415599998552352E-2</v>
      </c>
      <c r="N373" s="5">
        <f t="shared" ca="1" si="39"/>
        <v>1.3011743351036602E-2</v>
      </c>
      <c r="O373" s="29"/>
      <c r="P373" s="177">
        <f t="shared" si="37"/>
        <v>41338.168400000002</v>
      </c>
    </row>
    <row r="374" spans="1:16" x14ac:dyDescent="0.2">
      <c r="A374" s="131" t="s">
        <v>192</v>
      </c>
      <c r="B374" s="93" t="s">
        <v>151</v>
      </c>
      <c r="C374" s="99">
        <v>56679.7955</v>
      </c>
      <c r="D374" s="197">
        <v>1E-4</v>
      </c>
      <c r="E374" s="58">
        <f t="shared" si="35"/>
        <v>12870.024965735725</v>
      </c>
      <c r="F374" s="2">
        <f t="shared" si="36"/>
        <v>12870</v>
      </c>
      <c r="G374" s="5">
        <f t="shared" si="40"/>
        <v>1.4127999995253049E-2</v>
      </c>
      <c r="K374" s="5">
        <f>G374</f>
        <v>1.4127999995253049E-2</v>
      </c>
      <c r="N374" s="5">
        <f t="shared" ca="1" si="39"/>
        <v>1.3605440670067753E-2</v>
      </c>
      <c r="O374" s="29"/>
      <c r="P374" s="177">
        <f t="shared" si="37"/>
        <v>41661.2955</v>
      </c>
    </row>
    <row r="375" spans="1:16" x14ac:dyDescent="0.2">
      <c r="A375" s="130" t="s">
        <v>191</v>
      </c>
      <c r="B375" s="97" t="s">
        <v>151</v>
      </c>
      <c r="C375" s="99">
        <v>56712.333500000001</v>
      </c>
      <c r="D375" s="193">
        <v>1E-3</v>
      </c>
      <c r="E375" s="58">
        <f t="shared" si="35"/>
        <v>12927.523203926658</v>
      </c>
      <c r="F375" s="2">
        <f t="shared" si="36"/>
        <v>12927.5</v>
      </c>
      <c r="G375" s="5">
        <f t="shared" si="40"/>
        <v>1.3130999999702908E-2</v>
      </c>
      <c r="J375" s="5">
        <f>G375</f>
        <v>1.3130999999702908E-2</v>
      </c>
      <c r="N375" s="5">
        <f t="shared" ca="1" si="39"/>
        <v>1.3665226302019226E-2</v>
      </c>
      <c r="O375" s="29"/>
      <c r="P375" s="177">
        <f t="shared" si="37"/>
        <v>41693.833500000001</v>
      </c>
    </row>
    <row r="376" spans="1:16" x14ac:dyDescent="0.2">
      <c r="A376" s="144" t="s">
        <v>193</v>
      </c>
      <c r="B376" s="145" t="s">
        <v>151</v>
      </c>
      <c r="C376" s="146">
        <v>56713.465799999998</v>
      </c>
      <c r="D376" s="202">
        <v>7.4000000000000003E-3</v>
      </c>
      <c r="E376" s="58">
        <f t="shared" si="35"/>
        <v>12929.524103032425</v>
      </c>
      <c r="F376" s="2">
        <f t="shared" si="36"/>
        <v>12929.5</v>
      </c>
      <c r="G376" s="5">
        <f t="shared" si="40"/>
        <v>1.3639799995871726E-2</v>
      </c>
      <c r="J376" s="5">
        <f>G376</f>
        <v>1.3639799995871726E-2</v>
      </c>
      <c r="N376" s="5">
        <f t="shared" ca="1" si="39"/>
        <v>1.3667305802261017E-2</v>
      </c>
      <c r="O376" s="29"/>
      <c r="P376" s="177">
        <f t="shared" si="37"/>
        <v>41694.965799999998</v>
      </c>
    </row>
    <row r="377" spans="1:16" x14ac:dyDescent="0.2">
      <c r="A377" s="147" t="s">
        <v>192</v>
      </c>
      <c r="B377" s="148" t="s">
        <v>151</v>
      </c>
      <c r="C377" s="149">
        <v>56725.632100000003</v>
      </c>
      <c r="D377" s="203">
        <v>1E-4</v>
      </c>
      <c r="E377" s="58">
        <f t="shared" si="35"/>
        <v>12951.023298290356</v>
      </c>
      <c r="F377" s="2">
        <f t="shared" si="36"/>
        <v>12951</v>
      </c>
      <c r="G377" s="5">
        <f t="shared" si="40"/>
        <v>1.3184399998863228E-2</v>
      </c>
      <c r="K377" s="5">
        <f t="shared" ref="K377:K407" si="41">G377</f>
        <v>1.3184399998863228E-2</v>
      </c>
      <c r="N377" s="5">
        <f t="shared" ca="1" si="39"/>
        <v>1.3689660429860263E-2</v>
      </c>
      <c r="O377" s="29"/>
      <c r="P377" s="177">
        <f t="shared" si="37"/>
        <v>41707.132100000003</v>
      </c>
    </row>
    <row r="378" spans="1:16" x14ac:dyDescent="0.2">
      <c r="A378" s="168" t="s">
        <v>1187</v>
      </c>
      <c r="B378" s="170" t="s">
        <v>151</v>
      </c>
      <c r="C378" s="168">
        <v>57019.899599999997</v>
      </c>
      <c r="D378" s="204" t="s">
        <v>167</v>
      </c>
      <c r="E378" s="5">
        <f t="shared" si="35"/>
        <v>13471.026457883741</v>
      </c>
      <c r="F378" s="2">
        <f t="shared" si="36"/>
        <v>13471</v>
      </c>
      <c r="G378" s="5">
        <f t="shared" si="40"/>
        <v>1.497239999298472E-2</v>
      </c>
      <c r="K378" s="5">
        <f t="shared" si="41"/>
        <v>1.497239999298472E-2</v>
      </c>
      <c r="N378" s="5">
        <f t="shared" ca="1" si="39"/>
        <v>1.4230330492725761E-2</v>
      </c>
      <c r="O378" s="29"/>
      <c r="P378" s="177">
        <f t="shared" si="37"/>
        <v>42001.399599999997</v>
      </c>
    </row>
    <row r="379" spans="1:16" x14ac:dyDescent="0.2">
      <c r="A379" s="153" t="s">
        <v>1234</v>
      </c>
      <c r="B379" s="154" t="s">
        <v>151</v>
      </c>
      <c r="C379" s="155">
        <v>57019.899599999997</v>
      </c>
      <c r="D379" s="205">
        <v>1E-4</v>
      </c>
      <c r="E379" s="5">
        <f t="shared" si="35"/>
        <v>13471.026457883741</v>
      </c>
      <c r="F379" s="2">
        <f t="shared" si="36"/>
        <v>13471</v>
      </c>
      <c r="G379" s="5">
        <f t="shared" si="40"/>
        <v>1.497239999298472E-2</v>
      </c>
      <c r="K379" s="5">
        <f t="shared" si="41"/>
        <v>1.497239999298472E-2</v>
      </c>
      <c r="N379" s="5">
        <f t="shared" ca="1" si="39"/>
        <v>1.4230330492725761E-2</v>
      </c>
      <c r="O379" s="29"/>
      <c r="P379" s="177">
        <f t="shared" si="37"/>
        <v>42001.399599999997</v>
      </c>
    </row>
    <row r="380" spans="1:16" x14ac:dyDescent="0.2">
      <c r="A380" s="153" t="s">
        <v>1235</v>
      </c>
      <c r="B380" s="154" t="s">
        <v>151</v>
      </c>
      <c r="C380" s="155">
        <v>57019.899599999997</v>
      </c>
      <c r="D380" s="205">
        <v>1E-4</v>
      </c>
      <c r="E380" s="5">
        <f t="shared" si="35"/>
        <v>13471.026457883741</v>
      </c>
      <c r="F380" s="2">
        <f t="shared" si="36"/>
        <v>13471</v>
      </c>
      <c r="G380" s="5">
        <f t="shared" si="40"/>
        <v>1.497239999298472E-2</v>
      </c>
      <c r="K380" s="5">
        <f t="shared" si="41"/>
        <v>1.497239999298472E-2</v>
      </c>
      <c r="N380" s="5">
        <f t="shared" ca="1" si="39"/>
        <v>1.4230330492725761E-2</v>
      </c>
      <c r="O380" s="29"/>
      <c r="P380" s="177">
        <f t="shared" si="37"/>
        <v>42001.399599999997</v>
      </c>
    </row>
    <row r="381" spans="1:16" x14ac:dyDescent="0.2">
      <c r="A381" s="152" t="s">
        <v>1233</v>
      </c>
      <c r="B381" s="151" t="s">
        <v>151</v>
      </c>
      <c r="C381" s="150">
        <v>57047.062299999874</v>
      </c>
      <c r="D381" s="206" t="s">
        <v>1144</v>
      </c>
      <c r="E381" s="5">
        <f t="shared" si="35"/>
        <v>13519.025947542041</v>
      </c>
      <c r="F381" s="2">
        <f t="shared" si="36"/>
        <v>13519</v>
      </c>
      <c r="G381" s="5">
        <f t="shared" si="40"/>
        <v>1.4683599874842912E-2</v>
      </c>
      <c r="K381" s="5">
        <f t="shared" si="41"/>
        <v>1.4683599874842912E-2</v>
      </c>
      <c r="N381" s="5">
        <f t="shared" ca="1" si="39"/>
        <v>1.4280238498528729E-2</v>
      </c>
      <c r="O381" s="29"/>
      <c r="P381" s="177">
        <f t="shared" si="37"/>
        <v>42028.562299999874</v>
      </c>
    </row>
    <row r="382" spans="1:16" x14ac:dyDescent="0.2">
      <c r="A382" s="150" t="s">
        <v>1230</v>
      </c>
      <c r="B382" s="151"/>
      <c r="C382" s="150">
        <v>57097.426399999997</v>
      </c>
      <c r="D382" s="206">
        <v>8.0000000000000004E-4</v>
      </c>
      <c r="E382" s="5">
        <f t="shared" si="35"/>
        <v>13608.02487243229</v>
      </c>
      <c r="F382" s="2">
        <f t="shared" si="36"/>
        <v>13608</v>
      </c>
      <c r="G382" s="5">
        <f t="shared" si="40"/>
        <v>1.4075199993385468E-2</v>
      </c>
      <c r="K382" s="5">
        <f t="shared" si="41"/>
        <v>1.4075199993385468E-2</v>
      </c>
      <c r="N382" s="5">
        <f t="shared" ca="1" si="39"/>
        <v>1.4372776259288402E-2</v>
      </c>
      <c r="O382" s="29"/>
      <c r="P382" s="177">
        <f t="shared" si="37"/>
        <v>42078.926399999997</v>
      </c>
    </row>
    <row r="383" spans="1:16" x14ac:dyDescent="0.2">
      <c r="A383" s="153" t="s">
        <v>1236</v>
      </c>
      <c r="B383" s="154" t="s">
        <v>151</v>
      </c>
      <c r="C383" s="155">
        <v>57375.847500000003</v>
      </c>
      <c r="D383" s="205">
        <v>2.0000000000000001E-4</v>
      </c>
      <c r="E383" s="5">
        <f t="shared" si="35"/>
        <v>14100.025693785215</v>
      </c>
      <c r="F383" s="2">
        <f t="shared" si="36"/>
        <v>14100</v>
      </c>
      <c r="G383" s="5">
        <f t="shared" si="40"/>
        <v>1.4540000003762543E-2</v>
      </c>
      <c r="K383" s="5">
        <f t="shared" si="41"/>
        <v>1.4540000003762543E-2</v>
      </c>
      <c r="N383" s="5">
        <f t="shared" ca="1" si="39"/>
        <v>1.4884333318768834E-2</v>
      </c>
      <c r="O383" s="29"/>
      <c r="P383" s="177">
        <f t="shared" si="37"/>
        <v>42357.347500000003</v>
      </c>
    </row>
    <row r="384" spans="1:16" x14ac:dyDescent="0.2">
      <c r="A384" s="160" t="s">
        <v>1</v>
      </c>
      <c r="B384" s="163" t="s">
        <v>151</v>
      </c>
      <c r="C384" s="160">
        <v>57734.058499999999</v>
      </c>
      <c r="D384" s="207" t="s">
        <v>203</v>
      </c>
      <c r="E384" s="5">
        <f t="shared" si="35"/>
        <v>14733.024077232614</v>
      </c>
      <c r="F384" s="2">
        <f t="shared" si="36"/>
        <v>14733</v>
      </c>
      <c r="G384" s="5">
        <f t="shared" si="40"/>
        <v>1.3625199993839487E-2</v>
      </c>
      <c r="K384" s="5">
        <f t="shared" si="41"/>
        <v>1.3625199993839487E-2</v>
      </c>
      <c r="N384" s="5">
        <f t="shared" ca="1" si="39"/>
        <v>1.5542495145295487E-2</v>
      </c>
      <c r="O384" s="29"/>
      <c r="P384" s="177">
        <f t="shared" si="37"/>
        <v>42715.558499999999</v>
      </c>
    </row>
    <row r="385" spans="1:16" x14ac:dyDescent="0.2">
      <c r="A385" s="160" t="s">
        <v>2</v>
      </c>
      <c r="B385" s="161" t="s">
        <v>151</v>
      </c>
      <c r="C385" s="162">
        <v>57800.548499999997</v>
      </c>
      <c r="D385" s="208">
        <v>2.5000000000000001E-3</v>
      </c>
      <c r="E385" s="5">
        <f t="shared" si="35"/>
        <v>14850.519247719887</v>
      </c>
      <c r="F385" s="2">
        <f t="shared" si="36"/>
        <v>14850.5</v>
      </c>
      <c r="G385" s="5">
        <f t="shared" si="40"/>
        <v>1.0892199992667884E-2</v>
      </c>
      <c r="K385" s="5">
        <f t="shared" si="41"/>
        <v>1.0892199992667884E-2</v>
      </c>
      <c r="N385" s="5">
        <f t="shared" ref="N385:N407" ca="1" si="42">+C$11+C$12*F385</f>
        <v>1.5664665784500671E-2</v>
      </c>
      <c r="O385" s="29"/>
      <c r="P385" s="177">
        <f t="shared" si="37"/>
        <v>42782.048499999997</v>
      </c>
    </row>
    <row r="386" spans="1:16" x14ac:dyDescent="0.2">
      <c r="A386" s="156" t="s">
        <v>1237</v>
      </c>
      <c r="B386" s="157" t="s">
        <v>151</v>
      </c>
      <c r="C386" s="158">
        <v>57803.663800000002</v>
      </c>
      <c r="D386" s="209">
        <v>1E-4</v>
      </c>
      <c r="E386" s="5">
        <f t="shared" si="35"/>
        <v>14856.024326748608</v>
      </c>
      <c r="F386" s="2">
        <f t="shared" si="36"/>
        <v>14856</v>
      </c>
      <c r="G386" s="5">
        <f t="shared" si="40"/>
        <v>1.3766399999440182E-2</v>
      </c>
      <c r="K386" s="5">
        <f t="shared" si="41"/>
        <v>1.3766399999440182E-2</v>
      </c>
      <c r="N386" s="5">
        <f t="shared" ca="1" si="42"/>
        <v>1.5670384410165595E-2</v>
      </c>
      <c r="O386" s="29"/>
      <c r="P386" s="177">
        <f t="shared" si="37"/>
        <v>42785.163800000002</v>
      </c>
    </row>
    <row r="387" spans="1:16" x14ac:dyDescent="0.2">
      <c r="A387" s="156" t="s">
        <v>1238</v>
      </c>
      <c r="B387" s="159" t="s">
        <v>151</v>
      </c>
      <c r="C387" s="156">
        <v>58067.938999999998</v>
      </c>
      <c r="D387" s="210">
        <v>1E-4</v>
      </c>
      <c r="E387" s="5">
        <f t="shared" si="35"/>
        <v>15323.027781096011</v>
      </c>
      <c r="F387" s="2">
        <f t="shared" si="36"/>
        <v>15323</v>
      </c>
      <c r="G387" s="5">
        <f t="shared" si="40"/>
        <v>1.5721199997642543E-2</v>
      </c>
      <c r="K387" s="5">
        <f t="shared" si="41"/>
        <v>1.5721199997642543E-2</v>
      </c>
      <c r="N387" s="5">
        <f t="shared" ca="1" si="42"/>
        <v>1.6155947716623646E-2</v>
      </c>
      <c r="O387" s="29"/>
      <c r="P387" s="177">
        <f t="shared" si="37"/>
        <v>43049.438999999998</v>
      </c>
    </row>
    <row r="388" spans="1:16" x14ac:dyDescent="0.2">
      <c r="A388" s="164" t="s">
        <v>1240</v>
      </c>
      <c r="B388" s="83" t="s">
        <v>151</v>
      </c>
      <c r="C388" s="82">
        <v>58226.392500000002</v>
      </c>
      <c r="D388" s="211">
        <v>1E-4</v>
      </c>
      <c r="E388" s="5">
        <f t="shared" si="35"/>
        <v>15603.03260884163</v>
      </c>
      <c r="F388" s="2">
        <f t="shared" si="36"/>
        <v>15603</v>
      </c>
      <c r="G388" s="5">
        <f t="shared" si="40"/>
        <v>1.8453199998475611E-2</v>
      </c>
      <c r="K388" s="5">
        <f t="shared" si="41"/>
        <v>1.8453199998475611E-2</v>
      </c>
      <c r="N388" s="5">
        <f t="shared" ca="1" si="42"/>
        <v>1.6447077750474298E-2</v>
      </c>
      <c r="O388" s="29"/>
      <c r="P388" s="177">
        <f t="shared" si="37"/>
        <v>43207.892500000002</v>
      </c>
    </row>
    <row r="389" spans="1:16" x14ac:dyDescent="0.2">
      <c r="A389" s="160" t="s">
        <v>0</v>
      </c>
      <c r="B389" s="163" t="s">
        <v>151</v>
      </c>
      <c r="C389" s="160">
        <v>58462.934500000003</v>
      </c>
      <c r="D389" s="207">
        <v>1E-4</v>
      </c>
      <c r="E389" s="5">
        <f t="shared" si="35"/>
        <v>16021.0284370474</v>
      </c>
      <c r="F389" s="2">
        <f t="shared" si="36"/>
        <v>16021</v>
      </c>
      <c r="G389" s="5">
        <f t="shared" si="40"/>
        <v>1.6092400001070928E-2</v>
      </c>
      <c r="K389" s="5">
        <f t="shared" si="41"/>
        <v>1.6092400001070928E-2</v>
      </c>
      <c r="N389" s="5">
        <f t="shared" ca="1" si="42"/>
        <v>1.6881693301008485E-2</v>
      </c>
      <c r="O389" s="29"/>
      <c r="P389" s="177">
        <f t="shared" si="37"/>
        <v>43444.434500000003</v>
      </c>
    </row>
    <row r="390" spans="1:16" x14ac:dyDescent="0.2">
      <c r="A390" s="160" t="s">
        <v>0</v>
      </c>
      <c r="B390" s="172" t="s">
        <v>151</v>
      </c>
      <c r="C390" s="175">
        <v>58510.4715</v>
      </c>
      <c r="D390" s="212">
        <v>1E-4</v>
      </c>
      <c r="E390" s="5">
        <f t="shared" si="35"/>
        <v>16105.031564125957</v>
      </c>
      <c r="F390" s="2">
        <f t="shared" si="36"/>
        <v>16105</v>
      </c>
      <c r="G390" s="5">
        <f t="shared" si="40"/>
        <v>1.7861999993328936E-2</v>
      </c>
      <c r="K390" s="5">
        <f t="shared" si="41"/>
        <v>1.7861999993328936E-2</v>
      </c>
      <c r="N390" s="5">
        <f t="shared" ca="1" si="42"/>
        <v>1.696903231116368E-2</v>
      </c>
      <c r="O390" s="29"/>
      <c r="P390" s="177">
        <f t="shared" si="37"/>
        <v>43491.9715</v>
      </c>
    </row>
    <row r="391" spans="1:16" x14ac:dyDescent="0.2">
      <c r="A391" s="164" t="s">
        <v>1244</v>
      </c>
      <c r="B391" s="83" t="s">
        <v>152</v>
      </c>
      <c r="C391" s="82">
        <v>58514.150900000001</v>
      </c>
      <c r="D391" s="211" t="s">
        <v>1144</v>
      </c>
      <c r="E391" s="5">
        <f t="shared" si="35"/>
        <v>16111.533470131237</v>
      </c>
      <c r="F391" s="2">
        <f t="shared" si="36"/>
        <v>16111.5</v>
      </c>
      <c r="G391" s="5">
        <f t="shared" si="40"/>
        <v>1.8940599999041297E-2</v>
      </c>
      <c r="K391" s="5">
        <f t="shared" si="41"/>
        <v>1.8940599999041297E-2</v>
      </c>
      <c r="N391" s="5">
        <f t="shared" ca="1" si="42"/>
        <v>1.6975790686949502E-2</v>
      </c>
      <c r="O391" s="29"/>
      <c r="P391" s="177">
        <f t="shared" si="37"/>
        <v>43495.650900000001</v>
      </c>
    </row>
    <row r="392" spans="1:16" x14ac:dyDescent="0.2">
      <c r="A392" s="164" t="s">
        <v>1241</v>
      </c>
      <c r="B392" s="83" t="s">
        <v>151</v>
      </c>
      <c r="C392" s="82">
        <v>58531.409899999999</v>
      </c>
      <c r="D392" s="211">
        <v>1E-4</v>
      </c>
      <c r="E392" s="5">
        <f t="shared" si="35"/>
        <v>16142.032028522568</v>
      </c>
      <c r="F392" s="2">
        <f t="shared" si="36"/>
        <v>16142</v>
      </c>
      <c r="G392" s="5">
        <f t="shared" si="40"/>
        <v>1.812479999352945E-2</v>
      </c>
      <c r="K392" s="5">
        <f t="shared" si="41"/>
        <v>1.812479999352945E-2</v>
      </c>
      <c r="N392" s="5">
        <f t="shared" ca="1" si="42"/>
        <v>1.7007503065636802E-2</v>
      </c>
      <c r="O392" s="29"/>
      <c r="P392" s="177">
        <f t="shared" si="37"/>
        <v>43512.909899999999</v>
      </c>
    </row>
    <row r="393" spans="1:16" x14ac:dyDescent="0.2">
      <c r="A393" s="164" t="s">
        <v>1241</v>
      </c>
      <c r="B393" s="83" t="s">
        <v>151</v>
      </c>
      <c r="C393" s="82">
        <v>58544.426599999999</v>
      </c>
      <c r="D393" s="211">
        <v>2.0000000000000001E-4</v>
      </c>
      <c r="E393" s="5">
        <f t="shared" si="35"/>
        <v>16165.033974464541</v>
      </c>
      <c r="F393" s="2">
        <f t="shared" si="36"/>
        <v>16165</v>
      </c>
      <c r="G393" s="5">
        <f t="shared" si="40"/>
        <v>1.9225999996706378E-2</v>
      </c>
      <c r="K393" s="5">
        <f t="shared" si="41"/>
        <v>1.9225999996706378E-2</v>
      </c>
      <c r="N393" s="5">
        <f t="shared" ca="1" si="42"/>
        <v>1.7031417318417397E-2</v>
      </c>
      <c r="O393" s="29"/>
      <c r="P393" s="177">
        <f t="shared" si="37"/>
        <v>43525.926599999999</v>
      </c>
    </row>
    <row r="394" spans="1:16" x14ac:dyDescent="0.2">
      <c r="A394" s="165" t="s">
        <v>1242</v>
      </c>
      <c r="B394" s="166" t="s">
        <v>151</v>
      </c>
      <c r="C394" s="167">
        <v>58835.862000000001</v>
      </c>
      <c r="D394" s="213">
        <v>1E-4</v>
      </c>
      <c r="E394" s="5">
        <f t="shared" si="35"/>
        <v>16680.032500694473</v>
      </c>
      <c r="F394" s="2">
        <f t="shared" si="36"/>
        <v>16680</v>
      </c>
      <c r="G394" s="5">
        <f t="shared" si="40"/>
        <v>1.8391999998129904E-2</v>
      </c>
      <c r="K394" s="5">
        <f t="shared" si="41"/>
        <v>1.8391999998129904E-2</v>
      </c>
      <c r="N394" s="5">
        <f t="shared" ca="1" si="42"/>
        <v>1.7566888630678415E-2</v>
      </c>
      <c r="O394" s="29"/>
      <c r="P394" s="177">
        <f t="shared" si="37"/>
        <v>43817.362000000001</v>
      </c>
    </row>
    <row r="395" spans="1:16" x14ac:dyDescent="0.2">
      <c r="A395" s="178" t="s">
        <v>1246</v>
      </c>
      <c r="B395" s="179" t="s">
        <v>151</v>
      </c>
      <c r="C395" s="186">
        <v>58835.862000000001</v>
      </c>
      <c r="D395" s="214">
        <v>1E-4</v>
      </c>
      <c r="E395" s="5">
        <f t="shared" si="35"/>
        <v>16680.032500694473</v>
      </c>
      <c r="F395" s="2">
        <f t="shared" si="36"/>
        <v>16680</v>
      </c>
      <c r="G395" s="5">
        <f t="shared" si="40"/>
        <v>1.8391999998129904E-2</v>
      </c>
      <c r="K395" s="5">
        <f t="shared" si="41"/>
        <v>1.8391999998129904E-2</v>
      </c>
      <c r="N395" s="5">
        <f t="shared" ca="1" si="42"/>
        <v>1.7566888630678415E-2</v>
      </c>
      <c r="O395" s="29"/>
      <c r="P395" s="177">
        <f t="shared" si="37"/>
        <v>43817.362000000001</v>
      </c>
    </row>
    <row r="396" spans="1:16" x14ac:dyDescent="0.2">
      <c r="A396" s="22" t="s">
        <v>1239</v>
      </c>
      <c r="B396" s="173"/>
      <c r="C396" s="176">
        <v>58843.784299999999</v>
      </c>
      <c r="D396" s="215">
        <v>2.0000000000000001E-4</v>
      </c>
      <c r="E396" s="5">
        <f t="shared" si="35"/>
        <v>16694.032079415349</v>
      </c>
      <c r="F396" s="2">
        <f t="shared" si="36"/>
        <v>16694</v>
      </c>
      <c r="G396" s="5">
        <f t="shared" si="40"/>
        <v>1.8153599994548131E-2</v>
      </c>
      <c r="K396" s="5">
        <f t="shared" si="41"/>
        <v>1.8153599994548131E-2</v>
      </c>
      <c r="N396" s="5">
        <f t="shared" ca="1" si="42"/>
        <v>1.7581445132370949E-2</v>
      </c>
      <c r="O396" s="29"/>
      <c r="P396" s="177">
        <f t="shared" si="37"/>
        <v>43825.284299999999</v>
      </c>
    </row>
    <row r="397" spans="1:16" x14ac:dyDescent="0.2">
      <c r="A397" s="165" t="s">
        <v>1243</v>
      </c>
      <c r="B397" s="166" t="s">
        <v>151</v>
      </c>
      <c r="C397" s="167">
        <v>58915.653100000003</v>
      </c>
      <c r="D397" s="213">
        <v>1E-4</v>
      </c>
      <c r="E397" s="5">
        <f t="shared" si="35"/>
        <v>16821.032183321448</v>
      </c>
      <c r="F397" s="2">
        <f t="shared" si="36"/>
        <v>16821</v>
      </c>
      <c r="G397" s="5">
        <f t="shared" si="40"/>
        <v>1.8212399998446926E-2</v>
      </c>
      <c r="K397" s="5">
        <f t="shared" si="41"/>
        <v>1.8212399998446926E-2</v>
      </c>
      <c r="N397" s="5">
        <f t="shared" ca="1" si="42"/>
        <v>1.7713493397724635E-2</v>
      </c>
      <c r="O397" s="29"/>
      <c r="P397" s="177">
        <f t="shared" si="37"/>
        <v>43897.153100000003</v>
      </c>
    </row>
    <row r="398" spans="1:16" x14ac:dyDescent="0.2">
      <c r="A398" s="180" t="s">
        <v>1247</v>
      </c>
      <c r="B398" s="179" t="s">
        <v>151</v>
      </c>
      <c r="C398" s="186">
        <v>58915.653100000003</v>
      </c>
      <c r="D398" s="214">
        <v>1E-4</v>
      </c>
      <c r="E398" s="5">
        <f t="shared" si="35"/>
        <v>16821.032183321448</v>
      </c>
      <c r="F398" s="2">
        <f t="shared" si="36"/>
        <v>16821</v>
      </c>
      <c r="G398" s="5">
        <f t="shared" si="40"/>
        <v>1.8212399998446926E-2</v>
      </c>
      <c r="K398" s="5">
        <f t="shared" si="41"/>
        <v>1.8212399998446926E-2</v>
      </c>
      <c r="N398" s="5">
        <f t="shared" ca="1" si="42"/>
        <v>1.7713493397724635E-2</v>
      </c>
      <c r="O398" s="29"/>
      <c r="P398" s="177">
        <f t="shared" si="37"/>
        <v>43897.153100000003</v>
      </c>
    </row>
    <row r="399" spans="1:16" x14ac:dyDescent="0.2">
      <c r="A399" s="165" t="s">
        <v>1243</v>
      </c>
      <c r="B399" s="166" t="s">
        <v>151</v>
      </c>
      <c r="C399" s="167">
        <v>58943.381200000003</v>
      </c>
      <c r="D399" s="213">
        <v>1E-4</v>
      </c>
      <c r="E399" s="5">
        <f t="shared" si="35"/>
        <v>16870.030797200052</v>
      </c>
      <c r="F399" s="2">
        <f t="shared" si="36"/>
        <v>16870</v>
      </c>
      <c r="G399" s="5">
        <f t="shared" si="40"/>
        <v>1.7427999999199528E-2</v>
      </c>
      <c r="K399" s="5">
        <f t="shared" si="41"/>
        <v>1.7427999999199528E-2</v>
      </c>
      <c r="N399" s="5">
        <f t="shared" ca="1" si="42"/>
        <v>1.7764441153648503E-2</v>
      </c>
      <c r="O399" s="29"/>
      <c r="P399" s="177">
        <f t="shared" si="37"/>
        <v>43924.881200000003</v>
      </c>
    </row>
    <row r="400" spans="1:16" x14ac:dyDescent="0.2">
      <c r="A400" s="180" t="s">
        <v>1247</v>
      </c>
      <c r="B400" s="179" t="s">
        <v>151</v>
      </c>
      <c r="C400" s="186">
        <v>58943.381200000003</v>
      </c>
      <c r="D400" s="214">
        <v>1E-4</v>
      </c>
      <c r="E400" s="5">
        <f t="shared" si="35"/>
        <v>16870.030797200052</v>
      </c>
      <c r="F400" s="2">
        <f t="shared" si="36"/>
        <v>16870</v>
      </c>
      <c r="G400" s="5">
        <f t="shared" ref="G400:G407" si="43">C400-(C$7+F400*C$8)</f>
        <v>1.7427999999199528E-2</v>
      </c>
      <c r="K400" s="5">
        <f t="shared" si="41"/>
        <v>1.7427999999199528E-2</v>
      </c>
      <c r="N400" s="5">
        <f t="shared" ca="1" si="42"/>
        <v>1.7764441153648503E-2</v>
      </c>
      <c r="O400" s="29"/>
      <c r="P400" s="177">
        <f t="shared" si="37"/>
        <v>43924.881200000003</v>
      </c>
    </row>
    <row r="401" spans="1:16" x14ac:dyDescent="0.2">
      <c r="A401" s="165" t="s">
        <v>1243</v>
      </c>
      <c r="B401" s="166" t="s">
        <v>151</v>
      </c>
      <c r="C401" s="167">
        <v>58945.644800000002</v>
      </c>
      <c r="D401" s="213">
        <v>1E-4</v>
      </c>
      <c r="E401" s="5">
        <f t="shared" si="35"/>
        <v>16874.030828301191</v>
      </c>
      <c r="F401" s="2">
        <f t="shared" si="36"/>
        <v>16874</v>
      </c>
      <c r="G401" s="5">
        <f t="shared" si="43"/>
        <v>1.7445600002247375E-2</v>
      </c>
      <c r="K401" s="5">
        <f t="shared" si="41"/>
        <v>1.7445600002247375E-2</v>
      </c>
      <c r="N401" s="5">
        <f t="shared" ca="1" si="42"/>
        <v>1.7768600154132085E-2</v>
      </c>
      <c r="O401" s="29"/>
      <c r="P401" s="177">
        <f t="shared" si="37"/>
        <v>43927.144800000002</v>
      </c>
    </row>
    <row r="402" spans="1:16" x14ac:dyDescent="0.2">
      <c r="A402" s="180" t="s">
        <v>1247</v>
      </c>
      <c r="B402" s="179" t="s">
        <v>151</v>
      </c>
      <c r="C402" s="186">
        <v>58945.644800000002</v>
      </c>
      <c r="D402" s="214">
        <v>1E-4</v>
      </c>
      <c r="E402" s="5">
        <f t="shared" si="35"/>
        <v>16874.030828301191</v>
      </c>
      <c r="F402" s="2">
        <f t="shared" si="36"/>
        <v>16874</v>
      </c>
      <c r="G402" s="5">
        <f t="shared" si="43"/>
        <v>1.7445600002247375E-2</v>
      </c>
      <c r="K402" s="5">
        <f t="shared" si="41"/>
        <v>1.7445600002247375E-2</v>
      </c>
      <c r="N402" s="5">
        <f t="shared" ca="1" si="42"/>
        <v>1.7768600154132085E-2</v>
      </c>
      <c r="O402" s="29"/>
      <c r="P402" s="177">
        <f t="shared" si="37"/>
        <v>43927.144800000002</v>
      </c>
    </row>
    <row r="403" spans="1:16" x14ac:dyDescent="0.2">
      <c r="A403" s="164" t="s">
        <v>1245</v>
      </c>
      <c r="B403" s="83" t="s">
        <v>151</v>
      </c>
      <c r="C403" s="82">
        <v>59278.3914</v>
      </c>
      <c r="D403" s="211">
        <v>1E-4</v>
      </c>
      <c r="E403" s="5">
        <f t="shared" si="35"/>
        <v>17462.030805682174</v>
      </c>
      <c r="F403" s="2">
        <f t="shared" si="36"/>
        <v>17462</v>
      </c>
      <c r="G403" s="5">
        <f t="shared" si="43"/>
        <v>1.7432799999369308E-2</v>
      </c>
      <c r="K403" s="5">
        <f t="shared" si="41"/>
        <v>1.7432799999369308E-2</v>
      </c>
      <c r="N403" s="5">
        <f t="shared" ca="1" si="42"/>
        <v>1.8379973225218449E-2</v>
      </c>
      <c r="O403" s="29"/>
      <c r="P403" s="177">
        <f t="shared" si="37"/>
        <v>44259.8914</v>
      </c>
    </row>
    <row r="404" spans="1:16" x14ac:dyDescent="0.2">
      <c r="A404" s="180" t="s">
        <v>1248</v>
      </c>
      <c r="B404" s="179" t="s">
        <v>151</v>
      </c>
      <c r="C404" s="186">
        <v>59278.3914</v>
      </c>
      <c r="D404" s="214">
        <v>1E-4</v>
      </c>
      <c r="E404" s="5">
        <f t="shared" si="35"/>
        <v>17462.030805682174</v>
      </c>
      <c r="F404" s="2">
        <f t="shared" si="36"/>
        <v>17462</v>
      </c>
      <c r="G404" s="5">
        <f t="shared" si="43"/>
        <v>1.7432799999369308E-2</v>
      </c>
      <c r="K404" s="5">
        <f t="shared" si="41"/>
        <v>1.7432799999369308E-2</v>
      </c>
      <c r="N404" s="5">
        <f t="shared" ca="1" si="42"/>
        <v>1.8379973225218449E-2</v>
      </c>
      <c r="O404" s="29"/>
      <c r="P404" s="177">
        <f t="shared" si="37"/>
        <v>44259.8914</v>
      </c>
    </row>
    <row r="405" spans="1:16" x14ac:dyDescent="0.2">
      <c r="A405" s="178" t="s">
        <v>1249</v>
      </c>
      <c r="B405" s="179" t="s">
        <v>151</v>
      </c>
      <c r="C405" s="186">
        <v>59565.868300000002</v>
      </c>
      <c r="D405" s="214">
        <v>1E-4</v>
      </c>
      <c r="E405" s="5">
        <f t="shared" si="35"/>
        <v>17970.034225394222</v>
      </c>
      <c r="F405" s="2">
        <f t="shared" ref="F405:F408" si="44">ROUND(2*E405,0)/2</f>
        <v>17970</v>
      </c>
      <c r="G405" s="5">
        <f t="shared" si="43"/>
        <v>1.9368000001122709E-2</v>
      </c>
      <c r="K405" s="5">
        <f t="shared" si="41"/>
        <v>1.9368000001122709E-2</v>
      </c>
      <c r="N405" s="5">
        <f t="shared" ca="1" si="42"/>
        <v>1.8908166286633207E-2</v>
      </c>
      <c r="O405" s="29"/>
      <c r="P405" s="177">
        <f t="shared" si="37"/>
        <v>44547.368300000002</v>
      </c>
    </row>
    <row r="406" spans="1:16" x14ac:dyDescent="0.2">
      <c r="A406" s="180" t="s">
        <v>1250</v>
      </c>
      <c r="B406" s="179" t="s">
        <v>151</v>
      </c>
      <c r="C406" s="186">
        <v>59666.597399999999</v>
      </c>
      <c r="D406" s="214">
        <v>1E-4</v>
      </c>
      <c r="E406" s="5">
        <f t="shared" si="35"/>
        <v>18148.033665573643</v>
      </c>
      <c r="F406" s="2">
        <f t="shared" si="44"/>
        <v>18148</v>
      </c>
      <c r="G406" s="5">
        <f t="shared" si="43"/>
        <v>1.905119999719318E-2</v>
      </c>
      <c r="K406" s="5">
        <f t="shared" si="41"/>
        <v>1.905119999719318E-2</v>
      </c>
      <c r="N406" s="5">
        <f t="shared" ca="1" si="42"/>
        <v>1.9093241808152549E-2</v>
      </c>
      <c r="O406" s="29"/>
      <c r="P406" s="177">
        <f t="shared" si="37"/>
        <v>44648.097399999999</v>
      </c>
    </row>
    <row r="407" spans="1:16" x14ac:dyDescent="0.2">
      <c r="A407" s="180" t="s">
        <v>1250</v>
      </c>
      <c r="B407" s="179" t="s">
        <v>151</v>
      </c>
      <c r="C407" s="186">
        <v>59677.349600000001</v>
      </c>
      <c r="D407" s="214">
        <v>1E-4</v>
      </c>
      <c r="E407" s="5">
        <f t="shared" si="35"/>
        <v>18167.033990015116</v>
      </c>
      <c r="F407" s="2">
        <f t="shared" si="44"/>
        <v>18167</v>
      </c>
      <c r="G407" s="5">
        <f t="shared" si="43"/>
        <v>1.9234799998230301E-2</v>
      </c>
      <c r="K407" s="5">
        <f t="shared" si="41"/>
        <v>1.9234799998230301E-2</v>
      </c>
      <c r="N407" s="5">
        <f t="shared" ca="1" si="42"/>
        <v>1.9112997060449562E-2</v>
      </c>
      <c r="O407" s="29"/>
      <c r="P407" s="177">
        <f t="shared" si="37"/>
        <v>44658.849600000001</v>
      </c>
    </row>
    <row r="408" spans="1:16" x14ac:dyDescent="0.2">
      <c r="A408" s="181" t="s">
        <v>1251</v>
      </c>
      <c r="B408" s="182" t="s">
        <v>151</v>
      </c>
      <c r="C408" s="186">
        <v>59857.871800000001</v>
      </c>
      <c r="D408" s="214">
        <v>2.9999999999999997E-4</v>
      </c>
      <c r="E408" s="5">
        <f t="shared" ref="E408" si="45">(C408-C$7)/C$8</f>
        <v>18486.036647042314</v>
      </c>
      <c r="F408" s="2">
        <f t="shared" si="44"/>
        <v>18486</v>
      </c>
      <c r="G408" s="5">
        <f t="shared" ref="G408" si="46">C408-(C$7+F408*C$8)</f>
        <v>2.0738400002301205E-2</v>
      </c>
      <c r="K408" s="5">
        <f t="shared" ref="K408" si="47">G408</f>
        <v>2.0738400002301205E-2</v>
      </c>
      <c r="N408" s="5">
        <f t="shared" ref="N408" ca="1" si="48">+C$11+C$12*F408</f>
        <v>1.9444677349015123E-2</v>
      </c>
      <c r="O408" s="29"/>
      <c r="P408" s="177">
        <f t="shared" ref="P408" si="49">C408-15018.5</f>
        <v>44839.371800000001</v>
      </c>
    </row>
    <row r="409" spans="1:16" x14ac:dyDescent="0.2">
      <c r="A409" s="181" t="s">
        <v>1252</v>
      </c>
      <c r="B409" s="182" t="s">
        <v>152</v>
      </c>
      <c r="C409" s="187">
        <v>59910.214999999851</v>
      </c>
      <c r="D409" s="191"/>
      <c r="E409" s="5">
        <f t="shared" ref="E409" si="50">(C409-C$7)/C$8</f>
        <v>18578.532860124462</v>
      </c>
      <c r="F409" s="2">
        <f t="shared" ref="F409" si="51">ROUND(2*E409,0)/2</f>
        <v>18578.5</v>
      </c>
      <c r="G409" s="5">
        <f t="shared" ref="G409" si="52">C409-(C$7+F409*C$8)</f>
        <v>1.8595399844343774E-2</v>
      </c>
      <c r="K409" s="5">
        <f t="shared" ref="K409" si="53">G409</f>
        <v>1.8595399844343774E-2</v>
      </c>
      <c r="N409" s="5">
        <f t="shared" ref="N409" ca="1" si="54">+C$11+C$12*F409</f>
        <v>1.9540854235197927E-2</v>
      </c>
      <c r="O409" s="29"/>
      <c r="P409" s="177">
        <f t="shared" ref="P409" si="55">C409-15018.5</f>
        <v>44891.714999999851</v>
      </c>
    </row>
    <row r="410" spans="1:16" x14ac:dyDescent="0.2">
      <c r="A410" s="183" t="s">
        <v>1253</v>
      </c>
      <c r="B410" s="184" t="s">
        <v>151</v>
      </c>
      <c r="C410" s="178">
        <v>60001.609199999999</v>
      </c>
      <c r="D410" s="214">
        <v>1E-4</v>
      </c>
      <c r="E410" s="5">
        <f t="shared" ref="E410:E411" si="56">(C410-C$7)/C$8</f>
        <v>18740.036501432412</v>
      </c>
      <c r="F410" s="2">
        <f t="shared" ref="F410:F411" si="57">ROUND(2*E410,0)/2</f>
        <v>18740</v>
      </c>
      <c r="G410" s="5">
        <f t="shared" ref="G410:G411" si="58">C410-(C$7+F410*C$8)</f>
        <v>2.0656000000599306E-2</v>
      </c>
      <c r="K410" s="5">
        <f t="shared" ref="K410:K411" si="59">G410</f>
        <v>2.0656000000599306E-2</v>
      </c>
      <c r="N410" s="5">
        <f t="shared" ref="N410:N411" ca="1" si="60">+C$11+C$12*F410</f>
        <v>1.9708773879722502E-2</v>
      </c>
      <c r="O410" s="29"/>
      <c r="P410" s="177">
        <f t="shared" ref="P410:P411" si="61">C410-15018.5</f>
        <v>44983.109199999999</v>
      </c>
    </row>
    <row r="411" spans="1:16" x14ac:dyDescent="0.2">
      <c r="A411" s="183" t="s">
        <v>1253</v>
      </c>
      <c r="B411" s="184" t="s">
        <v>151</v>
      </c>
      <c r="C411" s="178">
        <v>60055.369700000003</v>
      </c>
      <c r="D411" s="214">
        <v>1E-4</v>
      </c>
      <c r="E411" s="5">
        <f t="shared" si="56"/>
        <v>18835.037240084566</v>
      </c>
      <c r="F411" s="2">
        <f t="shared" si="57"/>
        <v>18835</v>
      </c>
      <c r="G411" s="5">
        <f t="shared" si="58"/>
        <v>2.10739999965881E-2</v>
      </c>
      <c r="K411" s="5">
        <f t="shared" si="59"/>
        <v>2.10739999965881E-2</v>
      </c>
      <c r="N411" s="5">
        <f t="shared" ca="1" si="60"/>
        <v>1.9807550141207546E-2</v>
      </c>
      <c r="O411" s="29"/>
      <c r="P411" s="177">
        <f t="shared" si="61"/>
        <v>45036.869700000003</v>
      </c>
    </row>
    <row r="412" spans="1:16" x14ac:dyDescent="0.2">
      <c r="B412" s="26"/>
      <c r="C412" s="51"/>
      <c r="D412" s="191"/>
    </row>
    <row r="413" spans="1:16" x14ac:dyDescent="0.2">
      <c r="B413" s="26"/>
      <c r="C413" s="51"/>
      <c r="D413" s="191"/>
    </row>
    <row r="414" spans="1:16" x14ac:dyDescent="0.2">
      <c r="B414" s="26"/>
      <c r="C414" s="51"/>
      <c r="D414" s="191"/>
    </row>
    <row r="415" spans="1:16" x14ac:dyDescent="0.2">
      <c r="B415" s="26"/>
      <c r="C415" s="51"/>
      <c r="D415" s="191"/>
    </row>
    <row r="416" spans="1:16" x14ac:dyDescent="0.2">
      <c r="B416" s="26"/>
      <c r="C416" s="51"/>
      <c r="D416" s="191"/>
    </row>
    <row r="417" spans="2:4" x14ac:dyDescent="0.2">
      <c r="B417" s="26"/>
      <c r="C417" s="51"/>
      <c r="D417" s="191"/>
    </row>
    <row r="418" spans="2:4" x14ac:dyDescent="0.2">
      <c r="B418" s="26"/>
      <c r="C418" s="51"/>
      <c r="D418" s="191"/>
    </row>
    <row r="419" spans="2:4" x14ac:dyDescent="0.2">
      <c r="B419" s="26"/>
      <c r="C419" s="51"/>
      <c r="D419" s="191"/>
    </row>
    <row r="420" spans="2:4" x14ac:dyDescent="0.2">
      <c r="B420" s="26"/>
      <c r="C420" s="51"/>
      <c r="D420" s="51"/>
    </row>
    <row r="421" spans="2:4" x14ac:dyDescent="0.2">
      <c r="B421" s="26"/>
      <c r="C421" s="51"/>
      <c r="D421" s="51"/>
    </row>
    <row r="422" spans="2:4" x14ac:dyDescent="0.2">
      <c r="B422" s="26"/>
      <c r="C422" s="51"/>
      <c r="D422" s="51"/>
    </row>
    <row r="423" spans="2:4" x14ac:dyDescent="0.2">
      <c r="B423" s="26"/>
      <c r="C423" s="51"/>
      <c r="D423" s="51"/>
    </row>
    <row r="424" spans="2:4" x14ac:dyDescent="0.2">
      <c r="B424" s="26"/>
      <c r="C424" s="51"/>
      <c r="D424" s="51"/>
    </row>
    <row r="425" spans="2:4" x14ac:dyDescent="0.2">
      <c r="B425" s="26"/>
      <c r="C425" s="51"/>
      <c r="D425" s="51"/>
    </row>
    <row r="426" spans="2:4" x14ac:dyDescent="0.2">
      <c r="B426" s="26"/>
      <c r="C426" s="51"/>
      <c r="D426" s="51"/>
    </row>
    <row r="427" spans="2:4" x14ac:dyDescent="0.2">
      <c r="B427" s="26"/>
      <c r="C427" s="51"/>
      <c r="D427" s="51"/>
    </row>
    <row r="428" spans="2:4" x14ac:dyDescent="0.2">
      <c r="B428" s="26"/>
      <c r="C428" s="51"/>
      <c r="D428" s="51"/>
    </row>
    <row r="429" spans="2:4" x14ac:dyDescent="0.2">
      <c r="B429" s="26"/>
      <c r="C429" s="51"/>
      <c r="D429" s="51"/>
    </row>
    <row r="430" spans="2:4" x14ac:dyDescent="0.2">
      <c r="B430" s="26"/>
      <c r="C430" s="51"/>
      <c r="D430" s="51"/>
    </row>
    <row r="431" spans="2:4" x14ac:dyDescent="0.2">
      <c r="B431" s="26"/>
      <c r="C431" s="51"/>
      <c r="D431" s="51"/>
    </row>
    <row r="432" spans="2:4" x14ac:dyDescent="0.2">
      <c r="B432" s="26"/>
      <c r="C432" s="51"/>
      <c r="D432" s="51"/>
    </row>
    <row r="433" spans="2:4" x14ac:dyDescent="0.2">
      <c r="B433" s="26"/>
      <c r="C433" s="51"/>
      <c r="D433" s="51"/>
    </row>
    <row r="434" spans="2:4" x14ac:dyDescent="0.2">
      <c r="B434" s="26"/>
      <c r="C434" s="51"/>
      <c r="D434" s="51"/>
    </row>
    <row r="435" spans="2:4" x14ac:dyDescent="0.2">
      <c r="B435" s="26"/>
      <c r="C435" s="51"/>
      <c r="D435" s="51"/>
    </row>
    <row r="436" spans="2:4" x14ac:dyDescent="0.2">
      <c r="B436" s="26"/>
      <c r="C436" s="51"/>
      <c r="D436" s="51"/>
    </row>
    <row r="437" spans="2:4" x14ac:dyDescent="0.2">
      <c r="B437" s="26"/>
      <c r="C437" s="51"/>
      <c r="D437" s="51"/>
    </row>
    <row r="438" spans="2:4" x14ac:dyDescent="0.2">
      <c r="B438" s="26"/>
      <c r="C438" s="51"/>
      <c r="D438" s="51"/>
    </row>
    <row r="439" spans="2:4" x14ac:dyDescent="0.2">
      <c r="B439" s="26"/>
      <c r="C439" s="51"/>
      <c r="D439" s="51"/>
    </row>
    <row r="440" spans="2:4" x14ac:dyDescent="0.2">
      <c r="B440" s="26"/>
      <c r="C440" s="51"/>
      <c r="D440" s="51"/>
    </row>
    <row r="441" spans="2:4" x14ac:dyDescent="0.2">
      <c r="B441" s="26"/>
    </row>
    <row r="442" spans="2:4" x14ac:dyDescent="0.2">
      <c r="B442" s="26"/>
    </row>
    <row r="443" spans="2:4" x14ac:dyDescent="0.2">
      <c r="B443" s="26"/>
    </row>
    <row r="444" spans="2:4" x14ac:dyDescent="0.2">
      <c r="B444" s="26"/>
    </row>
    <row r="445" spans="2:4" x14ac:dyDescent="0.2">
      <c r="B445" s="26"/>
    </row>
    <row r="446" spans="2:4" x14ac:dyDescent="0.2">
      <c r="B446" s="26"/>
    </row>
    <row r="447" spans="2:4" x14ac:dyDescent="0.2">
      <c r="B447" s="26"/>
    </row>
    <row r="448" spans="2:4" x14ac:dyDescent="0.2">
      <c r="B448" s="26"/>
    </row>
    <row r="449" spans="2:2" x14ac:dyDescent="0.2">
      <c r="B449" s="26"/>
    </row>
    <row r="450" spans="2:2" x14ac:dyDescent="0.2">
      <c r="B450" s="26"/>
    </row>
    <row r="451" spans="2:2" x14ac:dyDescent="0.2">
      <c r="B451" s="26"/>
    </row>
    <row r="452" spans="2:2" x14ac:dyDescent="0.2">
      <c r="B452" s="26"/>
    </row>
    <row r="453" spans="2:2" x14ac:dyDescent="0.2">
      <c r="B453" s="26"/>
    </row>
    <row r="454" spans="2:2" x14ac:dyDescent="0.2">
      <c r="B454" s="26"/>
    </row>
    <row r="455" spans="2:2" x14ac:dyDescent="0.2">
      <c r="B455" s="26"/>
    </row>
    <row r="456" spans="2:2" x14ac:dyDescent="0.2">
      <c r="B456" s="26"/>
    </row>
    <row r="457" spans="2:2" x14ac:dyDescent="0.2">
      <c r="B457" s="26"/>
    </row>
    <row r="458" spans="2:2" x14ac:dyDescent="0.2">
      <c r="B458" s="26"/>
    </row>
    <row r="459" spans="2:2" x14ac:dyDescent="0.2">
      <c r="B459" s="26"/>
    </row>
    <row r="460" spans="2:2" x14ac:dyDescent="0.2">
      <c r="B460" s="26"/>
    </row>
    <row r="461" spans="2:2" x14ac:dyDescent="0.2">
      <c r="B461" s="26"/>
    </row>
    <row r="462" spans="2:2" x14ac:dyDescent="0.2">
      <c r="B462" s="26"/>
    </row>
    <row r="463" spans="2:2" x14ac:dyDescent="0.2">
      <c r="B463" s="26"/>
    </row>
    <row r="464" spans="2:2" x14ac:dyDescent="0.2">
      <c r="B464" s="26"/>
    </row>
    <row r="465" spans="2:2" x14ac:dyDescent="0.2">
      <c r="B465" s="26"/>
    </row>
    <row r="466" spans="2:2" x14ac:dyDescent="0.2">
      <c r="B466" s="26"/>
    </row>
    <row r="467" spans="2:2" x14ac:dyDescent="0.2">
      <c r="B467" s="26"/>
    </row>
    <row r="468" spans="2:2" x14ac:dyDescent="0.2">
      <c r="B468" s="26"/>
    </row>
    <row r="469" spans="2:2" x14ac:dyDescent="0.2">
      <c r="B469" s="26"/>
    </row>
    <row r="470" spans="2:2" x14ac:dyDescent="0.2">
      <c r="B470" s="26"/>
    </row>
    <row r="471" spans="2:2" x14ac:dyDescent="0.2">
      <c r="B471" s="26"/>
    </row>
    <row r="472" spans="2:2" x14ac:dyDescent="0.2">
      <c r="B472" s="26"/>
    </row>
    <row r="473" spans="2:2" x14ac:dyDescent="0.2">
      <c r="B473" s="26"/>
    </row>
    <row r="474" spans="2:2" x14ac:dyDescent="0.2">
      <c r="B474" s="26"/>
    </row>
    <row r="475" spans="2:2" x14ac:dyDescent="0.2">
      <c r="B475" s="26"/>
    </row>
    <row r="476" spans="2:2" x14ac:dyDescent="0.2">
      <c r="B476" s="26"/>
    </row>
    <row r="477" spans="2:2" x14ac:dyDescent="0.2">
      <c r="B477" s="26"/>
    </row>
    <row r="478" spans="2:2" x14ac:dyDescent="0.2">
      <c r="B478" s="26"/>
    </row>
    <row r="479" spans="2:2" x14ac:dyDescent="0.2">
      <c r="B479" s="26"/>
    </row>
    <row r="480" spans="2:2" x14ac:dyDescent="0.2">
      <c r="B480" s="26"/>
    </row>
    <row r="481" spans="2:2" x14ac:dyDescent="0.2">
      <c r="B481" s="26"/>
    </row>
    <row r="482" spans="2:2" x14ac:dyDescent="0.2">
      <c r="B482" s="26"/>
    </row>
    <row r="483" spans="2:2" x14ac:dyDescent="0.2">
      <c r="B483" s="26"/>
    </row>
    <row r="484" spans="2:2" x14ac:dyDescent="0.2">
      <c r="B484" s="26"/>
    </row>
    <row r="485" spans="2:2" x14ac:dyDescent="0.2">
      <c r="B485" s="26"/>
    </row>
    <row r="486" spans="2:2" x14ac:dyDescent="0.2">
      <c r="B486" s="26"/>
    </row>
    <row r="487" spans="2:2" x14ac:dyDescent="0.2">
      <c r="B487" s="26"/>
    </row>
    <row r="488" spans="2:2" x14ac:dyDescent="0.2">
      <c r="B488" s="26"/>
    </row>
    <row r="489" spans="2:2" x14ac:dyDescent="0.2">
      <c r="B489" s="26"/>
    </row>
    <row r="490" spans="2:2" x14ac:dyDescent="0.2">
      <c r="B490" s="26"/>
    </row>
    <row r="491" spans="2:2" x14ac:dyDescent="0.2">
      <c r="B491" s="26"/>
    </row>
    <row r="492" spans="2:2" x14ac:dyDescent="0.2">
      <c r="B492" s="26"/>
    </row>
    <row r="493" spans="2:2" x14ac:dyDescent="0.2">
      <c r="B493" s="26"/>
    </row>
    <row r="494" spans="2:2" x14ac:dyDescent="0.2">
      <c r="B494" s="26"/>
    </row>
    <row r="495" spans="2:2" x14ac:dyDescent="0.2">
      <c r="B495" s="26"/>
    </row>
    <row r="496" spans="2:2" x14ac:dyDescent="0.2">
      <c r="B496" s="26"/>
    </row>
    <row r="497" spans="2:2" x14ac:dyDescent="0.2">
      <c r="B497" s="26"/>
    </row>
    <row r="498" spans="2:2" x14ac:dyDescent="0.2">
      <c r="B498" s="26"/>
    </row>
    <row r="499" spans="2:2" x14ac:dyDescent="0.2">
      <c r="B499" s="26"/>
    </row>
    <row r="500" spans="2:2" x14ac:dyDescent="0.2">
      <c r="B500" s="26"/>
    </row>
    <row r="501" spans="2:2" x14ac:dyDescent="0.2">
      <c r="B501" s="26"/>
    </row>
    <row r="502" spans="2:2" x14ac:dyDescent="0.2">
      <c r="B502" s="26"/>
    </row>
    <row r="503" spans="2:2" x14ac:dyDescent="0.2">
      <c r="B503" s="26"/>
    </row>
    <row r="504" spans="2:2" x14ac:dyDescent="0.2">
      <c r="B504" s="26"/>
    </row>
    <row r="505" spans="2:2" x14ac:dyDescent="0.2">
      <c r="B505" s="26"/>
    </row>
    <row r="506" spans="2:2" x14ac:dyDescent="0.2">
      <c r="B506" s="26"/>
    </row>
    <row r="507" spans="2:2" x14ac:dyDescent="0.2">
      <c r="B507" s="26"/>
    </row>
    <row r="508" spans="2:2" x14ac:dyDescent="0.2">
      <c r="B508" s="26"/>
    </row>
    <row r="509" spans="2:2" x14ac:dyDescent="0.2">
      <c r="B509" s="26"/>
    </row>
    <row r="510" spans="2:2" x14ac:dyDescent="0.2">
      <c r="B510" s="26"/>
    </row>
    <row r="511" spans="2:2" x14ac:dyDescent="0.2">
      <c r="B511" s="26"/>
    </row>
    <row r="512" spans="2:2" x14ac:dyDescent="0.2">
      <c r="B512" s="26"/>
    </row>
    <row r="513" spans="2:2" x14ac:dyDescent="0.2">
      <c r="B513" s="26"/>
    </row>
    <row r="514" spans="2:2" x14ac:dyDescent="0.2">
      <c r="B514" s="26"/>
    </row>
    <row r="515" spans="2:2" x14ac:dyDescent="0.2">
      <c r="B515" s="26"/>
    </row>
    <row r="516" spans="2:2" x14ac:dyDescent="0.2">
      <c r="B516" s="26"/>
    </row>
    <row r="517" spans="2:2" x14ac:dyDescent="0.2">
      <c r="B517" s="26"/>
    </row>
    <row r="518" spans="2:2" x14ac:dyDescent="0.2">
      <c r="B518" s="26"/>
    </row>
    <row r="519" spans="2:2" x14ac:dyDescent="0.2">
      <c r="B519" s="26"/>
    </row>
    <row r="520" spans="2:2" x14ac:dyDescent="0.2">
      <c r="B520" s="26"/>
    </row>
    <row r="521" spans="2:2" x14ac:dyDescent="0.2">
      <c r="B521" s="26"/>
    </row>
    <row r="522" spans="2:2" x14ac:dyDescent="0.2">
      <c r="B522" s="26"/>
    </row>
    <row r="523" spans="2:2" x14ac:dyDescent="0.2">
      <c r="B523" s="26"/>
    </row>
    <row r="524" spans="2:2" x14ac:dyDescent="0.2">
      <c r="B524" s="26"/>
    </row>
    <row r="525" spans="2:2" x14ac:dyDescent="0.2">
      <c r="B525" s="26"/>
    </row>
    <row r="526" spans="2:2" x14ac:dyDescent="0.2">
      <c r="B526" s="26"/>
    </row>
    <row r="527" spans="2:2" x14ac:dyDescent="0.2">
      <c r="B527" s="26"/>
    </row>
    <row r="528" spans="2:2" x14ac:dyDescent="0.2">
      <c r="B528" s="26"/>
    </row>
    <row r="529" spans="2:2" x14ac:dyDescent="0.2">
      <c r="B529" s="26"/>
    </row>
    <row r="530" spans="2:2" x14ac:dyDescent="0.2">
      <c r="B530" s="26"/>
    </row>
    <row r="531" spans="2:2" x14ac:dyDescent="0.2">
      <c r="B531" s="26"/>
    </row>
    <row r="532" spans="2:2" x14ac:dyDescent="0.2">
      <c r="B532" s="26"/>
    </row>
    <row r="533" spans="2:2" x14ac:dyDescent="0.2">
      <c r="B533" s="26"/>
    </row>
    <row r="534" spans="2:2" x14ac:dyDescent="0.2">
      <c r="B534" s="26"/>
    </row>
    <row r="535" spans="2:2" x14ac:dyDescent="0.2">
      <c r="B535" s="26"/>
    </row>
    <row r="536" spans="2:2" x14ac:dyDescent="0.2">
      <c r="B536" s="26"/>
    </row>
    <row r="537" spans="2:2" x14ac:dyDescent="0.2">
      <c r="B537" s="26"/>
    </row>
    <row r="538" spans="2:2" x14ac:dyDescent="0.2">
      <c r="B538" s="26"/>
    </row>
    <row r="539" spans="2:2" x14ac:dyDescent="0.2">
      <c r="B539" s="26"/>
    </row>
    <row r="540" spans="2:2" x14ac:dyDescent="0.2">
      <c r="B540" s="26"/>
    </row>
    <row r="541" spans="2:2" x14ac:dyDescent="0.2">
      <c r="B541" s="26"/>
    </row>
    <row r="542" spans="2:2" x14ac:dyDescent="0.2">
      <c r="B542" s="26"/>
    </row>
    <row r="543" spans="2:2" x14ac:dyDescent="0.2">
      <c r="B543" s="26"/>
    </row>
    <row r="544" spans="2:2" x14ac:dyDescent="0.2">
      <c r="B544" s="26"/>
    </row>
    <row r="545" spans="2:2" x14ac:dyDescent="0.2">
      <c r="B545" s="26"/>
    </row>
    <row r="546" spans="2:2" x14ac:dyDescent="0.2">
      <c r="B546" s="26"/>
    </row>
    <row r="547" spans="2:2" x14ac:dyDescent="0.2">
      <c r="B547" s="26"/>
    </row>
    <row r="548" spans="2:2" x14ac:dyDescent="0.2">
      <c r="B548" s="26"/>
    </row>
    <row r="549" spans="2:2" x14ac:dyDescent="0.2">
      <c r="B549" s="26"/>
    </row>
    <row r="550" spans="2:2" x14ac:dyDescent="0.2">
      <c r="B550" s="26"/>
    </row>
    <row r="551" spans="2:2" x14ac:dyDescent="0.2">
      <c r="B551" s="26"/>
    </row>
    <row r="552" spans="2:2" x14ac:dyDescent="0.2">
      <c r="B552" s="26"/>
    </row>
    <row r="553" spans="2:2" x14ac:dyDescent="0.2">
      <c r="B553" s="26"/>
    </row>
    <row r="554" spans="2:2" x14ac:dyDescent="0.2">
      <c r="B554" s="26"/>
    </row>
    <row r="555" spans="2:2" x14ac:dyDescent="0.2">
      <c r="B555" s="26"/>
    </row>
    <row r="556" spans="2:2" x14ac:dyDescent="0.2">
      <c r="B556" s="26"/>
    </row>
    <row r="557" spans="2:2" x14ac:dyDescent="0.2">
      <c r="B557" s="26"/>
    </row>
    <row r="558" spans="2:2" x14ac:dyDescent="0.2">
      <c r="B558" s="26"/>
    </row>
    <row r="559" spans="2:2" x14ac:dyDescent="0.2">
      <c r="B559" s="26"/>
    </row>
    <row r="560" spans="2:2" x14ac:dyDescent="0.2">
      <c r="B560" s="26"/>
    </row>
    <row r="561" spans="2:2" x14ac:dyDescent="0.2">
      <c r="B561" s="26"/>
    </row>
    <row r="562" spans="2:2" x14ac:dyDescent="0.2">
      <c r="B562" s="26"/>
    </row>
    <row r="563" spans="2:2" x14ac:dyDescent="0.2">
      <c r="B563" s="26"/>
    </row>
    <row r="564" spans="2:2" x14ac:dyDescent="0.2">
      <c r="B564" s="26"/>
    </row>
    <row r="565" spans="2:2" x14ac:dyDescent="0.2">
      <c r="B565" s="26"/>
    </row>
    <row r="566" spans="2:2" x14ac:dyDescent="0.2">
      <c r="B566" s="26"/>
    </row>
    <row r="567" spans="2:2" x14ac:dyDescent="0.2">
      <c r="B567" s="26"/>
    </row>
    <row r="568" spans="2:2" x14ac:dyDescent="0.2">
      <c r="B568" s="26"/>
    </row>
  </sheetData>
  <protectedRanges>
    <protectedRange sqref="A391:D398" name="Range1"/>
  </protectedRanges>
  <sortState xmlns:xlrd2="http://schemas.microsoft.com/office/spreadsheetml/2017/richdata2" ref="A21:AG407">
    <sortCondition ref="C21:C407"/>
  </sortState>
  <phoneticPr fontId="0" type="noConversion"/>
  <hyperlinks>
    <hyperlink ref="H2018" r:id="rId1" display="http://vsolj.cetus-net.org/bulletin.html" xr:uid="{00000000-0004-0000-0000-000000000000}"/>
    <hyperlink ref="H65223" r:id="rId2" display="http://vsolj.cetus-net.org/bulletin.html" xr:uid="{00000000-0004-0000-0000-000001000000}"/>
    <hyperlink ref="H65216" r:id="rId3" display="https://www.aavso.org/ejaavso" xr:uid="{00000000-0004-0000-0000-000002000000}"/>
    <hyperlink ref="AP1367" r:id="rId4" display="http://cdsbib.u-strasbg.fr/cgi-bin/cdsbib?1990RMxAA..21..381G" xr:uid="{00000000-0004-0000-0000-000003000000}"/>
    <hyperlink ref="AP1371" r:id="rId5" display="http://cdsbib.u-strasbg.fr/cgi-bin/cdsbib?1990RMxAA..21..381G" xr:uid="{00000000-0004-0000-0000-000004000000}"/>
    <hyperlink ref="AP1370" r:id="rId6" display="http://cdsbib.u-strasbg.fr/cgi-bin/cdsbib?1990RMxAA..21..381G" xr:uid="{00000000-0004-0000-0000-000005000000}"/>
    <hyperlink ref="AP1351" r:id="rId7" display="http://cdsbib.u-strasbg.fr/cgi-bin/cdsbib?1990RMxAA..21..381G" xr:uid="{00000000-0004-0000-0000-000006000000}"/>
    <hyperlink ref="I65223" r:id="rId8" display="http://vsolj.cetus-net.org/bulletin.html" xr:uid="{00000000-0004-0000-0000-000007000000}"/>
    <hyperlink ref="AQ1507" r:id="rId9" display="http://cdsbib.u-strasbg.fr/cgi-bin/cdsbib?1990RMxAA..21..381G" xr:uid="{00000000-0004-0000-0000-000008000000}"/>
    <hyperlink ref="AQ56273" r:id="rId10" display="http://cdsbib.u-strasbg.fr/cgi-bin/cdsbib?1990RMxAA..21..381G" xr:uid="{00000000-0004-0000-0000-000009000000}"/>
    <hyperlink ref="AQ1508" r:id="rId11" display="http://cdsbib.u-strasbg.fr/cgi-bin/cdsbib?1990RMxAA..21..381G" xr:uid="{00000000-0004-0000-0000-00000A000000}"/>
    <hyperlink ref="H65220" r:id="rId12" display="https://www.aavso.org/ejaavso" xr:uid="{00000000-0004-0000-0000-00000B000000}"/>
    <hyperlink ref="H2393" r:id="rId13" display="http://vsolj.cetus-net.org/bulletin.html" xr:uid="{00000000-0004-0000-0000-00000C000000}"/>
    <hyperlink ref="AP3637" r:id="rId14" display="http://cdsbib.u-strasbg.fr/cgi-bin/cdsbib?1990RMxAA..21..381G" xr:uid="{00000000-0004-0000-0000-00000D000000}"/>
    <hyperlink ref="AP3640" r:id="rId15" display="http://cdsbib.u-strasbg.fr/cgi-bin/cdsbib?1990RMxAA..21..381G" xr:uid="{00000000-0004-0000-0000-00000E000000}"/>
    <hyperlink ref="AP3638" r:id="rId16" display="http://cdsbib.u-strasbg.fr/cgi-bin/cdsbib?1990RMxAA..21..381G" xr:uid="{00000000-0004-0000-0000-00000F000000}"/>
    <hyperlink ref="AP3622" r:id="rId17" display="http://cdsbib.u-strasbg.fr/cgi-bin/cdsbib?1990RMxAA..21..381G" xr:uid="{00000000-0004-0000-0000-000010000000}"/>
    <hyperlink ref="I2393" r:id="rId18" display="http://vsolj.cetus-net.org/bulletin.html" xr:uid="{00000000-0004-0000-0000-000011000000}"/>
    <hyperlink ref="AQ3851" r:id="rId19" display="http://cdsbib.u-strasbg.fr/cgi-bin/cdsbib?1990RMxAA..21..381G" xr:uid="{00000000-0004-0000-0000-000012000000}"/>
    <hyperlink ref="AQ552" r:id="rId20" display="http://cdsbib.u-strasbg.fr/cgi-bin/cdsbib?1990RMxAA..21..381G" xr:uid="{00000000-0004-0000-0000-000013000000}"/>
    <hyperlink ref="AQ3855" r:id="rId21" display="http://cdsbib.u-strasbg.fr/cgi-bin/cdsbib?1990RMxAA..21..381G" xr:uid="{00000000-0004-0000-0000-000014000000}"/>
    <hyperlink ref="H64889" r:id="rId22" display="http://vsolj.cetus-net.org/bulletin.html" xr:uid="{00000000-0004-0000-0000-000015000000}"/>
    <hyperlink ref="H64882" r:id="rId23" display="https://www.aavso.org/ejaavso" xr:uid="{00000000-0004-0000-0000-000016000000}"/>
    <hyperlink ref="I64889" r:id="rId24" display="http://vsolj.cetus-net.org/bulletin.html" xr:uid="{00000000-0004-0000-0000-000017000000}"/>
    <hyperlink ref="AQ58540" r:id="rId25" display="http://cdsbib.u-strasbg.fr/cgi-bin/cdsbib?1990RMxAA..21..381G" xr:uid="{00000000-0004-0000-0000-000018000000}"/>
    <hyperlink ref="H64886" r:id="rId26" display="https://www.aavso.org/ejaavso" xr:uid="{00000000-0004-0000-0000-000019000000}"/>
    <hyperlink ref="AP5904" r:id="rId27" display="http://cdsbib.u-strasbg.fr/cgi-bin/cdsbib?1990RMxAA..21..381G" xr:uid="{00000000-0004-0000-0000-00001A000000}"/>
    <hyperlink ref="AP5907" r:id="rId28" display="http://cdsbib.u-strasbg.fr/cgi-bin/cdsbib?1990RMxAA..21..381G" xr:uid="{00000000-0004-0000-0000-00001B000000}"/>
    <hyperlink ref="AP5905" r:id="rId29" display="http://cdsbib.u-strasbg.fr/cgi-bin/cdsbib?1990RMxAA..21..381G" xr:uid="{00000000-0004-0000-0000-00001C000000}"/>
    <hyperlink ref="AP5889" r:id="rId30" display="http://cdsbib.u-strasbg.fr/cgi-bin/cdsbib?1990RMxAA..21..381G" xr:uid="{00000000-0004-0000-0000-00001D000000}"/>
    <hyperlink ref="AQ6118" r:id="rId31" display="http://cdsbib.u-strasbg.fr/cgi-bin/cdsbib?1990RMxAA..21..381G" xr:uid="{00000000-0004-0000-0000-00001E000000}"/>
    <hyperlink ref="AQ6122" r:id="rId32" display="http://cdsbib.u-strasbg.fr/cgi-bin/cdsbib?1990RMxAA..21..381G" xr:uid="{00000000-0004-0000-0000-00001F000000}"/>
    <hyperlink ref="AQ266" r:id="rId33" display="http://cdsbib.u-strasbg.fr/cgi-bin/cdsbib?1990RMxAA..21..381G" xr:uid="{00000000-0004-0000-0000-000020000000}"/>
    <hyperlink ref="I3010" r:id="rId34" display="http://vsolj.cetus-net.org/bulletin.html" xr:uid="{00000000-0004-0000-0000-000021000000}"/>
    <hyperlink ref="H3010" r:id="rId35" display="http://vsolj.cetus-net.org/bulletin.html" xr:uid="{00000000-0004-0000-0000-000022000000}"/>
    <hyperlink ref="AQ927" r:id="rId36" display="http://cdsbib.u-strasbg.fr/cgi-bin/cdsbib?1990RMxAA..21..381G" xr:uid="{00000000-0004-0000-0000-000023000000}"/>
    <hyperlink ref="AQ926" r:id="rId37" display="http://cdsbib.u-strasbg.fr/cgi-bin/cdsbib?1990RMxAA..21..381G" xr:uid="{00000000-0004-0000-0000-000024000000}"/>
    <hyperlink ref="AP4180" r:id="rId38" display="http://cdsbib.u-strasbg.fr/cgi-bin/cdsbib?1990RMxAA..21..381G" xr:uid="{00000000-0004-0000-0000-000025000000}"/>
    <hyperlink ref="AP4198" r:id="rId39" display="http://cdsbib.u-strasbg.fr/cgi-bin/cdsbib?1990RMxAA..21..381G" xr:uid="{00000000-0004-0000-0000-000026000000}"/>
    <hyperlink ref="AP4199" r:id="rId40" display="http://cdsbib.u-strasbg.fr/cgi-bin/cdsbib?1990RMxAA..21..381G" xr:uid="{00000000-0004-0000-0000-000027000000}"/>
    <hyperlink ref="AP4195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05" workbookViewId="0">
      <selection activeCell="A272" sqref="A272:D348"/>
    </sheetView>
  </sheetViews>
  <sheetFormatPr defaultRowHeight="12.75" x14ac:dyDescent="0.2"/>
  <cols>
    <col min="1" max="1" width="19.7109375" style="112" customWidth="1"/>
    <col min="2" max="2" width="4.42578125" style="21" customWidth="1"/>
    <col min="3" max="3" width="12.7109375" style="112" customWidth="1"/>
    <col min="4" max="4" width="5.42578125" style="21" customWidth="1"/>
    <col min="5" max="5" width="14.85546875" style="21" customWidth="1"/>
    <col min="6" max="6" width="9.140625" style="21"/>
    <col min="7" max="7" width="12" style="21" customWidth="1"/>
    <col min="8" max="8" width="14.140625" style="112" customWidth="1"/>
    <col min="9" max="9" width="22.570312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03125" style="21" customWidth="1"/>
    <col min="14" max="14" width="14.140625" style="21" customWidth="1"/>
    <col min="15" max="15" width="23.42578125" style="21" customWidth="1"/>
    <col min="16" max="16" width="16.5703125" style="21" customWidth="1"/>
    <col min="17" max="17" width="41" style="21" customWidth="1"/>
    <col min="18" max="16384" width="9.140625" style="21"/>
  </cols>
  <sheetData>
    <row r="1" spans="1:16" ht="15.75" x14ac:dyDescent="0.25">
      <c r="A1" s="111" t="s">
        <v>194</v>
      </c>
      <c r="I1" s="113" t="s">
        <v>195</v>
      </c>
      <c r="J1" s="114" t="s">
        <v>196</v>
      </c>
    </row>
    <row r="2" spans="1:16" x14ac:dyDescent="0.2">
      <c r="I2" s="115" t="s">
        <v>197</v>
      </c>
      <c r="J2" s="116" t="s">
        <v>198</v>
      </c>
    </row>
    <row r="3" spans="1:16" x14ac:dyDescent="0.2">
      <c r="A3" s="117" t="s">
        <v>199</v>
      </c>
      <c r="I3" s="115" t="s">
        <v>200</v>
      </c>
      <c r="J3" s="116" t="s">
        <v>201</v>
      </c>
    </row>
    <row r="4" spans="1:16" x14ac:dyDescent="0.2">
      <c r="I4" s="115" t="s">
        <v>202</v>
      </c>
      <c r="J4" s="116" t="s">
        <v>201</v>
      </c>
    </row>
    <row r="5" spans="1:16" ht="13.5" thickBot="1" x14ac:dyDescent="0.25">
      <c r="I5" s="118" t="s">
        <v>203</v>
      </c>
      <c r="J5" s="119" t="s">
        <v>167</v>
      </c>
    </row>
    <row r="10" spans="1:16" ht="13.5" thickBot="1" x14ac:dyDescent="0.25"/>
    <row r="11" spans="1:16" ht="12.75" customHeight="1" thickBot="1" x14ac:dyDescent="0.25">
      <c r="A11" s="112" t="str">
        <f t="shared" ref="A11:A74" si="0">P11</f>
        <v>IBVS 46 </v>
      </c>
      <c r="B11" s="120" t="str">
        <f t="shared" ref="B11:B74" si="1">IF(H11=INT(H11),"I","II")</f>
        <v>I</v>
      </c>
      <c r="C11" s="112">
        <f t="shared" ref="C11:C74" si="2">1*G11</f>
        <v>38448.303999999996</v>
      </c>
      <c r="D11" s="21" t="str">
        <f t="shared" ref="D11:D74" si="3">VLOOKUP(F11,I$1:J$5,2,FALSE)</f>
        <v>vis</v>
      </c>
      <c r="E11" s="121">
        <f>VLOOKUP(C11,Active!C$21:E$972,3,FALSE)</f>
        <v>-19347.033269034084</v>
      </c>
      <c r="F11" s="120" t="s">
        <v>203</v>
      </c>
      <c r="G11" s="21" t="str">
        <f t="shared" ref="G11:G74" si="4">MID(I11,3,LEN(I11)-3)</f>
        <v>38448.304</v>
      </c>
      <c r="H11" s="112">
        <f t="shared" ref="H11:H74" si="5">1*K11</f>
        <v>-29200</v>
      </c>
      <c r="I11" s="122" t="s">
        <v>228</v>
      </c>
      <c r="J11" s="123" t="s">
        <v>229</v>
      </c>
      <c r="K11" s="122">
        <v>-29200</v>
      </c>
      <c r="L11" s="122" t="s">
        <v>230</v>
      </c>
      <c r="M11" s="123" t="s">
        <v>231</v>
      </c>
      <c r="N11" s="123"/>
      <c r="O11" s="124" t="s">
        <v>232</v>
      </c>
      <c r="P11" s="125" t="s">
        <v>233</v>
      </c>
    </row>
    <row r="12" spans="1:16" ht="12.75" customHeight="1" thickBot="1" x14ac:dyDescent="0.25">
      <c r="A12" s="112" t="str">
        <f t="shared" si="0"/>
        <v>IBVS 221 </v>
      </c>
      <c r="B12" s="120" t="str">
        <f t="shared" si="1"/>
        <v>I</v>
      </c>
      <c r="C12" s="112">
        <f t="shared" si="2"/>
        <v>39520.713000000003</v>
      </c>
      <c r="D12" s="21" t="str">
        <f t="shared" si="3"/>
        <v>vis</v>
      </c>
      <c r="E12" s="121">
        <f>VLOOKUP(C12,Active!C$21:E$972,3,FALSE)</f>
        <v>-17451.968172221161</v>
      </c>
      <c r="F12" s="120" t="s">
        <v>203</v>
      </c>
      <c r="G12" s="21" t="str">
        <f t="shared" si="4"/>
        <v>39520.713</v>
      </c>
      <c r="H12" s="112">
        <f t="shared" si="5"/>
        <v>-27305</v>
      </c>
      <c r="I12" s="122" t="s">
        <v>234</v>
      </c>
      <c r="J12" s="123" t="s">
        <v>235</v>
      </c>
      <c r="K12" s="122">
        <v>-27305</v>
      </c>
      <c r="L12" s="122" t="s">
        <v>236</v>
      </c>
      <c r="M12" s="123" t="s">
        <v>231</v>
      </c>
      <c r="N12" s="123"/>
      <c r="O12" s="124" t="s">
        <v>237</v>
      </c>
      <c r="P12" s="125" t="s">
        <v>238</v>
      </c>
    </row>
    <row r="13" spans="1:16" ht="12.75" customHeight="1" thickBot="1" x14ac:dyDescent="0.25">
      <c r="A13" s="112" t="str">
        <f t="shared" si="0"/>
        <v> BBS 20 </v>
      </c>
      <c r="B13" s="120" t="str">
        <f t="shared" si="1"/>
        <v>I</v>
      </c>
      <c r="C13" s="112">
        <f t="shared" si="2"/>
        <v>42443.529000000002</v>
      </c>
      <c r="D13" s="21" t="str">
        <f t="shared" si="3"/>
        <v>vis</v>
      </c>
      <c r="E13" s="121">
        <f>VLOOKUP(C13,Active!C$21:E$972,3,FALSE)</f>
        <v>-12287.029621718209</v>
      </c>
      <c r="F13" s="120" t="s">
        <v>203</v>
      </c>
      <c r="G13" s="21" t="str">
        <f t="shared" si="4"/>
        <v>42443.529</v>
      </c>
      <c r="H13" s="112">
        <f t="shared" si="5"/>
        <v>-22140</v>
      </c>
      <c r="I13" s="122" t="s">
        <v>258</v>
      </c>
      <c r="J13" s="123" t="s">
        <v>259</v>
      </c>
      <c r="K13" s="122">
        <v>-22140</v>
      </c>
      <c r="L13" s="122" t="s">
        <v>204</v>
      </c>
      <c r="M13" s="123" t="s">
        <v>231</v>
      </c>
      <c r="N13" s="123"/>
      <c r="O13" s="124" t="s">
        <v>260</v>
      </c>
      <c r="P13" s="124" t="s">
        <v>261</v>
      </c>
    </row>
    <row r="14" spans="1:16" ht="12.75" customHeight="1" thickBot="1" x14ac:dyDescent="0.25">
      <c r="A14" s="112" t="str">
        <f t="shared" si="0"/>
        <v> BBS 21 </v>
      </c>
      <c r="B14" s="120" t="str">
        <f t="shared" si="1"/>
        <v>I</v>
      </c>
      <c r="C14" s="112">
        <f t="shared" si="2"/>
        <v>42450.321000000004</v>
      </c>
      <c r="D14" s="21" t="str">
        <f t="shared" si="3"/>
        <v>vis</v>
      </c>
      <c r="E14" s="121">
        <f>VLOOKUP(C14,Active!C$21:E$972,3,FALSE)</f>
        <v>-12275.027407882297</v>
      </c>
      <c r="F14" s="120" t="s">
        <v>203</v>
      </c>
      <c r="G14" s="21" t="str">
        <f t="shared" si="4"/>
        <v>42450.321</v>
      </c>
      <c r="H14" s="112">
        <f t="shared" si="5"/>
        <v>-22128</v>
      </c>
      <c r="I14" s="122" t="s">
        <v>262</v>
      </c>
      <c r="J14" s="123" t="s">
        <v>263</v>
      </c>
      <c r="K14" s="122">
        <v>-22128</v>
      </c>
      <c r="L14" s="122" t="s">
        <v>264</v>
      </c>
      <c r="M14" s="123" t="s">
        <v>231</v>
      </c>
      <c r="N14" s="123"/>
      <c r="O14" s="124" t="s">
        <v>260</v>
      </c>
      <c r="P14" s="124" t="s">
        <v>265</v>
      </c>
    </row>
    <row r="15" spans="1:16" ht="12.75" customHeight="1" thickBot="1" x14ac:dyDescent="0.25">
      <c r="A15" s="112" t="str">
        <f t="shared" si="0"/>
        <v> BBS 21 </v>
      </c>
      <c r="B15" s="120" t="str">
        <f t="shared" si="1"/>
        <v>I</v>
      </c>
      <c r="C15" s="112">
        <f t="shared" si="2"/>
        <v>42450.328999999998</v>
      </c>
      <c r="D15" s="21" t="str">
        <f t="shared" si="3"/>
        <v>vis</v>
      </c>
      <c r="E15" s="121">
        <f>VLOOKUP(C15,Active!C$21:E$972,3,FALSE)</f>
        <v>-12275.013270999108</v>
      </c>
      <c r="F15" s="120" t="s">
        <v>203</v>
      </c>
      <c r="G15" s="21" t="str">
        <f t="shared" si="4"/>
        <v>42450.329</v>
      </c>
      <c r="H15" s="112">
        <f t="shared" si="5"/>
        <v>-22128</v>
      </c>
      <c r="I15" s="122" t="s">
        <v>266</v>
      </c>
      <c r="J15" s="123" t="s">
        <v>267</v>
      </c>
      <c r="K15" s="122">
        <v>-22128</v>
      </c>
      <c r="L15" s="122" t="s">
        <v>222</v>
      </c>
      <c r="M15" s="123" t="s">
        <v>231</v>
      </c>
      <c r="N15" s="123"/>
      <c r="O15" s="124" t="s">
        <v>268</v>
      </c>
      <c r="P15" s="124" t="s">
        <v>265</v>
      </c>
    </row>
    <row r="16" spans="1:16" ht="12.75" customHeight="1" thickBot="1" x14ac:dyDescent="0.25">
      <c r="A16" s="112" t="str">
        <f t="shared" si="0"/>
        <v> BBS 21 </v>
      </c>
      <c r="B16" s="120" t="str">
        <f t="shared" si="1"/>
        <v>I</v>
      </c>
      <c r="C16" s="112">
        <f t="shared" si="2"/>
        <v>42454.29</v>
      </c>
      <c r="D16" s="21" t="str">
        <f t="shared" si="3"/>
        <v>vis</v>
      </c>
      <c r="E16" s="121">
        <f>VLOOKUP(C16,Active!C$21:E$972,3,FALSE)</f>
        <v>-12268.013746705223</v>
      </c>
      <c r="F16" s="120" t="s">
        <v>203</v>
      </c>
      <c r="G16" s="21" t="str">
        <f t="shared" si="4"/>
        <v>42454.290</v>
      </c>
      <c r="H16" s="112">
        <f t="shared" si="5"/>
        <v>-22121</v>
      </c>
      <c r="I16" s="122" t="s">
        <v>269</v>
      </c>
      <c r="J16" s="123" t="s">
        <v>270</v>
      </c>
      <c r="K16" s="122">
        <v>-22121</v>
      </c>
      <c r="L16" s="122" t="s">
        <v>222</v>
      </c>
      <c r="M16" s="123" t="s">
        <v>231</v>
      </c>
      <c r="N16" s="123"/>
      <c r="O16" s="124" t="s">
        <v>268</v>
      </c>
      <c r="P16" s="124" t="s">
        <v>265</v>
      </c>
    </row>
    <row r="17" spans="1:16" ht="12.75" customHeight="1" thickBot="1" x14ac:dyDescent="0.25">
      <c r="A17" s="112" t="str">
        <f t="shared" si="0"/>
        <v> BBS 21 </v>
      </c>
      <c r="B17" s="120" t="str">
        <f t="shared" si="1"/>
        <v>I</v>
      </c>
      <c r="C17" s="112">
        <f t="shared" si="2"/>
        <v>42458.252999999997</v>
      </c>
      <c r="D17" s="21" t="str">
        <f t="shared" si="3"/>
        <v>vis</v>
      </c>
      <c r="E17" s="121">
        <f>VLOOKUP(C17,Active!C$21:E$972,3,FALSE)</f>
        <v>-12261.01068819055</v>
      </c>
      <c r="F17" s="120" t="s">
        <v>203</v>
      </c>
      <c r="G17" s="21" t="str">
        <f t="shared" si="4"/>
        <v>42458.253</v>
      </c>
      <c r="H17" s="112">
        <f t="shared" si="5"/>
        <v>-22114</v>
      </c>
      <c r="I17" s="122" t="s">
        <v>271</v>
      </c>
      <c r="J17" s="123" t="s">
        <v>272</v>
      </c>
      <c r="K17" s="122">
        <v>-22114</v>
      </c>
      <c r="L17" s="122" t="s">
        <v>273</v>
      </c>
      <c r="M17" s="123" t="s">
        <v>231</v>
      </c>
      <c r="N17" s="123"/>
      <c r="O17" s="124" t="s">
        <v>268</v>
      </c>
      <c r="P17" s="124" t="s">
        <v>265</v>
      </c>
    </row>
    <row r="18" spans="1:16" ht="12.75" customHeight="1" thickBot="1" x14ac:dyDescent="0.25">
      <c r="A18" s="112" t="str">
        <f t="shared" si="0"/>
        <v> BBS 21 </v>
      </c>
      <c r="B18" s="120" t="str">
        <f t="shared" si="1"/>
        <v>I</v>
      </c>
      <c r="C18" s="112">
        <f t="shared" si="2"/>
        <v>42502.391000000003</v>
      </c>
      <c r="D18" s="21" t="str">
        <f t="shared" si="3"/>
        <v>vis</v>
      </c>
      <c r="E18" s="121">
        <f>VLOOKUP(C18,Active!C$21:E$972,3,FALSE)</f>
        <v>-12183.013969361129</v>
      </c>
      <c r="F18" s="120" t="s">
        <v>203</v>
      </c>
      <c r="G18" s="21" t="str">
        <f t="shared" si="4"/>
        <v>42502.391</v>
      </c>
      <c r="H18" s="112">
        <f t="shared" si="5"/>
        <v>-22036</v>
      </c>
      <c r="I18" s="122" t="s">
        <v>277</v>
      </c>
      <c r="J18" s="123" t="s">
        <v>278</v>
      </c>
      <c r="K18" s="122">
        <v>-22036</v>
      </c>
      <c r="L18" s="122" t="s">
        <v>279</v>
      </c>
      <c r="M18" s="123" t="s">
        <v>231</v>
      </c>
      <c r="N18" s="123"/>
      <c r="O18" s="124" t="s">
        <v>268</v>
      </c>
      <c r="P18" s="124" t="s">
        <v>265</v>
      </c>
    </row>
    <row r="19" spans="1:16" ht="12.75" customHeight="1" thickBot="1" x14ac:dyDescent="0.25">
      <c r="A19" s="112" t="str">
        <f t="shared" si="0"/>
        <v> BBS 22 </v>
      </c>
      <c r="B19" s="120" t="str">
        <f t="shared" si="1"/>
        <v>I</v>
      </c>
      <c r="C19" s="112">
        <f t="shared" si="2"/>
        <v>42510.313999999998</v>
      </c>
      <c r="D19" s="21" t="str">
        <f t="shared" si="3"/>
        <v>vis</v>
      </c>
      <c r="E19" s="121">
        <f>VLOOKUP(C19,Active!C$21:E$972,3,FALSE)</f>
        <v>-12169.013153662978</v>
      </c>
      <c r="F19" s="120" t="s">
        <v>203</v>
      </c>
      <c r="G19" s="21" t="str">
        <f t="shared" si="4"/>
        <v>42510.314</v>
      </c>
      <c r="H19" s="112">
        <f t="shared" si="5"/>
        <v>-22022</v>
      </c>
      <c r="I19" s="122" t="s">
        <v>280</v>
      </c>
      <c r="J19" s="123" t="s">
        <v>281</v>
      </c>
      <c r="K19" s="122">
        <v>-22022</v>
      </c>
      <c r="L19" s="122" t="s">
        <v>222</v>
      </c>
      <c r="M19" s="123" t="s">
        <v>231</v>
      </c>
      <c r="N19" s="123"/>
      <c r="O19" s="124" t="s">
        <v>268</v>
      </c>
      <c r="P19" s="124" t="s">
        <v>282</v>
      </c>
    </row>
    <row r="20" spans="1:16" ht="12.75" customHeight="1" thickBot="1" x14ac:dyDescent="0.25">
      <c r="A20" s="112" t="str">
        <f t="shared" si="0"/>
        <v> BBS 24 </v>
      </c>
      <c r="B20" s="120" t="str">
        <f t="shared" si="1"/>
        <v>I</v>
      </c>
      <c r="C20" s="112">
        <f t="shared" si="2"/>
        <v>42680.648000000001</v>
      </c>
      <c r="D20" s="21" t="str">
        <f t="shared" si="3"/>
        <v>vis</v>
      </c>
      <c r="E20" s="121">
        <f>VLOOKUP(C20,Active!C$21:E$972,3,FALSE)</f>
        <v>-11868.014170811719</v>
      </c>
      <c r="F20" s="120" t="s">
        <v>203</v>
      </c>
      <c r="G20" s="21" t="str">
        <f t="shared" si="4"/>
        <v>42680.648</v>
      </c>
      <c r="H20" s="112">
        <f t="shared" si="5"/>
        <v>-21721</v>
      </c>
      <c r="I20" s="122" t="s">
        <v>283</v>
      </c>
      <c r="J20" s="123" t="s">
        <v>284</v>
      </c>
      <c r="K20" s="122">
        <v>-21721</v>
      </c>
      <c r="L20" s="122" t="s">
        <v>279</v>
      </c>
      <c r="M20" s="123" t="s">
        <v>231</v>
      </c>
      <c r="N20" s="123"/>
      <c r="O20" s="124" t="s">
        <v>268</v>
      </c>
      <c r="P20" s="124" t="s">
        <v>285</v>
      </c>
    </row>
    <row r="21" spans="1:16" ht="12.75" customHeight="1" thickBot="1" x14ac:dyDescent="0.25">
      <c r="A21" s="112" t="str">
        <f t="shared" si="0"/>
        <v> BBS 26 </v>
      </c>
      <c r="B21" s="120" t="str">
        <f t="shared" si="1"/>
        <v>I</v>
      </c>
      <c r="C21" s="112">
        <f t="shared" si="2"/>
        <v>42785.34</v>
      </c>
      <c r="D21" s="21" t="str">
        <f t="shared" si="3"/>
        <v>vis</v>
      </c>
      <c r="E21" s="121">
        <f>VLOOKUP(C21,Active!C$21:E$972,3,FALSE)</f>
        <v>-11683.011848828661</v>
      </c>
      <c r="F21" s="120" t="s">
        <v>203</v>
      </c>
      <c r="G21" s="21" t="str">
        <f t="shared" si="4"/>
        <v>42785.340</v>
      </c>
      <c r="H21" s="112">
        <f t="shared" si="5"/>
        <v>-21536</v>
      </c>
      <c r="I21" s="122" t="s">
        <v>286</v>
      </c>
      <c r="J21" s="123" t="s">
        <v>287</v>
      </c>
      <c r="K21" s="122">
        <v>-21536</v>
      </c>
      <c r="L21" s="122" t="s">
        <v>222</v>
      </c>
      <c r="M21" s="123" t="s">
        <v>231</v>
      </c>
      <c r="N21" s="123"/>
      <c r="O21" s="124" t="s">
        <v>288</v>
      </c>
      <c r="P21" s="124" t="s">
        <v>289</v>
      </c>
    </row>
    <row r="22" spans="1:16" ht="12.75" customHeight="1" thickBot="1" x14ac:dyDescent="0.25">
      <c r="A22" s="112" t="str">
        <f t="shared" si="0"/>
        <v> BBS 26 </v>
      </c>
      <c r="B22" s="120" t="str">
        <f t="shared" si="1"/>
        <v>I</v>
      </c>
      <c r="C22" s="112">
        <f t="shared" si="2"/>
        <v>42807.41</v>
      </c>
      <c r="D22" s="21" t="str">
        <f t="shared" si="3"/>
        <v>vis</v>
      </c>
      <c r="E22" s="121">
        <f>VLOOKUP(C22,Active!C$21:E$972,3,FALSE)</f>
        <v>-11644.011722303545</v>
      </c>
      <c r="F22" s="120" t="s">
        <v>203</v>
      </c>
      <c r="G22" s="21" t="str">
        <f t="shared" si="4"/>
        <v>42807.410</v>
      </c>
      <c r="H22" s="112">
        <f t="shared" si="5"/>
        <v>-21497</v>
      </c>
      <c r="I22" s="122" t="s">
        <v>290</v>
      </c>
      <c r="J22" s="123" t="s">
        <v>291</v>
      </c>
      <c r="K22" s="122">
        <v>-21497</v>
      </c>
      <c r="L22" s="122" t="s">
        <v>222</v>
      </c>
      <c r="M22" s="123" t="s">
        <v>231</v>
      </c>
      <c r="N22" s="123"/>
      <c r="O22" s="124" t="s">
        <v>268</v>
      </c>
      <c r="P22" s="124" t="s">
        <v>289</v>
      </c>
    </row>
    <row r="23" spans="1:16" ht="12.75" customHeight="1" thickBot="1" x14ac:dyDescent="0.25">
      <c r="A23" s="112" t="str">
        <f t="shared" si="0"/>
        <v> BBS 26 </v>
      </c>
      <c r="B23" s="120" t="str">
        <f t="shared" si="1"/>
        <v>I</v>
      </c>
      <c r="C23" s="112">
        <f t="shared" si="2"/>
        <v>42812.500999999997</v>
      </c>
      <c r="D23" s="21" t="str">
        <f t="shared" si="3"/>
        <v>vis</v>
      </c>
      <c r="E23" s="121">
        <f>VLOOKUP(C23,Active!C$21:E$972,3,FALSE)</f>
        <v>-11635.015363257824</v>
      </c>
      <c r="F23" s="120" t="s">
        <v>203</v>
      </c>
      <c r="G23" s="21" t="str">
        <f t="shared" si="4"/>
        <v>42812.501</v>
      </c>
      <c r="H23" s="112">
        <f t="shared" si="5"/>
        <v>-21488</v>
      </c>
      <c r="I23" s="122" t="s">
        <v>296</v>
      </c>
      <c r="J23" s="123" t="s">
        <v>297</v>
      </c>
      <c r="K23" s="122">
        <v>-21488</v>
      </c>
      <c r="L23" s="122" t="s">
        <v>225</v>
      </c>
      <c r="M23" s="123" t="s">
        <v>231</v>
      </c>
      <c r="N23" s="123"/>
      <c r="O23" s="124" t="s">
        <v>268</v>
      </c>
      <c r="P23" s="124" t="s">
        <v>289</v>
      </c>
    </row>
    <row r="24" spans="1:16" ht="12.75" customHeight="1" thickBot="1" x14ac:dyDescent="0.25">
      <c r="A24" s="112" t="str">
        <f t="shared" si="0"/>
        <v> BBS 26 </v>
      </c>
      <c r="B24" s="120" t="str">
        <f t="shared" si="1"/>
        <v>I</v>
      </c>
      <c r="C24" s="112">
        <f t="shared" si="2"/>
        <v>42828.343999999997</v>
      </c>
      <c r="D24" s="21" t="str">
        <f t="shared" si="3"/>
        <v>vis</v>
      </c>
      <c r="E24" s="121">
        <f>VLOOKUP(C24,Active!C$21:E$972,3,FALSE)</f>
        <v>-11607.019033192702</v>
      </c>
      <c r="F24" s="120" t="s">
        <v>203</v>
      </c>
      <c r="G24" s="21" t="str">
        <f t="shared" si="4"/>
        <v>42828.344</v>
      </c>
      <c r="H24" s="112">
        <f t="shared" si="5"/>
        <v>-21460</v>
      </c>
      <c r="I24" s="122" t="s">
        <v>300</v>
      </c>
      <c r="J24" s="123" t="s">
        <v>301</v>
      </c>
      <c r="K24" s="122">
        <v>-21460</v>
      </c>
      <c r="L24" s="122" t="s">
        <v>230</v>
      </c>
      <c r="M24" s="123" t="s">
        <v>231</v>
      </c>
      <c r="N24" s="123"/>
      <c r="O24" s="124" t="s">
        <v>288</v>
      </c>
      <c r="P24" s="124" t="s">
        <v>289</v>
      </c>
    </row>
    <row r="25" spans="1:16" ht="12.75" customHeight="1" thickBot="1" x14ac:dyDescent="0.25">
      <c r="A25" s="112" t="str">
        <f t="shared" si="0"/>
        <v> BBS 26 </v>
      </c>
      <c r="B25" s="120" t="str">
        <f t="shared" si="1"/>
        <v>I</v>
      </c>
      <c r="C25" s="112">
        <f t="shared" si="2"/>
        <v>42832.302000000003</v>
      </c>
      <c r="D25" s="21" t="str">
        <f t="shared" si="3"/>
        <v>vis</v>
      </c>
      <c r="E25" s="121">
        <f>VLOOKUP(C25,Active!C$21:E$972,3,FALSE)</f>
        <v>-11600.02481023001</v>
      </c>
      <c r="F25" s="120" t="s">
        <v>203</v>
      </c>
      <c r="G25" s="21" t="str">
        <f t="shared" si="4"/>
        <v>42832.302</v>
      </c>
      <c r="H25" s="112">
        <f t="shared" si="5"/>
        <v>-21453</v>
      </c>
      <c r="I25" s="122" t="s">
        <v>302</v>
      </c>
      <c r="J25" s="123" t="s">
        <v>303</v>
      </c>
      <c r="K25" s="122">
        <v>-21453</v>
      </c>
      <c r="L25" s="122" t="s">
        <v>304</v>
      </c>
      <c r="M25" s="123" t="s">
        <v>231</v>
      </c>
      <c r="N25" s="123"/>
      <c r="O25" s="124" t="s">
        <v>288</v>
      </c>
      <c r="P25" s="124" t="s">
        <v>289</v>
      </c>
    </row>
    <row r="26" spans="1:16" ht="12.75" customHeight="1" thickBot="1" x14ac:dyDescent="0.25">
      <c r="A26" s="112" t="str">
        <f t="shared" si="0"/>
        <v> BBS 27 </v>
      </c>
      <c r="B26" s="120" t="str">
        <f t="shared" si="1"/>
        <v>I</v>
      </c>
      <c r="C26" s="112">
        <f t="shared" si="2"/>
        <v>42841.351000000002</v>
      </c>
      <c r="D26" s="21" t="str">
        <f t="shared" si="3"/>
        <v>vis</v>
      </c>
      <c r="E26" s="121">
        <f>VLOOKUP(C26,Active!C$21:E$972,3,FALSE)</f>
        <v>-11584.034228221599</v>
      </c>
      <c r="F26" s="120" t="s">
        <v>203</v>
      </c>
      <c r="G26" s="21" t="str">
        <f t="shared" si="4"/>
        <v>42841.351</v>
      </c>
      <c r="H26" s="112">
        <f t="shared" si="5"/>
        <v>-21437</v>
      </c>
      <c r="I26" s="122" t="s">
        <v>317</v>
      </c>
      <c r="J26" s="123" t="s">
        <v>318</v>
      </c>
      <c r="K26" s="122">
        <v>-21437</v>
      </c>
      <c r="L26" s="122" t="s">
        <v>319</v>
      </c>
      <c r="M26" s="123" t="s">
        <v>231</v>
      </c>
      <c r="N26" s="123"/>
      <c r="O26" s="124" t="s">
        <v>288</v>
      </c>
      <c r="P26" s="124" t="s">
        <v>320</v>
      </c>
    </row>
    <row r="27" spans="1:16" ht="12.75" customHeight="1" thickBot="1" x14ac:dyDescent="0.25">
      <c r="A27" s="112" t="str">
        <f t="shared" si="0"/>
        <v> BBS 27 </v>
      </c>
      <c r="B27" s="120" t="str">
        <f t="shared" si="1"/>
        <v>I</v>
      </c>
      <c r="C27" s="112">
        <f t="shared" si="2"/>
        <v>42858.334000000003</v>
      </c>
      <c r="D27" s="21" t="str">
        <f t="shared" si="3"/>
        <v>vis</v>
      </c>
      <c r="E27" s="121">
        <f>VLOOKUP(C27,Active!C$21:E$972,3,FALSE)</f>
        <v>-11554.023392300627</v>
      </c>
      <c r="F27" s="120" t="s">
        <v>203</v>
      </c>
      <c r="G27" s="21" t="str">
        <f t="shared" si="4"/>
        <v>42858.334</v>
      </c>
      <c r="H27" s="112">
        <f t="shared" si="5"/>
        <v>-21407</v>
      </c>
      <c r="I27" s="122" t="s">
        <v>321</v>
      </c>
      <c r="J27" s="123" t="s">
        <v>322</v>
      </c>
      <c r="K27" s="122">
        <v>-21407</v>
      </c>
      <c r="L27" s="122" t="s">
        <v>276</v>
      </c>
      <c r="M27" s="123" t="s">
        <v>231</v>
      </c>
      <c r="N27" s="123"/>
      <c r="O27" s="124" t="s">
        <v>288</v>
      </c>
      <c r="P27" s="124" t="s">
        <v>320</v>
      </c>
    </row>
    <row r="28" spans="1:16" ht="12.75" customHeight="1" thickBot="1" x14ac:dyDescent="0.25">
      <c r="A28" s="112" t="str">
        <f t="shared" si="0"/>
        <v> BBS 27 </v>
      </c>
      <c r="B28" s="120" t="str">
        <f t="shared" si="1"/>
        <v>I</v>
      </c>
      <c r="C28" s="112">
        <f t="shared" si="2"/>
        <v>42859.459000000003</v>
      </c>
      <c r="D28" s="21" t="str">
        <f t="shared" si="3"/>
        <v>vis</v>
      </c>
      <c r="E28" s="121">
        <f>VLOOKUP(C28,Active!C$21:E$972,3,FALSE)</f>
        <v>-11552.035393100774</v>
      </c>
      <c r="F28" s="120" t="s">
        <v>203</v>
      </c>
      <c r="G28" s="21" t="str">
        <f t="shared" si="4"/>
        <v>42859.459</v>
      </c>
      <c r="H28" s="112">
        <f t="shared" si="5"/>
        <v>-21405</v>
      </c>
      <c r="I28" s="122" t="s">
        <v>323</v>
      </c>
      <c r="J28" s="123" t="s">
        <v>324</v>
      </c>
      <c r="K28" s="122">
        <v>-21405</v>
      </c>
      <c r="L28" s="122" t="s">
        <v>319</v>
      </c>
      <c r="M28" s="123" t="s">
        <v>231</v>
      </c>
      <c r="N28" s="123"/>
      <c r="O28" s="124" t="s">
        <v>288</v>
      </c>
      <c r="P28" s="124" t="s">
        <v>320</v>
      </c>
    </row>
    <row r="29" spans="1:16" ht="12.75" customHeight="1" thickBot="1" x14ac:dyDescent="0.25">
      <c r="A29" s="112" t="str">
        <f t="shared" si="0"/>
        <v> BBS 27 </v>
      </c>
      <c r="B29" s="120" t="str">
        <f t="shared" si="1"/>
        <v>I</v>
      </c>
      <c r="C29" s="112">
        <f t="shared" si="2"/>
        <v>42871.358999999997</v>
      </c>
      <c r="D29" s="21" t="str">
        <f t="shared" si="3"/>
        <v>vis</v>
      </c>
      <c r="E29" s="121">
        <f>VLOOKUP(C29,Active!C$21:E$972,3,FALSE)</f>
        <v>-11531.006779342346</v>
      </c>
      <c r="F29" s="120" t="s">
        <v>203</v>
      </c>
      <c r="G29" s="21" t="str">
        <f t="shared" si="4"/>
        <v>42871.359</v>
      </c>
      <c r="H29" s="112">
        <f t="shared" si="5"/>
        <v>-21384</v>
      </c>
      <c r="I29" s="122" t="s">
        <v>336</v>
      </c>
      <c r="J29" s="123" t="s">
        <v>337</v>
      </c>
      <c r="K29" s="122">
        <v>-21384</v>
      </c>
      <c r="L29" s="122" t="s">
        <v>338</v>
      </c>
      <c r="M29" s="123" t="s">
        <v>231</v>
      </c>
      <c r="N29" s="123"/>
      <c r="O29" s="124" t="s">
        <v>268</v>
      </c>
      <c r="P29" s="124" t="s">
        <v>320</v>
      </c>
    </row>
    <row r="30" spans="1:16" ht="12.75" customHeight="1" thickBot="1" x14ac:dyDescent="0.25">
      <c r="A30" s="112" t="str">
        <f t="shared" si="0"/>
        <v> BBS 27 </v>
      </c>
      <c r="B30" s="120" t="str">
        <f t="shared" si="1"/>
        <v>I</v>
      </c>
      <c r="C30" s="112">
        <f t="shared" si="2"/>
        <v>42880.398000000001</v>
      </c>
      <c r="D30" s="21" t="str">
        <f t="shared" si="3"/>
        <v>vis</v>
      </c>
      <c r="E30" s="121">
        <f>VLOOKUP(C30,Active!C$21:E$972,3,FALSE)</f>
        <v>-11515.033868437924</v>
      </c>
      <c r="F30" s="120" t="s">
        <v>203</v>
      </c>
      <c r="G30" s="21" t="str">
        <f t="shared" si="4"/>
        <v>42880.398</v>
      </c>
      <c r="H30" s="112">
        <f t="shared" si="5"/>
        <v>-21368</v>
      </c>
      <c r="I30" s="122" t="s">
        <v>339</v>
      </c>
      <c r="J30" s="123" t="s">
        <v>340</v>
      </c>
      <c r="K30" s="122">
        <v>-21368</v>
      </c>
      <c r="L30" s="122" t="s">
        <v>334</v>
      </c>
      <c r="M30" s="123" t="s">
        <v>231</v>
      </c>
      <c r="N30" s="123"/>
      <c r="O30" s="124" t="s">
        <v>288</v>
      </c>
      <c r="P30" s="124" t="s">
        <v>320</v>
      </c>
    </row>
    <row r="31" spans="1:16" ht="12.75" customHeight="1" thickBot="1" x14ac:dyDescent="0.25">
      <c r="A31" s="112" t="str">
        <f t="shared" si="0"/>
        <v> BBS 27 </v>
      </c>
      <c r="B31" s="120" t="str">
        <f t="shared" si="1"/>
        <v>I</v>
      </c>
      <c r="C31" s="112">
        <f t="shared" si="2"/>
        <v>42888.328000000001</v>
      </c>
      <c r="D31" s="21" t="str">
        <f t="shared" si="3"/>
        <v>vis</v>
      </c>
      <c r="E31" s="121">
        <f>VLOOKUP(C31,Active!C$21:E$972,3,FALSE)</f>
        <v>-11501.020682966964</v>
      </c>
      <c r="F31" s="120" t="s">
        <v>203</v>
      </c>
      <c r="G31" s="21" t="str">
        <f t="shared" si="4"/>
        <v>42888.328</v>
      </c>
      <c r="H31" s="112">
        <f t="shared" si="5"/>
        <v>-21354</v>
      </c>
      <c r="I31" s="122" t="s">
        <v>341</v>
      </c>
      <c r="J31" s="123" t="s">
        <v>342</v>
      </c>
      <c r="K31" s="122">
        <v>-21354</v>
      </c>
      <c r="L31" s="122" t="s">
        <v>343</v>
      </c>
      <c r="M31" s="123" t="s">
        <v>231</v>
      </c>
      <c r="N31" s="123"/>
      <c r="O31" s="124" t="s">
        <v>288</v>
      </c>
      <c r="P31" s="124" t="s">
        <v>320</v>
      </c>
    </row>
    <row r="32" spans="1:16" ht="12.75" customHeight="1" thickBot="1" x14ac:dyDescent="0.25">
      <c r="A32" s="112" t="str">
        <f t="shared" si="0"/>
        <v> BBS 28 </v>
      </c>
      <c r="B32" s="120" t="str">
        <f t="shared" si="1"/>
        <v>I</v>
      </c>
      <c r="C32" s="112">
        <f t="shared" si="2"/>
        <v>42901.345000000001</v>
      </c>
      <c r="D32" s="21" t="str">
        <f t="shared" si="3"/>
        <v>vis</v>
      </c>
      <c r="E32" s="121">
        <f>VLOOKUP(C32,Active!C$21:E$972,3,FALSE)</f>
        <v>-11478.018206891871</v>
      </c>
      <c r="F32" s="120" t="s">
        <v>203</v>
      </c>
      <c r="G32" s="21" t="str">
        <f t="shared" si="4"/>
        <v>42901.345</v>
      </c>
      <c r="H32" s="112">
        <f t="shared" si="5"/>
        <v>-21331</v>
      </c>
      <c r="I32" s="122" t="s">
        <v>344</v>
      </c>
      <c r="J32" s="123" t="s">
        <v>345</v>
      </c>
      <c r="K32" s="122">
        <v>-21331</v>
      </c>
      <c r="L32" s="122" t="s">
        <v>230</v>
      </c>
      <c r="M32" s="123" t="s">
        <v>231</v>
      </c>
      <c r="N32" s="123"/>
      <c r="O32" s="124" t="s">
        <v>268</v>
      </c>
      <c r="P32" s="124" t="s">
        <v>346</v>
      </c>
    </row>
    <row r="33" spans="1:16" ht="12.75" customHeight="1" thickBot="1" x14ac:dyDescent="0.25">
      <c r="A33" s="112" t="str">
        <f t="shared" si="0"/>
        <v> BBS 30 </v>
      </c>
      <c r="B33" s="120" t="str">
        <f t="shared" si="1"/>
        <v>I</v>
      </c>
      <c r="C33" s="112">
        <f t="shared" si="2"/>
        <v>43032.629000000001</v>
      </c>
      <c r="D33" s="21" t="str">
        <f t="shared" si="3"/>
        <v>vis</v>
      </c>
      <c r="E33" s="121">
        <f>VLOOKUP(C33,Active!C$21:E$972,3,FALSE)</f>
        <v>-11246.024885155495</v>
      </c>
      <c r="F33" s="120" t="s">
        <v>203</v>
      </c>
      <c r="G33" s="21" t="str">
        <f t="shared" si="4"/>
        <v>43032.629</v>
      </c>
      <c r="H33" s="112">
        <f t="shared" si="5"/>
        <v>-21099</v>
      </c>
      <c r="I33" s="122" t="s">
        <v>347</v>
      </c>
      <c r="J33" s="123" t="s">
        <v>348</v>
      </c>
      <c r="K33" s="122">
        <v>-21099</v>
      </c>
      <c r="L33" s="122" t="s">
        <v>264</v>
      </c>
      <c r="M33" s="123" t="s">
        <v>231</v>
      </c>
      <c r="N33" s="123"/>
      <c r="O33" s="124" t="s">
        <v>268</v>
      </c>
      <c r="P33" s="124" t="s">
        <v>349</v>
      </c>
    </row>
    <row r="34" spans="1:16" ht="12.75" customHeight="1" thickBot="1" x14ac:dyDescent="0.25">
      <c r="A34" s="112" t="str">
        <f t="shared" si="0"/>
        <v> BBS 31 </v>
      </c>
      <c r="B34" s="120" t="str">
        <f t="shared" si="1"/>
        <v>I</v>
      </c>
      <c r="C34" s="112">
        <f t="shared" si="2"/>
        <v>43101.671999999999</v>
      </c>
      <c r="D34" s="21" t="str">
        <f t="shared" si="3"/>
        <v>vis</v>
      </c>
      <c r="E34" s="121">
        <f>VLOOKUP(C34,Active!C$21:E$972,3,FALSE)</f>
        <v>-11124.018281817358</v>
      </c>
      <c r="F34" s="120" t="s">
        <v>203</v>
      </c>
      <c r="G34" s="21" t="str">
        <f t="shared" si="4"/>
        <v>43101.672</v>
      </c>
      <c r="H34" s="112">
        <f t="shared" si="5"/>
        <v>-20977</v>
      </c>
      <c r="I34" s="122" t="s">
        <v>350</v>
      </c>
      <c r="J34" s="123" t="s">
        <v>351</v>
      </c>
      <c r="K34" s="122">
        <v>-20977</v>
      </c>
      <c r="L34" s="122" t="s">
        <v>230</v>
      </c>
      <c r="M34" s="123" t="s">
        <v>231</v>
      </c>
      <c r="N34" s="123"/>
      <c r="O34" s="124" t="s">
        <v>268</v>
      </c>
      <c r="P34" s="124" t="s">
        <v>352</v>
      </c>
    </row>
    <row r="35" spans="1:16" ht="12.75" customHeight="1" thickBot="1" x14ac:dyDescent="0.25">
      <c r="A35" s="112" t="str">
        <f t="shared" si="0"/>
        <v> AOEB 4 </v>
      </c>
      <c r="B35" s="120" t="str">
        <f t="shared" si="1"/>
        <v>I</v>
      </c>
      <c r="C35" s="112">
        <f t="shared" si="2"/>
        <v>43170.712</v>
      </c>
      <c r="D35" s="21" t="str">
        <f t="shared" si="3"/>
        <v>vis</v>
      </c>
      <c r="E35" s="121">
        <f>VLOOKUP(C35,Active!C$21:E$972,3,FALSE)</f>
        <v>-11002.016979810413</v>
      </c>
      <c r="F35" s="120" t="s">
        <v>203</v>
      </c>
      <c r="G35" s="21" t="str">
        <f t="shared" si="4"/>
        <v>43170.712</v>
      </c>
      <c r="H35" s="112">
        <f t="shared" si="5"/>
        <v>-20855</v>
      </c>
      <c r="I35" s="122" t="s">
        <v>353</v>
      </c>
      <c r="J35" s="123" t="s">
        <v>354</v>
      </c>
      <c r="K35" s="122">
        <v>-20855</v>
      </c>
      <c r="L35" s="122" t="s">
        <v>217</v>
      </c>
      <c r="M35" s="123" t="s">
        <v>231</v>
      </c>
      <c r="N35" s="123"/>
      <c r="O35" s="124" t="s">
        <v>355</v>
      </c>
      <c r="P35" s="124" t="s">
        <v>356</v>
      </c>
    </row>
    <row r="36" spans="1:16" ht="12.75" customHeight="1" thickBot="1" x14ac:dyDescent="0.25">
      <c r="A36" s="112" t="str">
        <f t="shared" si="0"/>
        <v> AOEB 4 </v>
      </c>
      <c r="B36" s="120" t="str">
        <f t="shared" si="1"/>
        <v>I</v>
      </c>
      <c r="C36" s="112">
        <f t="shared" si="2"/>
        <v>43175.798999999999</v>
      </c>
      <c r="D36" s="21" t="str">
        <f t="shared" si="3"/>
        <v>vis</v>
      </c>
      <c r="E36" s="121">
        <f>VLOOKUP(C36,Active!C$21:E$972,3,FALSE)</f>
        <v>-10993.027689206281</v>
      </c>
      <c r="F36" s="120" t="s">
        <v>203</v>
      </c>
      <c r="G36" s="21" t="str">
        <f t="shared" si="4"/>
        <v>43175.799</v>
      </c>
      <c r="H36" s="112">
        <f t="shared" si="5"/>
        <v>-20846</v>
      </c>
      <c r="I36" s="122" t="s">
        <v>357</v>
      </c>
      <c r="J36" s="123" t="s">
        <v>358</v>
      </c>
      <c r="K36" s="122">
        <v>-20846</v>
      </c>
      <c r="L36" s="122" t="s">
        <v>204</v>
      </c>
      <c r="M36" s="123" t="s">
        <v>231</v>
      </c>
      <c r="N36" s="123"/>
      <c r="O36" s="124" t="s">
        <v>355</v>
      </c>
      <c r="P36" s="124" t="s">
        <v>356</v>
      </c>
    </row>
    <row r="37" spans="1:16" ht="12.75" customHeight="1" thickBot="1" x14ac:dyDescent="0.25">
      <c r="A37" s="112" t="str">
        <f t="shared" si="0"/>
        <v> BBS 32 </v>
      </c>
      <c r="B37" s="120" t="str">
        <f t="shared" si="1"/>
        <v>I</v>
      </c>
      <c r="C37" s="112">
        <f t="shared" si="2"/>
        <v>43188.252999999997</v>
      </c>
      <c r="D37" s="21" t="str">
        <f t="shared" si="3"/>
        <v>vis</v>
      </c>
      <c r="E37" s="121">
        <f>VLOOKUP(C37,Active!C$21:E$972,3,FALSE)</f>
        <v>-10971.020096286318</v>
      </c>
      <c r="F37" s="120" t="s">
        <v>203</v>
      </c>
      <c r="G37" s="21" t="str">
        <f t="shared" si="4"/>
        <v>43188.253</v>
      </c>
      <c r="H37" s="112">
        <f t="shared" si="5"/>
        <v>-20824</v>
      </c>
      <c r="I37" s="122" t="s">
        <v>359</v>
      </c>
      <c r="J37" s="123" t="s">
        <v>360</v>
      </c>
      <c r="K37" s="122">
        <v>-20824</v>
      </c>
      <c r="L37" s="122" t="s">
        <v>343</v>
      </c>
      <c r="M37" s="123" t="s">
        <v>231</v>
      </c>
      <c r="N37" s="123"/>
      <c r="O37" s="124" t="s">
        <v>268</v>
      </c>
      <c r="P37" s="124" t="s">
        <v>361</v>
      </c>
    </row>
    <row r="38" spans="1:16" ht="12.75" customHeight="1" thickBot="1" x14ac:dyDescent="0.25">
      <c r="A38" s="112" t="str">
        <f t="shared" si="0"/>
        <v> BBS 32 </v>
      </c>
      <c r="B38" s="120" t="str">
        <f t="shared" si="1"/>
        <v>I</v>
      </c>
      <c r="C38" s="112">
        <f t="shared" si="2"/>
        <v>43189.39</v>
      </c>
      <c r="D38" s="21" t="str">
        <f t="shared" si="3"/>
        <v>vis</v>
      </c>
      <c r="E38" s="121">
        <f>VLOOKUP(C38,Active!C$21:E$972,3,FALSE)</f>
        <v>-10969.010891761664</v>
      </c>
      <c r="F38" s="120" t="s">
        <v>203</v>
      </c>
      <c r="G38" s="21" t="str">
        <f t="shared" si="4"/>
        <v>43189.390</v>
      </c>
      <c r="H38" s="112">
        <f t="shared" si="5"/>
        <v>-20822</v>
      </c>
      <c r="I38" s="122" t="s">
        <v>362</v>
      </c>
      <c r="J38" s="123" t="s">
        <v>363</v>
      </c>
      <c r="K38" s="122">
        <v>-20822</v>
      </c>
      <c r="L38" s="122" t="s">
        <v>222</v>
      </c>
      <c r="M38" s="123" t="s">
        <v>231</v>
      </c>
      <c r="N38" s="123"/>
      <c r="O38" s="124" t="s">
        <v>288</v>
      </c>
      <c r="P38" s="124" t="s">
        <v>361</v>
      </c>
    </row>
    <row r="39" spans="1:16" ht="12.75" customHeight="1" thickBot="1" x14ac:dyDescent="0.25">
      <c r="A39" s="112" t="str">
        <f t="shared" si="0"/>
        <v> BBS 35 </v>
      </c>
      <c r="B39" s="120" t="str">
        <f t="shared" si="1"/>
        <v>I</v>
      </c>
      <c r="C39" s="112">
        <f t="shared" si="2"/>
        <v>43410.652999999998</v>
      </c>
      <c r="D39" s="21" t="str">
        <f t="shared" si="3"/>
        <v>vis</v>
      </c>
      <c r="E39" s="121">
        <f>VLOOKUP(C39,Active!C$21:E$972,3,FALSE)</f>
        <v>-10578.014743355494</v>
      </c>
      <c r="F39" s="120" t="s">
        <v>203</v>
      </c>
      <c r="G39" s="21" t="str">
        <f t="shared" si="4"/>
        <v>43410.653</v>
      </c>
      <c r="H39" s="112">
        <f t="shared" si="5"/>
        <v>-20431</v>
      </c>
      <c r="I39" s="122" t="s">
        <v>366</v>
      </c>
      <c r="J39" s="123" t="s">
        <v>367</v>
      </c>
      <c r="K39" s="122">
        <v>-20431</v>
      </c>
      <c r="L39" s="122" t="s">
        <v>217</v>
      </c>
      <c r="M39" s="123" t="s">
        <v>231</v>
      </c>
      <c r="N39" s="123"/>
      <c r="O39" s="124" t="s">
        <v>268</v>
      </c>
      <c r="P39" s="124" t="s">
        <v>368</v>
      </c>
    </row>
    <row r="40" spans="1:16" ht="12.75" customHeight="1" thickBot="1" x14ac:dyDescent="0.25">
      <c r="A40" s="112" t="str">
        <f t="shared" si="0"/>
        <v> BBS 36 </v>
      </c>
      <c r="B40" s="120" t="str">
        <f t="shared" si="1"/>
        <v>I</v>
      </c>
      <c r="C40" s="112">
        <f t="shared" si="2"/>
        <v>43481.389000000003</v>
      </c>
      <c r="D40" s="21" t="str">
        <f t="shared" si="3"/>
        <v>vis</v>
      </c>
      <c r="E40" s="121">
        <f>VLOOKUP(C40,Active!C$21:E$972,3,FALSE)</f>
        <v>-10453.016422110366</v>
      </c>
      <c r="F40" s="120" t="s">
        <v>203</v>
      </c>
      <c r="G40" s="21" t="str">
        <f t="shared" si="4"/>
        <v>43481.389</v>
      </c>
      <c r="H40" s="112">
        <f t="shared" si="5"/>
        <v>-20306</v>
      </c>
      <c r="I40" s="122" t="s">
        <v>369</v>
      </c>
      <c r="J40" s="123" t="s">
        <v>370</v>
      </c>
      <c r="K40" s="122">
        <v>-20306</v>
      </c>
      <c r="L40" s="122" t="s">
        <v>230</v>
      </c>
      <c r="M40" s="123" t="s">
        <v>231</v>
      </c>
      <c r="N40" s="123"/>
      <c r="O40" s="124" t="s">
        <v>268</v>
      </c>
      <c r="P40" s="124" t="s">
        <v>371</v>
      </c>
    </row>
    <row r="41" spans="1:16" ht="12.75" customHeight="1" thickBot="1" x14ac:dyDescent="0.25">
      <c r="A41" s="112" t="str">
        <f t="shared" si="0"/>
        <v> BBS 36 </v>
      </c>
      <c r="B41" s="120" t="str">
        <f t="shared" si="1"/>
        <v>I</v>
      </c>
      <c r="C41" s="112">
        <f t="shared" si="2"/>
        <v>43496.658000000003</v>
      </c>
      <c r="D41" s="21" t="str">
        <f t="shared" si="3"/>
        <v>vis</v>
      </c>
      <c r="E41" s="121">
        <f>VLOOKUP(C41,Active!C$21:E$972,3,FALSE)</f>
        <v>-10426.034413414767</v>
      </c>
      <c r="F41" s="120" t="s">
        <v>203</v>
      </c>
      <c r="G41" s="21" t="str">
        <f t="shared" si="4"/>
        <v>43496.658</v>
      </c>
      <c r="H41" s="112">
        <f t="shared" si="5"/>
        <v>-20279</v>
      </c>
      <c r="I41" s="122" t="s">
        <v>372</v>
      </c>
      <c r="J41" s="123" t="s">
        <v>373</v>
      </c>
      <c r="K41" s="122">
        <v>-20279</v>
      </c>
      <c r="L41" s="122" t="s">
        <v>374</v>
      </c>
      <c r="M41" s="123" t="s">
        <v>231</v>
      </c>
      <c r="N41" s="123"/>
      <c r="O41" s="124" t="s">
        <v>260</v>
      </c>
      <c r="P41" s="124" t="s">
        <v>371</v>
      </c>
    </row>
    <row r="42" spans="1:16" ht="12.75" customHeight="1" thickBot="1" x14ac:dyDescent="0.25">
      <c r="A42" s="112" t="str">
        <f t="shared" si="0"/>
        <v> BRNO 23 </v>
      </c>
      <c r="B42" s="120" t="str">
        <f t="shared" si="1"/>
        <v>I</v>
      </c>
      <c r="C42" s="112">
        <f t="shared" si="2"/>
        <v>43512.517999999996</v>
      </c>
      <c r="D42" s="21" t="str">
        <f t="shared" si="3"/>
        <v>vis</v>
      </c>
      <c r="E42" s="121">
        <f>VLOOKUP(C42,Active!C$21:E$972,3,FALSE)</f>
        <v>-10398.00804247286</v>
      </c>
      <c r="F42" s="120" t="s">
        <v>203</v>
      </c>
      <c r="G42" s="21" t="str">
        <f t="shared" si="4"/>
        <v>43512.518</v>
      </c>
      <c r="H42" s="112">
        <f t="shared" si="5"/>
        <v>-20251</v>
      </c>
      <c r="I42" s="122" t="s">
        <v>375</v>
      </c>
      <c r="J42" s="123" t="s">
        <v>376</v>
      </c>
      <c r="K42" s="122">
        <v>-20251</v>
      </c>
      <c r="L42" s="122" t="s">
        <v>273</v>
      </c>
      <c r="M42" s="123" t="s">
        <v>231</v>
      </c>
      <c r="N42" s="123"/>
      <c r="O42" s="124" t="s">
        <v>377</v>
      </c>
      <c r="P42" s="124" t="s">
        <v>378</v>
      </c>
    </row>
    <row r="43" spans="1:16" ht="12.75" customHeight="1" thickBot="1" x14ac:dyDescent="0.25">
      <c r="A43" s="112" t="str">
        <f t="shared" si="0"/>
        <v> BBS 36 </v>
      </c>
      <c r="B43" s="120" t="str">
        <f t="shared" si="1"/>
        <v>I</v>
      </c>
      <c r="C43" s="112">
        <f t="shared" si="2"/>
        <v>43515.345000000001</v>
      </c>
      <c r="D43" s="21" t="str">
        <f t="shared" si="3"/>
        <v>vis</v>
      </c>
      <c r="E43" s="121">
        <f>VLOOKUP(C43,Active!C$21:E$972,3,FALSE)</f>
        <v>-10393.012421372423</v>
      </c>
      <c r="F43" s="120" t="s">
        <v>203</v>
      </c>
      <c r="G43" s="21" t="str">
        <f t="shared" si="4"/>
        <v>43515.345</v>
      </c>
      <c r="H43" s="112">
        <f t="shared" si="5"/>
        <v>-20246</v>
      </c>
      <c r="I43" s="122" t="s">
        <v>379</v>
      </c>
      <c r="J43" s="123" t="s">
        <v>380</v>
      </c>
      <c r="K43" s="122">
        <v>-20246</v>
      </c>
      <c r="L43" s="122" t="s">
        <v>279</v>
      </c>
      <c r="M43" s="123" t="s">
        <v>231</v>
      </c>
      <c r="N43" s="123"/>
      <c r="O43" s="124" t="s">
        <v>268</v>
      </c>
      <c r="P43" s="124" t="s">
        <v>371</v>
      </c>
    </row>
    <row r="44" spans="1:16" ht="12.75" customHeight="1" thickBot="1" x14ac:dyDescent="0.25">
      <c r="A44" s="112" t="str">
        <f t="shared" si="0"/>
        <v> BBS 37 </v>
      </c>
      <c r="B44" s="120" t="str">
        <f t="shared" si="1"/>
        <v>I</v>
      </c>
      <c r="C44" s="112">
        <f t="shared" si="2"/>
        <v>43575.32</v>
      </c>
      <c r="D44" s="21" t="str">
        <f t="shared" si="3"/>
        <v>vis</v>
      </c>
      <c r="E44" s="121">
        <f>VLOOKUP(C44,Active!C$21:E$972,3,FALSE)</f>
        <v>-10287.029975140293</v>
      </c>
      <c r="F44" s="120" t="s">
        <v>203</v>
      </c>
      <c r="G44" s="21" t="str">
        <f t="shared" si="4"/>
        <v>43575.320</v>
      </c>
      <c r="H44" s="112">
        <f t="shared" si="5"/>
        <v>-20140</v>
      </c>
      <c r="I44" s="122" t="s">
        <v>381</v>
      </c>
      <c r="J44" s="123" t="s">
        <v>382</v>
      </c>
      <c r="K44" s="122">
        <v>-20140</v>
      </c>
      <c r="L44" s="122" t="s">
        <v>246</v>
      </c>
      <c r="M44" s="123" t="s">
        <v>231</v>
      </c>
      <c r="N44" s="123"/>
      <c r="O44" s="124" t="s">
        <v>288</v>
      </c>
      <c r="P44" s="124" t="s">
        <v>383</v>
      </c>
    </row>
    <row r="45" spans="1:16" ht="12.75" customHeight="1" thickBot="1" x14ac:dyDescent="0.25">
      <c r="A45" s="112" t="str">
        <f t="shared" si="0"/>
        <v> BRNO 23 </v>
      </c>
      <c r="B45" s="120" t="str">
        <f t="shared" si="1"/>
        <v>I</v>
      </c>
      <c r="C45" s="112">
        <f t="shared" si="2"/>
        <v>43899.569000000003</v>
      </c>
      <c r="D45" s="21" t="str">
        <f t="shared" si="3"/>
        <v>vis</v>
      </c>
      <c r="E45" s="121">
        <f>VLOOKUP(C45,Active!C$21:E$972,3,FALSE)</f>
        <v>-9714.0461950932258</v>
      </c>
      <c r="F45" s="120" t="s">
        <v>203</v>
      </c>
      <c r="G45" s="21" t="str">
        <f t="shared" si="4"/>
        <v>43899.569</v>
      </c>
      <c r="H45" s="112">
        <f t="shared" si="5"/>
        <v>-19567</v>
      </c>
      <c r="I45" s="122" t="s">
        <v>384</v>
      </c>
      <c r="J45" s="123" t="s">
        <v>385</v>
      </c>
      <c r="K45" s="122">
        <v>-19567</v>
      </c>
      <c r="L45" s="122" t="s">
        <v>327</v>
      </c>
      <c r="M45" s="123" t="s">
        <v>231</v>
      </c>
      <c r="N45" s="123"/>
      <c r="O45" s="124" t="s">
        <v>386</v>
      </c>
      <c r="P45" s="124" t="s">
        <v>378</v>
      </c>
    </row>
    <row r="46" spans="1:16" ht="12.75" customHeight="1" thickBot="1" x14ac:dyDescent="0.25">
      <c r="A46" s="112" t="str">
        <f t="shared" si="0"/>
        <v> BBS 41 </v>
      </c>
      <c r="B46" s="120" t="str">
        <f t="shared" si="1"/>
        <v>I</v>
      </c>
      <c r="C46" s="112">
        <f t="shared" si="2"/>
        <v>43905.243999999999</v>
      </c>
      <c r="D46" s="21" t="str">
        <f t="shared" si="3"/>
        <v>vis</v>
      </c>
      <c r="E46" s="121">
        <f>VLOOKUP(C46,Active!C$21:E$972,3,FALSE)</f>
        <v>-9704.0178435739781</v>
      </c>
      <c r="F46" s="120" t="s">
        <v>203</v>
      </c>
      <c r="G46" s="21" t="str">
        <f t="shared" si="4"/>
        <v>43905.244</v>
      </c>
      <c r="H46" s="112">
        <f t="shared" si="5"/>
        <v>-19557</v>
      </c>
      <c r="I46" s="122" t="s">
        <v>387</v>
      </c>
      <c r="J46" s="123" t="s">
        <v>388</v>
      </c>
      <c r="K46" s="122">
        <v>-19557</v>
      </c>
      <c r="L46" s="122" t="s">
        <v>343</v>
      </c>
      <c r="M46" s="123" t="s">
        <v>231</v>
      </c>
      <c r="N46" s="123"/>
      <c r="O46" s="124" t="s">
        <v>268</v>
      </c>
      <c r="P46" s="124" t="s">
        <v>389</v>
      </c>
    </row>
    <row r="47" spans="1:16" ht="12.75" customHeight="1" thickBot="1" x14ac:dyDescent="0.25">
      <c r="A47" s="112" t="str">
        <f t="shared" si="0"/>
        <v> BRNO 23 </v>
      </c>
      <c r="B47" s="120" t="str">
        <f t="shared" si="1"/>
        <v>I</v>
      </c>
      <c r="C47" s="112">
        <f t="shared" si="2"/>
        <v>43928.446000000004</v>
      </c>
      <c r="D47" s="21" t="str">
        <f t="shared" si="3"/>
        <v>vis</v>
      </c>
      <c r="E47" s="121">
        <f>VLOOKUP(C47,Active!C$21:E$972,3,FALSE)</f>
        <v>-9663.0173480762132</v>
      </c>
      <c r="F47" s="120" t="s">
        <v>203</v>
      </c>
      <c r="G47" s="21" t="str">
        <f t="shared" si="4"/>
        <v>43928.446</v>
      </c>
      <c r="H47" s="112">
        <f t="shared" si="5"/>
        <v>-19516</v>
      </c>
      <c r="I47" s="122" t="s">
        <v>390</v>
      </c>
      <c r="J47" s="123" t="s">
        <v>391</v>
      </c>
      <c r="K47" s="122">
        <v>-19516</v>
      </c>
      <c r="L47" s="122" t="s">
        <v>343</v>
      </c>
      <c r="M47" s="123" t="s">
        <v>231</v>
      </c>
      <c r="N47" s="123"/>
      <c r="O47" s="124" t="s">
        <v>377</v>
      </c>
      <c r="P47" s="124" t="s">
        <v>378</v>
      </c>
    </row>
    <row r="48" spans="1:16" ht="12.75" customHeight="1" thickBot="1" x14ac:dyDescent="0.25">
      <c r="A48" s="112" t="str">
        <f t="shared" si="0"/>
        <v> BRNO 23 </v>
      </c>
      <c r="B48" s="120" t="str">
        <f t="shared" si="1"/>
        <v>I</v>
      </c>
      <c r="C48" s="112">
        <f t="shared" si="2"/>
        <v>43931.262999999999</v>
      </c>
      <c r="D48" s="21" t="str">
        <f t="shared" si="3"/>
        <v>vis</v>
      </c>
      <c r="E48" s="121">
        <f>VLOOKUP(C48,Active!C$21:E$972,3,FALSE)</f>
        <v>-9658.0393980797908</v>
      </c>
      <c r="F48" s="120" t="s">
        <v>203</v>
      </c>
      <c r="G48" s="21" t="str">
        <f t="shared" si="4"/>
        <v>43931.263</v>
      </c>
      <c r="H48" s="112">
        <f t="shared" si="5"/>
        <v>-19511</v>
      </c>
      <c r="I48" s="122" t="s">
        <v>392</v>
      </c>
      <c r="J48" s="123" t="s">
        <v>393</v>
      </c>
      <c r="K48" s="122">
        <v>-19511</v>
      </c>
      <c r="L48" s="122" t="s">
        <v>331</v>
      </c>
      <c r="M48" s="123" t="s">
        <v>231</v>
      </c>
      <c r="N48" s="123"/>
      <c r="O48" s="124" t="s">
        <v>394</v>
      </c>
      <c r="P48" s="124" t="s">
        <v>378</v>
      </c>
    </row>
    <row r="49" spans="1:16" ht="12.75" customHeight="1" thickBot="1" x14ac:dyDescent="0.25">
      <c r="A49" s="112" t="str">
        <f t="shared" si="0"/>
        <v> BRNO 23 </v>
      </c>
      <c r="B49" s="120" t="str">
        <f t="shared" si="1"/>
        <v>I</v>
      </c>
      <c r="C49" s="112">
        <f t="shared" si="2"/>
        <v>43932.400999999998</v>
      </c>
      <c r="D49" s="21" t="str">
        <f t="shared" si="3"/>
        <v>vis</v>
      </c>
      <c r="E49" s="121">
        <f>VLOOKUP(C49,Active!C$21:E$972,3,FALSE)</f>
        <v>-9656.0284264447419</v>
      </c>
      <c r="F49" s="120" t="s">
        <v>203</v>
      </c>
      <c r="G49" s="21" t="str">
        <f t="shared" si="4"/>
        <v>43932.401</v>
      </c>
      <c r="H49" s="112">
        <f t="shared" si="5"/>
        <v>-19509</v>
      </c>
      <c r="I49" s="122" t="s">
        <v>395</v>
      </c>
      <c r="J49" s="123" t="s">
        <v>396</v>
      </c>
      <c r="K49" s="122">
        <v>-19509</v>
      </c>
      <c r="L49" s="122" t="s">
        <v>246</v>
      </c>
      <c r="M49" s="123" t="s">
        <v>231</v>
      </c>
      <c r="N49" s="123"/>
      <c r="O49" s="124" t="s">
        <v>247</v>
      </c>
      <c r="P49" s="124" t="s">
        <v>378</v>
      </c>
    </row>
    <row r="50" spans="1:16" ht="12.75" customHeight="1" thickBot="1" x14ac:dyDescent="0.25">
      <c r="A50" s="112" t="str">
        <f t="shared" si="0"/>
        <v> BRNO 23 </v>
      </c>
      <c r="B50" s="120" t="str">
        <f t="shared" si="1"/>
        <v>I</v>
      </c>
      <c r="C50" s="112">
        <f t="shared" si="2"/>
        <v>43932.402000000002</v>
      </c>
      <c r="D50" s="21" t="str">
        <f t="shared" si="3"/>
        <v>vis</v>
      </c>
      <c r="E50" s="121">
        <f>VLOOKUP(C50,Active!C$21:E$972,3,FALSE)</f>
        <v>-9656.0266593343349</v>
      </c>
      <c r="F50" s="120" t="s">
        <v>203</v>
      </c>
      <c r="G50" s="21" t="str">
        <f t="shared" si="4"/>
        <v>43932.402</v>
      </c>
      <c r="H50" s="112">
        <f t="shared" si="5"/>
        <v>-19509</v>
      </c>
      <c r="I50" s="122" t="s">
        <v>397</v>
      </c>
      <c r="J50" s="123" t="s">
        <v>398</v>
      </c>
      <c r="K50" s="122">
        <v>-19509</v>
      </c>
      <c r="L50" s="122" t="s">
        <v>399</v>
      </c>
      <c r="M50" s="123" t="s">
        <v>231</v>
      </c>
      <c r="N50" s="123"/>
      <c r="O50" s="124" t="s">
        <v>400</v>
      </c>
      <c r="P50" s="124" t="s">
        <v>378</v>
      </c>
    </row>
    <row r="51" spans="1:16" ht="12.75" customHeight="1" thickBot="1" x14ac:dyDescent="0.25">
      <c r="A51" s="112" t="str">
        <f t="shared" si="0"/>
        <v> BBS 42 </v>
      </c>
      <c r="B51" s="120" t="str">
        <f t="shared" si="1"/>
        <v>I</v>
      </c>
      <c r="C51" s="112">
        <f t="shared" si="2"/>
        <v>43932.41</v>
      </c>
      <c r="D51" s="21" t="str">
        <f t="shared" si="3"/>
        <v>vis</v>
      </c>
      <c r="E51" s="121">
        <f>VLOOKUP(C51,Active!C$21:E$972,3,FALSE)</f>
        <v>-9656.0125224511339</v>
      </c>
      <c r="F51" s="120" t="s">
        <v>203</v>
      </c>
      <c r="G51" s="21" t="str">
        <f t="shared" si="4"/>
        <v>43932.410</v>
      </c>
      <c r="H51" s="112">
        <f t="shared" si="5"/>
        <v>-19509</v>
      </c>
      <c r="I51" s="122" t="s">
        <v>401</v>
      </c>
      <c r="J51" s="123" t="s">
        <v>402</v>
      </c>
      <c r="K51" s="122">
        <v>-19509</v>
      </c>
      <c r="L51" s="122" t="s">
        <v>225</v>
      </c>
      <c r="M51" s="123" t="s">
        <v>231</v>
      </c>
      <c r="N51" s="123"/>
      <c r="O51" s="124" t="s">
        <v>288</v>
      </c>
      <c r="P51" s="124" t="s">
        <v>403</v>
      </c>
    </row>
    <row r="52" spans="1:16" ht="12.75" customHeight="1" thickBot="1" x14ac:dyDescent="0.25">
      <c r="A52" s="112" t="str">
        <f t="shared" si="0"/>
        <v> BBS 42 </v>
      </c>
      <c r="B52" s="120" t="str">
        <f t="shared" si="1"/>
        <v>I</v>
      </c>
      <c r="C52" s="112">
        <f t="shared" si="2"/>
        <v>43936.362999999998</v>
      </c>
      <c r="D52" s="21" t="str">
        <f t="shared" si="3"/>
        <v>vis</v>
      </c>
      <c r="E52" s="121">
        <f>VLOOKUP(C52,Active!C$21:E$972,3,FALSE)</f>
        <v>-9649.0271350404619</v>
      </c>
      <c r="F52" s="120" t="s">
        <v>203</v>
      </c>
      <c r="G52" s="21" t="str">
        <f t="shared" si="4"/>
        <v>43936.363</v>
      </c>
      <c r="H52" s="112">
        <f t="shared" si="5"/>
        <v>-19502</v>
      </c>
      <c r="I52" s="122" t="s">
        <v>404</v>
      </c>
      <c r="J52" s="123" t="s">
        <v>405</v>
      </c>
      <c r="K52" s="122">
        <v>-19502</v>
      </c>
      <c r="L52" s="122" t="s">
        <v>246</v>
      </c>
      <c r="M52" s="123" t="s">
        <v>231</v>
      </c>
      <c r="N52" s="123"/>
      <c r="O52" s="124" t="s">
        <v>260</v>
      </c>
      <c r="P52" s="124" t="s">
        <v>403</v>
      </c>
    </row>
    <row r="53" spans="1:16" ht="12.75" customHeight="1" thickBot="1" x14ac:dyDescent="0.25">
      <c r="A53" s="112" t="str">
        <f t="shared" si="0"/>
        <v> BBS 43 </v>
      </c>
      <c r="B53" s="120" t="str">
        <f t="shared" si="1"/>
        <v>I</v>
      </c>
      <c r="C53" s="112">
        <f t="shared" si="2"/>
        <v>43966.357000000004</v>
      </c>
      <c r="D53" s="21" t="str">
        <f t="shared" si="3"/>
        <v>vis</v>
      </c>
      <c r="E53" s="121">
        <f>VLOOKUP(C53,Active!C$21:E$972,3,FALSE)</f>
        <v>-9596.0244257067861</v>
      </c>
      <c r="F53" s="120" t="s">
        <v>203</v>
      </c>
      <c r="G53" s="21" t="str">
        <f t="shared" si="4"/>
        <v>43966.357</v>
      </c>
      <c r="H53" s="112">
        <f t="shared" si="5"/>
        <v>-19449</v>
      </c>
      <c r="I53" s="122" t="s">
        <v>406</v>
      </c>
      <c r="J53" s="123" t="s">
        <v>407</v>
      </c>
      <c r="K53" s="122">
        <v>-19449</v>
      </c>
      <c r="L53" s="122" t="s">
        <v>204</v>
      </c>
      <c r="M53" s="123" t="s">
        <v>231</v>
      </c>
      <c r="N53" s="123"/>
      <c r="O53" s="124" t="s">
        <v>268</v>
      </c>
      <c r="P53" s="124" t="s">
        <v>408</v>
      </c>
    </row>
    <row r="54" spans="1:16" ht="12.75" customHeight="1" thickBot="1" x14ac:dyDescent="0.25">
      <c r="A54" s="112" t="str">
        <f t="shared" si="0"/>
        <v> BBS 43 </v>
      </c>
      <c r="B54" s="120" t="str">
        <f t="shared" si="1"/>
        <v>I</v>
      </c>
      <c r="C54" s="112">
        <f t="shared" si="2"/>
        <v>43979.379000000001</v>
      </c>
      <c r="D54" s="21" t="str">
        <f t="shared" si="3"/>
        <v>vis</v>
      </c>
      <c r="E54" s="121">
        <f>VLOOKUP(C54,Active!C$21:E$972,3,FALSE)</f>
        <v>-9573.0131140797002</v>
      </c>
      <c r="F54" s="120" t="s">
        <v>203</v>
      </c>
      <c r="G54" s="21" t="str">
        <f t="shared" si="4"/>
        <v>43979.379</v>
      </c>
      <c r="H54" s="112">
        <f t="shared" si="5"/>
        <v>-19426</v>
      </c>
      <c r="I54" s="122" t="s">
        <v>409</v>
      </c>
      <c r="J54" s="123" t="s">
        <v>410</v>
      </c>
      <c r="K54" s="122">
        <v>-19426</v>
      </c>
      <c r="L54" s="122" t="s">
        <v>217</v>
      </c>
      <c r="M54" s="123" t="s">
        <v>231</v>
      </c>
      <c r="N54" s="123"/>
      <c r="O54" s="124" t="s">
        <v>268</v>
      </c>
      <c r="P54" s="124" t="s">
        <v>408</v>
      </c>
    </row>
    <row r="55" spans="1:16" ht="12.75" customHeight="1" thickBot="1" x14ac:dyDescent="0.25">
      <c r="A55" s="112" t="str">
        <f t="shared" si="0"/>
        <v> BBS 45 </v>
      </c>
      <c r="B55" s="120" t="str">
        <f t="shared" si="1"/>
        <v>I</v>
      </c>
      <c r="C55" s="112">
        <f t="shared" si="2"/>
        <v>44165.56</v>
      </c>
      <c r="D55" s="21" t="str">
        <f t="shared" si="3"/>
        <v>vis</v>
      </c>
      <c r="E55" s="121">
        <f>VLOOKUP(C55,Active!C$21:E$972,3,FALSE)</f>
        <v>-9244.0107327217302</v>
      </c>
      <c r="F55" s="120" t="s">
        <v>203</v>
      </c>
      <c r="G55" s="21" t="str">
        <f t="shared" si="4"/>
        <v>44165.560</v>
      </c>
      <c r="H55" s="112">
        <f t="shared" si="5"/>
        <v>-19097</v>
      </c>
      <c r="I55" s="122" t="s">
        <v>411</v>
      </c>
      <c r="J55" s="123" t="s">
        <v>412</v>
      </c>
      <c r="K55" s="122">
        <v>-19097</v>
      </c>
      <c r="L55" s="122" t="s">
        <v>225</v>
      </c>
      <c r="M55" s="123" t="s">
        <v>231</v>
      </c>
      <c r="N55" s="123"/>
      <c r="O55" s="124" t="s">
        <v>268</v>
      </c>
      <c r="P55" s="124" t="s">
        <v>413</v>
      </c>
    </row>
    <row r="56" spans="1:16" ht="12.75" customHeight="1" thickBot="1" x14ac:dyDescent="0.25">
      <c r="A56" s="112" t="str">
        <f t="shared" si="0"/>
        <v> BBS 46 </v>
      </c>
      <c r="B56" s="120" t="str">
        <f t="shared" si="1"/>
        <v>I</v>
      </c>
      <c r="C56" s="112">
        <f t="shared" si="2"/>
        <v>44212.519</v>
      </c>
      <c r="D56" s="21" t="str">
        <f t="shared" si="3"/>
        <v>vis</v>
      </c>
      <c r="E56" s="121">
        <f>VLOOKUP(C56,Active!C$21:E$972,3,FALSE)</f>
        <v>-9161.0289954542877</v>
      </c>
      <c r="F56" s="120" t="s">
        <v>203</v>
      </c>
      <c r="G56" s="21" t="str">
        <f t="shared" si="4"/>
        <v>44212.519</v>
      </c>
      <c r="H56" s="112">
        <f t="shared" si="5"/>
        <v>-19014</v>
      </c>
      <c r="I56" s="122" t="s">
        <v>414</v>
      </c>
      <c r="J56" s="123" t="s">
        <v>415</v>
      </c>
      <c r="K56" s="122">
        <v>-19014</v>
      </c>
      <c r="L56" s="122" t="s">
        <v>334</v>
      </c>
      <c r="M56" s="123" t="s">
        <v>231</v>
      </c>
      <c r="N56" s="123"/>
      <c r="O56" s="124" t="s">
        <v>268</v>
      </c>
      <c r="P56" s="124" t="s">
        <v>416</v>
      </c>
    </row>
    <row r="57" spans="1:16" ht="12.75" customHeight="1" thickBot="1" x14ac:dyDescent="0.25">
      <c r="A57" s="112" t="str">
        <f t="shared" si="0"/>
        <v> BBS 46 </v>
      </c>
      <c r="B57" s="120" t="str">
        <f t="shared" si="1"/>
        <v>I</v>
      </c>
      <c r="C57" s="112">
        <f t="shared" si="2"/>
        <v>44224.404999999999</v>
      </c>
      <c r="D57" s="21" t="str">
        <f t="shared" si="3"/>
        <v>vis</v>
      </c>
      <c r="E57" s="121">
        <f>VLOOKUP(C57,Active!C$21:E$972,3,FALSE)</f>
        <v>-9140.0251212414496</v>
      </c>
      <c r="F57" s="120" t="str">
        <f>LEFT(M57,1)</f>
        <v>V</v>
      </c>
      <c r="G57" s="21" t="str">
        <f t="shared" si="4"/>
        <v>44224.405</v>
      </c>
      <c r="H57" s="112">
        <f t="shared" si="5"/>
        <v>-18993</v>
      </c>
      <c r="I57" s="122" t="s">
        <v>417</v>
      </c>
      <c r="J57" s="123" t="s">
        <v>418</v>
      </c>
      <c r="K57" s="122">
        <v>-18993</v>
      </c>
      <c r="L57" s="122" t="s">
        <v>399</v>
      </c>
      <c r="M57" s="123" t="s">
        <v>231</v>
      </c>
      <c r="N57" s="123"/>
      <c r="O57" s="124" t="s">
        <v>268</v>
      </c>
      <c r="P57" s="124" t="s">
        <v>416</v>
      </c>
    </row>
    <row r="58" spans="1:16" ht="12.75" customHeight="1" thickBot="1" x14ac:dyDescent="0.25">
      <c r="A58" s="112" t="str">
        <f t="shared" si="0"/>
        <v> BBS 47 </v>
      </c>
      <c r="B58" s="120" t="str">
        <f t="shared" si="1"/>
        <v>I</v>
      </c>
      <c r="C58" s="112">
        <f t="shared" si="2"/>
        <v>44340.408000000003</v>
      </c>
      <c r="D58" s="21" t="str">
        <f t="shared" si="3"/>
        <v>vis</v>
      </c>
      <c r="E58" s="121">
        <f>VLOOKUP(C58,Active!C$21:E$972,3,FALSE)</f>
        <v>-8935.0350135254594</v>
      </c>
      <c r="F58" s="120" t="str">
        <f>LEFT(M58,1)</f>
        <v>V</v>
      </c>
      <c r="G58" s="21" t="str">
        <f t="shared" si="4"/>
        <v>44340.408</v>
      </c>
      <c r="H58" s="112">
        <f t="shared" si="5"/>
        <v>-18788</v>
      </c>
      <c r="I58" s="122" t="s">
        <v>419</v>
      </c>
      <c r="J58" s="123" t="s">
        <v>420</v>
      </c>
      <c r="K58" s="122">
        <v>-18788</v>
      </c>
      <c r="L58" s="122" t="s">
        <v>421</v>
      </c>
      <c r="M58" s="123" t="s">
        <v>231</v>
      </c>
      <c r="N58" s="123"/>
      <c r="O58" s="124" t="s">
        <v>288</v>
      </c>
      <c r="P58" s="124" t="s">
        <v>422</v>
      </c>
    </row>
    <row r="59" spans="1:16" ht="12.75" customHeight="1" thickBot="1" x14ac:dyDescent="0.25">
      <c r="A59" s="112" t="str">
        <f t="shared" si="0"/>
        <v> AOEB 4 </v>
      </c>
      <c r="B59" s="120" t="str">
        <f t="shared" si="1"/>
        <v>I</v>
      </c>
      <c r="C59" s="112">
        <f t="shared" si="2"/>
        <v>44593.945</v>
      </c>
      <c r="D59" s="21" t="str">
        <f t="shared" si="3"/>
        <v>vis</v>
      </c>
      <c r="E59" s="121">
        <f>VLOOKUP(C59,Active!C$21:E$972,3,FALSE)</f>
        <v>-8487.0071440739266</v>
      </c>
      <c r="F59" s="120" t="str">
        <f>LEFT(M59,1)</f>
        <v>V</v>
      </c>
      <c r="G59" s="21" t="str">
        <f t="shared" si="4"/>
        <v>44593.945</v>
      </c>
      <c r="H59" s="112">
        <f t="shared" si="5"/>
        <v>-18340</v>
      </c>
      <c r="I59" s="122" t="s">
        <v>423</v>
      </c>
      <c r="J59" s="123" t="s">
        <v>424</v>
      </c>
      <c r="K59" s="122">
        <v>-18340</v>
      </c>
      <c r="L59" s="122" t="s">
        <v>222</v>
      </c>
      <c r="M59" s="123" t="s">
        <v>231</v>
      </c>
      <c r="N59" s="123"/>
      <c r="O59" s="124" t="s">
        <v>425</v>
      </c>
      <c r="P59" s="124" t="s">
        <v>356</v>
      </c>
    </row>
    <row r="60" spans="1:16" ht="12.75" customHeight="1" thickBot="1" x14ac:dyDescent="0.25">
      <c r="A60" s="112" t="str">
        <f t="shared" si="0"/>
        <v> BBS 52 </v>
      </c>
      <c r="B60" s="120" t="str">
        <f t="shared" si="1"/>
        <v>I</v>
      </c>
      <c r="C60" s="112">
        <f t="shared" si="2"/>
        <v>44602.427000000003</v>
      </c>
      <c r="D60" s="21" t="str">
        <f t="shared" si="3"/>
        <v>vis</v>
      </c>
      <c r="E60" s="121">
        <f>VLOOKUP(C60,Active!C$21:E$972,3,FALSE)</f>
        <v>-8472.0185136622331</v>
      </c>
      <c r="F60" s="120" t="str">
        <f>LEFT(M60,1)</f>
        <v>V</v>
      </c>
      <c r="G60" s="21" t="str">
        <f t="shared" si="4"/>
        <v>44602.427</v>
      </c>
      <c r="H60" s="112">
        <f t="shared" si="5"/>
        <v>-18325</v>
      </c>
      <c r="I60" s="122" t="s">
        <v>426</v>
      </c>
      <c r="J60" s="123" t="s">
        <v>427</v>
      </c>
      <c r="K60" s="122">
        <v>-18325</v>
      </c>
      <c r="L60" s="122" t="s">
        <v>304</v>
      </c>
      <c r="M60" s="123" t="s">
        <v>231</v>
      </c>
      <c r="N60" s="123"/>
      <c r="O60" s="124" t="s">
        <v>268</v>
      </c>
      <c r="P60" s="124" t="s">
        <v>428</v>
      </c>
    </row>
    <row r="61" spans="1:16" ht="12.75" customHeight="1" thickBot="1" x14ac:dyDescent="0.25">
      <c r="A61" s="112" t="str">
        <f t="shared" si="0"/>
        <v> BBS 52 </v>
      </c>
      <c r="B61" s="120" t="str">
        <f t="shared" si="1"/>
        <v>I</v>
      </c>
      <c r="C61" s="112">
        <f t="shared" si="2"/>
        <v>44603.563999999998</v>
      </c>
      <c r="D61" s="21" t="str">
        <f t="shared" si="3"/>
        <v>vis</v>
      </c>
      <c r="E61" s="121">
        <f>VLOOKUP(C61,Active!C$21:E$972,3,FALSE)</f>
        <v>-8470.0093091375911</v>
      </c>
      <c r="F61" s="120" t="str">
        <f>LEFT(M61,1)</f>
        <v>V</v>
      </c>
      <c r="G61" s="21" t="str">
        <f t="shared" si="4"/>
        <v>44603.564</v>
      </c>
      <c r="H61" s="112">
        <f t="shared" si="5"/>
        <v>-18323</v>
      </c>
      <c r="I61" s="122" t="s">
        <v>429</v>
      </c>
      <c r="J61" s="123" t="s">
        <v>430</v>
      </c>
      <c r="K61" s="122">
        <v>-18323</v>
      </c>
      <c r="L61" s="122" t="s">
        <v>225</v>
      </c>
      <c r="M61" s="123" t="s">
        <v>231</v>
      </c>
      <c r="N61" s="123"/>
      <c r="O61" s="124" t="s">
        <v>268</v>
      </c>
      <c r="P61" s="124" t="s">
        <v>428</v>
      </c>
    </row>
    <row r="62" spans="1:16" ht="12.75" customHeight="1" thickBot="1" x14ac:dyDescent="0.25">
      <c r="A62" s="112" t="str">
        <f t="shared" si="0"/>
        <v> AOEB 4 </v>
      </c>
      <c r="B62" s="120" t="str">
        <f t="shared" si="1"/>
        <v>I</v>
      </c>
      <c r="C62" s="112">
        <f t="shared" si="2"/>
        <v>44622.805</v>
      </c>
      <c r="D62" s="21" t="str">
        <f t="shared" si="3"/>
        <v>vis</v>
      </c>
      <c r="E62" s="121">
        <f>VLOOKUP(C62,Active!C$21:E$972,3,FALSE)</f>
        <v>-8436.008337933712</v>
      </c>
      <c r="F62" s="120" t="s">
        <v>203</v>
      </c>
      <c r="G62" s="21" t="str">
        <f t="shared" si="4"/>
        <v>44622.805</v>
      </c>
      <c r="H62" s="112">
        <f t="shared" si="5"/>
        <v>-18289</v>
      </c>
      <c r="I62" s="122" t="s">
        <v>431</v>
      </c>
      <c r="J62" s="123" t="s">
        <v>432</v>
      </c>
      <c r="K62" s="122">
        <v>-18289</v>
      </c>
      <c r="L62" s="122" t="s">
        <v>279</v>
      </c>
      <c r="M62" s="123" t="s">
        <v>231</v>
      </c>
      <c r="N62" s="123"/>
      <c r="O62" s="124" t="s">
        <v>425</v>
      </c>
      <c r="P62" s="124" t="s">
        <v>356</v>
      </c>
    </row>
    <row r="63" spans="1:16" ht="12.75" customHeight="1" thickBot="1" x14ac:dyDescent="0.25">
      <c r="A63" s="112" t="str">
        <f t="shared" si="0"/>
        <v> BRNO 23 </v>
      </c>
      <c r="B63" s="120" t="str">
        <f t="shared" si="1"/>
        <v>I</v>
      </c>
      <c r="C63" s="112">
        <f t="shared" si="2"/>
        <v>44632.42</v>
      </c>
      <c r="D63" s="21" t="str">
        <f t="shared" si="3"/>
        <v>vis</v>
      </c>
      <c r="E63" s="121">
        <f>VLOOKUP(C63,Active!C$21:E$972,3,FALSE)</f>
        <v>-8419.017571438977</v>
      </c>
      <c r="F63" s="120" t="s">
        <v>203</v>
      </c>
      <c r="G63" s="21" t="str">
        <f t="shared" si="4"/>
        <v>44632.420</v>
      </c>
      <c r="H63" s="112">
        <f t="shared" si="5"/>
        <v>-18272</v>
      </c>
      <c r="I63" s="122" t="s">
        <v>433</v>
      </c>
      <c r="J63" s="123" t="s">
        <v>434</v>
      </c>
      <c r="K63" s="122">
        <v>-18272</v>
      </c>
      <c r="L63" s="122" t="s">
        <v>276</v>
      </c>
      <c r="M63" s="123" t="s">
        <v>231</v>
      </c>
      <c r="N63" s="123"/>
      <c r="O63" s="124" t="s">
        <v>386</v>
      </c>
      <c r="P63" s="124" t="s">
        <v>378</v>
      </c>
    </row>
    <row r="64" spans="1:16" ht="12.75" customHeight="1" thickBot="1" x14ac:dyDescent="0.25">
      <c r="A64" s="112" t="str">
        <f t="shared" si="0"/>
        <v> BRNO 23 </v>
      </c>
      <c r="B64" s="120" t="str">
        <f t="shared" si="1"/>
        <v>I</v>
      </c>
      <c r="C64" s="112">
        <f t="shared" si="2"/>
        <v>44632.425000000003</v>
      </c>
      <c r="D64" s="21" t="str">
        <f t="shared" si="3"/>
        <v>vis</v>
      </c>
      <c r="E64" s="121">
        <f>VLOOKUP(C64,Active!C$21:E$972,3,FALSE)</f>
        <v>-8419.0087358869696</v>
      </c>
      <c r="F64" s="120" t="s">
        <v>203</v>
      </c>
      <c r="G64" s="21" t="str">
        <f t="shared" si="4"/>
        <v>44632.425</v>
      </c>
      <c r="H64" s="112">
        <f t="shared" si="5"/>
        <v>-18272</v>
      </c>
      <c r="I64" s="122" t="s">
        <v>435</v>
      </c>
      <c r="J64" s="123" t="s">
        <v>436</v>
      </c>
      <c r="K64" s="122">
        <v>-18272</v>
      </c>
      <c r="L64" s="122" t="s">
        <v>279</v>
      </c>
      <c r="M64" s="123" t="s">
        <v>231</v>
      </c>
      <c r="N64" s="123"/>
      <c r="O64" s="124" t="s">
        <v>437</v>
      </c>
      <c r="P64" s="124" t="s">
        <v>378</v>
      </c>
    </row>
    <row r="65" spans="1:16" ht="12.75" customHeight="1" thickBot="1" x14ac:dyDescent="0.25">
      <c r="A65" s="112" t="str">
        <f t="shared" si="0"/>
        <v> AOEB 4 </v>
      </c>
      <c r="B65" s="120" t="str">
        <f t="shared" si="1"/>
        <v>I</v>
      </c>
      <c r="C65" s="112">
        <f t="shared" si="2"/>
        <v>44634.697</v>
      </c>
      <c r="D65" s="21" t="str">
        <f t="shared" si="3"/>
        <v>vis</v>
      </c>
      <c r="E65" s="121">
        <f>VLOOKUP(C65,Active!C$21:E$972,3,FALSE)</f>
        <v>-8414.9938610584722</v>
      </c>
      <c r="F65" s="120" t="s">
        <v>203</v>
      </c>
      <c r="G65" s="21" t="str">
        <f t="shared" si="4"/>
        <v>44634.697</v>
      </c>
      <c r="H65" s="112">
        <f t="shared" si="5"/>
        <v>-18268</v>
      </c>
      <c r="I65" s="122" t="s">
        <v>438</v>
      </c>
      <c r="J65" s="123" t="s">
        <v>439</v>
      </c>
      <c r="K65" s="122">
        <v>-18268</v>
      </c>
      <c r="L65" s="122" t="s">
        <v>440</v>
      </c>
      <c r="M65" s="123" t="s">
        <v>231</v>
      </c>
      <c r="N65" s="123"/>
      <c r="O65" s="124" t="s">
        <v>425</v>
      </c>
      <c r="P65" s="124" t="s">
        <v>356</v>
      </c>
    </row>
    <row r="66" spans="1:16" ht="12.75" customHeight="1" thickBot="1" x14ac:dyDescent="0.25">
      <c r="A66" s="112" t="str">
        <f t="shared" si="0"/>
        <v> BRNO 23 </v>
      </c>
      <c r="B66" s="120" t="str">
        <f t="shared" si="1"/>
        <v>I</v>
      </c>
      <c r="C66" s="112">
        <f t="shared" si="2"/>
        <v>44636.377999999997</v>
      </c>
      <c r="D66" s="21" t="str">
        <f t="shared" si="3"/>
        <v>vis</v>
      </c>
      <c r="E66" s="121">
        <f>VLOOKUP(C66,Active!C$21:E$972,3,FALSE)</f>
        <v>-8412.0233484762994</v>
      </c>
      <c r="F66" s="120" t="s">
        <v>203</v>
      </c>
      <c r="G66" s="21" t="str">
        <f t="shared" si="4"/>
        <v>44636.378</v>
      </c>
      <c r="H66" s="112">
        <f t="shared" si="5"/>
        <v>-18265</v>
      </c>
      <c r="I66" s="122" t="s">
        <v>441</v>
      </c>
      <c r="J66" s="123" t="s">
        <v>442</v>
      </c>
      <c r="K66" s="122">
        <v>-18265</v>
      </c>
      <c r="L66" s="122" t="s">
        <v>399</v>
      </c>
      <c r="M66" s="123" t="s">
        <v>231</v>
      </c>
      <c r="N66" s="123"/>
      <c r="O66" s="124" t="s">
        <v>437</v>
      </c>
      <c r="P66" s="124" t="s">
        <v>378</v>
      </c>
    </row>
    <row r="67" spans="1:16" ht="12.75" customHeight="1" thickBot="1" x14ac:dyDescent="0.25">
      <c r="A67" s="112" t="str">
        <f t="shared" si="0"/>
        <v> BBS 53 </v>
      </c>
      <c r="B67" s="120" t="str">
        <f t="shared" si="1"/>
        <v>I</v>
      </c>
      <c r="C67" s="112">
        <f t="shared" si="2"/>
        <v>44636.379000000001</v>
      </c>
      <c r="D67" s="21" t="str">
        <f t="shared" si="3"/>
        <v>vis</v>
      </c>
      <c r="E67" s="121">
        <f>VLOOKUP(C67,Active!C$21:E$972,3,FALSE)</f>
        <v>-8412.0215813658924</v>
      </c>
      <c r="F67" s="120" t="s">
        <v>203</v>
      </c>
      <c r="G67" s="21" t="str">
        <f t="shared" si="4"/>
        <v>44636.379</v>
      </c>
      <c r="H67" s="112">
        <f t="shared" si="5"/>
        <v>-18265</v>
      </c>
      <c r="I67" s="122" t="s">
        <v>443</v>
      </c>
      <c r="J67" s="123" t="s">
        <v>444</v>
      </c>
      <c r="K67" s="122">
        <v>-18265</v>
      </c>
      <c r="L67" s="122" t="s">
        <v>204</v>
      </c>
      <c r="M67" s="123" t="s">
        <v>231</v>
      </c>
      <c r="N67" s="123"/>
      <c r="O67" s="124" t="s">
        <v>445</v>
      </c>
      <c r="P67" s="124" t="s">
        <v>446</v>
      </c>
    </row>
    <row r="68" spans="1:16" ht="12.75" customHeight="1" thickBot="1" x14ac:dyDescent="0.25">
      <c r="A68" s="112" t="str">
        <f t="shared" si="0"/>
        <v> BBS 52 </v>
      </c>
      <c r="B68" s="120" t="str">
        <f t="shared" si="1"/>
        <v>I</v>
      </c>
      <c r="C68" s="112">
        <f t="shared" si="2"/>
        <v>44636.381999999998</v>
      </c>
      <c r="D68" s="21" t="str">
        <f t="shared" si="3"/>
        <v>vis</v>
      </c>
      <c r="E68" s="121">
        <f>VLOOKUP(C68,Active!C$21:E$972,3,FALSE)</f>
        <v>-8412.0162800346989</v>
      </c>
      <c r="F68" s="120" t="s">
        <v>203</v>
      </c>
      <c r="G68" s="21" t="str">
        <f t="shared" si="4"/>
        <v>44636.382</v>
      </c>
      <c r="H68" s="112">
        <f t="shared" si="5"/>
        <v>-18265</v>
      </c>
      <c r="I68" s="122" t="s">
        <v>447</v>
      </c>
      <c r="J68" s="123" t="s">
        <v>448</v>
      </c>
      <c r="K68" s="122">
        <v>-18265</v>
      </c>
      <c r="L68" s="122" t="s">
        <v>252</v>
      </c>
      <c r="M68" s="123" t="s">
        <v>231</v>
      </c>
      <c r="N68" s="123"/>
      <c r="O68" s="124" t="s">
        <v>288</v>
      </c>
      <c r="P68" s="124" t="s">
        <v>428</v>
      </c>
    </row>
    <row r="69" spans="1:16" ht="12.75" customHeight="1" thickBot="1" x14ac:dyDescent="0.25">
      <c r="A69" s="112" t="str">
        <f t="shared" si="0"/>
        <v> BRNO 23 </v>
      </c>
      <c r="B69" s="120" t="str">
        <f t="shared" si="1"/>
        <v>I</v>
      </c>
      <c r="C69" s="112">
        <f t="shared" si="2"/>
        <v>44636.383000000002</v>
      </c>
      <c r="D69" s="21" t="str">
        <f t="shared" si="3"/>
        <v>vis</v>
      </c>
      <c r="E69" s="121">
        <f>VLOOKUP(C69,Active!C$21:E$972,3,FALSE)</f>
        <v>-8412.0145129242919</v>
      </c>
      <c r="F69" s="120" t="s">
        <v>203</v>
      </c>
      <c r="G69" s="21" t="str">
        <f t="shared" si="4"/>
        <v>44636.383</v>
      </c>
      <c r="H69" s="112">
        <f t="shared" si="5"/>
        <v>-18265</v>
      </c>
      <c r="I69" s="122" t="s">
        <v>449</v>
      </c>
      <c r="J69" s="123" t="s">
        <v>450</v>
      </c>
      <c r="K69" s="122">
        <v>-18265</v>
      </c>
      <c r="L69" s="122" t="s">
        <v>343</v>
      </c>
      <c r="M69" s="123" t="s">
        <v>231</v>
      </c>
      <c r="N69" s="123"/>
      <c r="O69" s="124" t="s">
        <v>386</v>
      </c>
      <c r="P69" s="124" t="s">
        <v>378</v>
      </c>
    </row>
    <row r="70" spans="1:16" ht="12.75" customHeight="1" thickBot="1" x14ac:dyDescent="0.25">
      <c r="A70" s="112" t="str">
        <f t="shared" si="0"/>
        <v> BBS 53 </v>
      </c>
      <c r="B70" s="120" t="str">
        <f t="shared" si="1"/>
        <v>I</v>
      </c>
      <c r="C70" s="112">
        <f t="shared" si="2"/>
        <v>44640.343000000001</v>
      </c>
      <c r="D70" s="21" t="str">
        <f t="shared" si="3"/>
        <v>vis</v>
      </c>
      <c r="E70" s="121">
        <f>VLOOKUP(C70,Active!C$21:E$972,3,FALSE)</f>
        <v>-8405.0167557408131</v>
      </c>
      <c r="F70" s="120" t="s">
        <v>203</v>
      </c>
      <c r="G70" s="21" t="str">
        <f t="shared" si="4"/>
        <v>44640.343</v>
      </c>
      <c r="H70" s="112">
        <f t="shared" si="5"/>
        <v>-18258</v>
      </c>
      <c r="I70" s="122" t="s">
        <v>451</v>
      </c>
      <c r="J70" s="123" t="s">
        <v>452</v>
      </c>
      <c r="K70" s="122">
        <v>-18258</v>
      </c>
      <c r="L70" s="122" t="s">
        <v>252</v>
      </c>
      <c r="M70" s="123" t="s">
        <v>231</v>
      </c>
      <c r="N70" s="123"/>
      <c r="O70" s="124" t="s">
        <v>445</v>
      </c>
      <c r="P70" s="124" t="s">
        <v>446</v>
      </c>
    </row>
    <row r="71" spans="1:16" ht="12.75" customHeight="1" thickBot="1" x14ac:dyDescent="0.25">
      <c r="A71" s="112" t="str">
        <f t="shared" si="0"/>
        <v> BBS 53 </v>
      </c>
      <c r="B71" s="120" t="str">
        <f t="shared" si="1"/>
        <v>I</v>
      </c>
      <c r="C71" s="112">
        <f t="shared" si="2"/>
        <v>44641.474000000002</v>
      </c>
      <c r="D71" s="21" t="str">
        <f t="shared" si="3"/>
        <v>vis</v>
      </c>
      <c r="E71" s="121">
        <f>VLOOKUP(C71,Active!C$21:E$972,3,FALSE)</f>
        <v>-8403.0181538785582</v>
      </c>
      <c r="F71" s="120" t="s">
        <v>203</v>
      </c>
      <c r="G71" s="21" t="str">
        <f t="shared" si="4"/>
        <v>44641.474</v>
      </c>
      <c r="H71" s="112">
        <f t="shared" si="5"/>
        <v>-18256</v>
      </c>
      <c r="I71" s="122" t="s">
        <v>453</v>
      </c>
      <c r="J71" s="123" t="s">
        <v>454</v>
      </c>
      <c r="K71" s="122">
        <v>-18256</v>
      </c>
      <c r="L71" s="122" t="s">
        <v>304</v>
      </c>
      <c r="M71" s="123" t="s">
        <v>231</v>
      </c>
      <c r="N71" s="123"/>
      <c r="O71" s="124" t="s">
        <v>445</v>
      </c>
      <c r="P71" s="124" t="s">
        <v>446</v>
      </c>
    </row>
    <row r="72" spans="1:16" ht="12.75" customHeight="1" thickBot="1" x14ac:dyDescent="0.25">
      <c r="A72" s="112" t="str">
        <f t="shared" si="0"/>
        <v> BBS 53 </v>
      </c>
      <c r="B72" s="120" t="str">
        <f t="shared" si="1"/>
        <v>I</v>
      </c>
      <c r="C72" s="112">
        <f t="shared" si="2"/>
        <v>44645.434000000001</v>
      </c>
      <c r="D72" s="21" t="str">
        <f t="shared" si="3"/>
        <v>vis</v>
      </c>
      <c r="E72" s="121">
        <f>VLOOKUP(C72,Active!C$21:E$972,3,FALSE)</f>
        <v>-8396.0203966950794</v>
      </c>
      <c r="F72" s="120" t="s">
        <v>203</v>
      </c>
      <c r="G72" s="21" t="str">
        <f t="shared" si="4"/>
        <v>44645.434</v>
      </c>
      <c r="H72" s="112">
        <f t="shared" si="5"/>
        <v>-18249</v>
      </c>
      <c r="I72" s="122" t="s">
        <v>455</v>
      </c>
      <c r="J72" s="123" t="s">
        <v>456</v>
      </c>
      <c r="K72" s="122">
        <v>-18249</v>
      </c>
      <c r="L72" s="122" t="s">
        <v>264</v>
      </c>
      <c r="M72" s="123" t="s">
        <v>231</v>
      </c>
      <c r="N72" s="123"/>
      <c r="O72" s="124" t="s">
        <v>445</v>
      </c>
      <c r="P72" s="124" t="s">
        <v>446</v>
      </c>
    </row>
    <row r="73" spans="1:16" ht="12.75" customHeight="1" thickBot="1" x14ac:dyDescent="0.25">
      <c r="A73" s="112" t="str">
        <f t="shared" si="0"/>
        <v> BBS 53 </v>
      </c>
      <c r="B73" s="120" t="str">
        <f t="shared" si="1"/>
        <v>I</v>
      </c>
      <c r="C73" s="112">
        <f t="shared" si="2"/>
        <v>44661.285000000003</v>
      </c>
      <c r="D73" s="21" t="str">
        <f t="shared" si="3"/>
        <v>vis</v>
      </c>
      <c r="E73" s="121">
        <f>VLOOKUP(C73,Active!C$21:E$972,3,FALSE)</f>
        <v>-8368.009929746755</v>
      </c>
      <c r="F73" s="120" t="s">
        <v>203</v>
      </c>
      <c r="G73" s="21" t="str">
        <f t="shared" si="4"/>
        <v>44661.285</v>
      </c>
      <c r="H73" s="112">
        <f t="shared" si="5"/>
        <v>-18221</v>
      </c>
      <c r="I73" s="122" t="s">
        <v>457</v>
      </c>
      <c r="J73" s="123" t="s">
        <v>458</v>
      </c>
      <c r="K73" s="122">
        <v>-18221</v>
      </c>
      <c r="L73" s="122" t="s">
        <v>225</v>
      </c>
      <c r="M73" s="123" t="s">
        <v>231</v>
      </c>
      <c r="N73" s="123"/>
      <c r="O73" s="124" t="s">
        <v>268</v>
      </c>
      <c r="P73" s="124" t="s">
        <v>446</v>
      </c>
    </row>
    <row r="74" spans="1:16" ht="12.75" customHeight="1" thickBot="1" x14ac:dyDescent="0.25">
      <c r="A74" s="112" t="str">
        <f t="shared" si="0"/>
        <v> BBS 53 </v>
      </c>
      <c r="B74" s="120" t="str">
        <f t="shared" si="1"/>
        <v>I</v>
      </c>
      <c r="C74" s="112">
        <f t="shared" si="2"/>
        <v>44662.411999999997</v>
      </c>
      <c r="D74" s="21" t="str">
        <f t="shared" si="3"/>
        <v>vis</v>
      </c>
      <c r="E74" s="121">
        <f>VLOOKUP(C74,Active!C$21:E$972,3,FALSE)</f>
        <v>-8366.0183963261152</v>
      </c>
      <c r="F74" s="120" t="s">
        <v>203</v>
      </c>
      <c r="G74" s="21" t="str">
        <f t="shared" si="4"/>
        <v>44662.412</v>
      </c>
      <c r="H74" s="112">
        <f t="shared" si="5"/>
        <v>-18219</v>
      </c>
      <c r="I74" s="122" t="s">
        <v>459</v>
      </c>
      <c r="J74" s="123" t="s">
        <v>460</v>
      </c>
      <c r="K74" s="122">
        <v>-18219</v>
      </c>
      <c r="L74" s="122" t="s">
        <v>304</v>
      </c>
      <c r="M74" s="123" t="s">
        <v>231</v>
      </c>
      <c r="N74" s="123"/>
      <c r="O74" s="124" t="s">
        <v>268</v>
      </c>
      <c r="P74" s="124" t="s">
        <v>446</v>
      </c>
    </row>
    <row r="75" spans="1:16" ht="12.75" customHeight="1" thickBot="1" x14ac:dyDescent="0.25">
      <c r="A75" s="112" t="str">
        <f t="shared" ref="A75:A138" si="6">P75</f>
        <v> BBS 53 </v>
      </c>
      <c r="B75" s="120" t="str">
        <f t="shared" ref="B75:B138" si="7">IF(H75=INT(H75),"I","II")</f>
        <v>I</v>
      </c>
      <c r="C75" s="112">
        <f t="shared" ref="C75:C138" si="8">1*G75</f>
        <v>44662.43</v>
      </c>
      <c r="D75" s="21" t="str">
        <f t="shared" ref="D75:D138" si="9">VLOOKUP(F75,I$1:J$5,2,FALSE)</f>
        <v>vis</v>
      </c>
      <c r="E75" s="121">
        <f>VLOOKUP(C75,Active!C$21:E$972,3,FALSE)</f>
        <v>-8365.9865883389102</v>
      </c>
      <c r="F75" s="120" t="s">
        <v>203</v>
      </c>
      <c r="G75" s="21" t="str">
        <f t="shared" ref="G75:G138" si="10">MID(I75,3,LEN(I75)-3)</f>
        <v>44662.430</v>
      </c>
      <c r="H75" s="112">
        <f t="shared" ref="H75:H138" si="11">1*K75</f>
        <v>-18219</v>
      </c>
      <c r="I75" s="122" t="s">
        <v>461</v>
      </c>
      <c r="J75" s="123" t="s">
        <v>462</v>
      </c>
      <c r="K75" s="122">
        <v>-18219</v>
      </c>
      <c r="L75" s="122" t="s">
        <v>463</v>
      </c>
      <c r="M75" s="123" t="s">
        <v>231</v>
      </c>
      <c r="N75" s="123"/>
      <c r="O75" s="124" t="s">
        <v>288</v>
      </c>
      <c r="P75" s="124" t="s">
        <v>446</v>
      </c>
    </row>
    <row r="76" spans="1:16" ht="12.75" customHeight="1" thickBot="1" x14ac:dyDescent="0.25">
      <c r="A76" s="112" t="str">
        <f t="shared" si="6"/>
        <v> BBS 53 </v>
      </c>
      <c r="B76" s="120" t="str">
        <f t="shared" si="7"/>
        <v>I</v>
      </c>
      <c r="C76" s="112">
        <f t="shared" si="8"/>
        <v>44670.341</v>
      </c>
      <c r="D76" s="21" t="str">
        <f t="shared" si="9"/>
        <v>vis</v>
      </c>
      <c r="E76" s="121">
        <f>VLOOKUP(C76,Active!C$21:E$972,3,FALSE)</f>
        <v>-8352.0069779655478</v>
      </c>
      <c r="F76" s="120" t="s">
        <v>203</v>
      </c>
      <c r="G76" s="21" t="str">
        <f t="shared" si="10"/>
        <v>44670.341</v>
      </c>
      <c r="H76" s="112">
        <f t="shared" si="11"/>
        <v>-18205</v>
      </c>
      <c r="I76" s="122" t="s">
        <v>464</v>
      </c>
      <c r="J76" s="123" t="s">
        <v>465</v>
      </c>
      <c r="K76" s="122">
        <v>-18205</v>
      </c>
      <c r="L76" s="122" t="s">
        <v>222</v>
      </c>
      <c r="M76" s="123" t="s">
        <v>231</v>
      </c>
      <c r="N76" s="123"/>
      <c r="O76" s="124" t="s">
        <v>466</v>
      </c>
      <c r="P76" s="124" t="s">
        <v>446</v>
      </c>
    </row>
    <row r="77" spans="1:16" ht="12.75" customHeight="1" thickBot="1" x14ac:dyDescent="0.25">
      <c r="A77" s="112" t="str">
        <f t="shared" si="6"/>
        <v> BBS 53 </v>
      </c>
      <c r="B77" s="120" t="str">
        <f t="shared" si="7"/>
        <v>I</v>
      </c>
      <c r="C77" s="112">
        <f t="shared" si="8"/>
        <v>44674.294999999998</v>
      </c>
      <c r="D77" s="21" t="str">
        <f t="shared" si="9"/>
        <v>vis</v>
      </c>
      <c r="E77" s="121">
        <f>VLOOKUP(C77,Active!C$21:E$972,3,FALSE)</f>
        <v>-8345.0198234444706</v>
      </c>
      <c r="F77" s="120" t="s">
        <v>203</v>
      </c>
      <c r="G77" s="21" t="str">
        <f t="shared" si="10"/>
        <v>44674.295</v>
      </c>
      <c r="H77" s="112">
        <f t="shared" si="11"/>
        <v>-18198</v>
      </c>
      <c r="I77" s="122" t="s">
        <v>467</v>
      </c>
      <c r="J77" s="123" t="s">
        <v>468</v>
      </c>
      <c r="K77" s="122">
        <v>-18198</v>
      </c>
      <c r="L77" s="122" t="s">
        <v>264</v>
      </c>
      <c r="M77" s="123" t="s">
        <v>231</v>
      </c>
      <c r="N77" s="123"/>
      <c r="O77" s="124" t="s">
        <v>469</v>
      </c>
      <c r="P77" s="124" t="s">
        <v>446</v>
      </c>
    </row>
    <row r="78" spans="1:16" ht="12.75" customHeight="1" thickBot="1" x14ac:dyDescent="0.25">
      <c r="A78" s="112" t="str">
        <f t="shared" si="6"/>
        <v> BBS 57 </v>
      </c>
      <c r="B78" s="120" t="str">
        <f t="shared" si="7"/>
        <v>I</v>
      </c>
      <c r="C78" s="112">
        <f t="shared" si="8"/>
        <v>44895.57</v>
      </c>
      <c r="D78" s="21" t="str">
        <f t="shared" si="9"/>
        <v>vis</v>
      </c>
      <c r="E78" s="121">
        <f>VLOOKUP(C78,Active!C$21:E$972,3,FALSE)</f>
        <v>-7954.0024697134977</v>
      </c>
      <c r="F78" s="120" t="s">
        <v>203</v>
      </c>
      <c r="G78" s="21" t="str">
        <f t="shared" si="10"/>
        <v>44895.570</v>
      </c>
      <c r="H78" s="112">
        <f t="shared" si="11"/>
        <v>-17807</v>
      </c>
      <c r="I78" s="122" t="s">
        <v>470</v>
      </c>
      <c r="J78" s="123" t="s">
        <v>471</v>
      </c>
      <c r="K78" s="122">
        <v>-17807</v>
      </c>
      <c r="L78" s="122" t="s">
        <v>472</v>
      </c>
      <c r="M78" s="123" t="s">
        <v>231</v>
      </c>
      <c r="N78" s="123"/>
      <c r="O78" s="124" t="s">
        <v>268</v>
      </c>
      <c r="P78" s="124" t="s">
        <v>473</v>
      </c>
    </row>
    <row r="79" spans="1:16" ht="12.75" customHeight="1" thickBot="1" x14ac:dyDescent="0.25">
      <c r="A79" s="112" t="str">
        <f t="shared" si="6"/>
        <v> BBS 58 </v>
      </c>
      <c r="B79" s="120" t="str">
        <f t="shared" si="7"/>
        <v>I</v>
      </c>
      <c r="C79" s="112">
        <f t="shared" si="8"/>
        <v>44933.485000000001</v>
      </c>
      <c r="D79" s="21" t="str">
        <f t="shared" si="9"/>
        <v>vis</v>
      </c>
      <c r="E79" s="121">
        <f>VLOOKUP(C79,Active!C$21:E$972,3,FALSE)</f>
        <v>-7887.0024789024701</v>
      </c>
      <c r="F79" s="120" t="s">
        <v>203</v>
      </c>
      <c r="G79" s="21" t="str">
        <f t="shared" si="10"/>
        <v>44933.485</v>
      </c>
      <c r="H79" s="112">
        <f t="shared" si="11"/>
        <v>-17740</v>
      </c>
      <c r="I79" s="122" t="s">
        <v>474</v>
      </c>
      <c r="J79" s="123" t="s">
        <v>475</v>
      </c>
      <c r="K79" s="122">
        <v>-17740</v>
      </c>
      <c r="L79" s="122" t="s">
        <v>472</v>
      </c>
      <c r="M79" s="123" t="s">
        <v>231</v>
      </c>
      <c r="N79" s="123"/>
      <c r="O79" s="124" t="s">
        <v>466</v>
      </c>
      <c r="P79" s="124" t="s">
        <v>476</v>
      </c>
    </row>
    <row r="80" spans="1:16" ht="12.75" customHeight="1" thickBot="1" x14ac:dyDescent="0.25">
      <c r="A80" s="112" t="str">
        <f t="shared" si="6"/>
        <v> BBS 58 </v>
      </c>
      <c r="B80" s="120" t="str">
        <f t="shared" si="7"/>
        <v>I</v>
      </c>
      <c r="C80" s="112">
        <f t="shared" si="8"/>
        <v>45001.383999999998</v>
      </c>
      <c r="D80" s="21" t="str">
        <f t="shared" si="9"/>
        <v>vis</v>
      </c>
      <c r="E80" s="121">
        <f>VLOOKUP(C80,Active!C$21:E$972,3,FALSE)</f>
        <v>-7767.0174498617826</v>
      </c>
      <c r="F80" s="120" t="s">
        <v>203</v>
      </c>
      <c r="G80" s="21" t="str">
        <f t="shared" si="10"/>
        <v>45001.384</v>
      </c>
      <c r="H80" s="112">
        <f t="shared" si="11"/>
        <v>-17620</v>
      </c>
      <c r="I80" s="122" t="s">
        <v>477</v>
      </c>
      <c r="J80" s="123" t="s">
        <v>478</v>
      </c>
      <c r="K80" s="122">
        <v>-17620</v>
      </c>
      <c r="L80" s="122" t="s">
        <v>304</v>
      </c>
      <c r="M80" s="123" t="s">
        <v>231</v>
      </c>
      <c r="N80" s="123"/>
      <c r="O80" s="124" t="s">
        <v>268</v>
      </c>
      <c r="P80" s="124" t="s">
        <v>476</v>
      </c>
    </row>
    <row r="81" spans="1:16" ht="12.75" customHeight="1" thickBot="1" x14ac:dyDescent="0.25">
      <c r="A81" s="112" t="str">
        <f t="shared" si="6"/>
        <v> VSSC 60.19 </v>
      </c>
      <c r="B81" s="120" t="str">
        <f t="shared" si="7"/>
        <v>I</v>
      </c>
      <c r="C81" s="112">
        <f t="shared" si="8"/>
        <v>45014.413999999997</v>
      </c>
      <c r="D81" s="21" t="str">
        <f t="shared" si="9"/>
        <v>vis</v>
      </c>
      <c r="E81" s="121">
        <f>VLOOKUP(C81,Active!C$21:E$972,3,FALSE)</f>
        <v>-7743.9920013514939</v>
      </c>
      <c r="F81" s="120" t="s">
        <v>203</v>
      </c>
      <c r="G81" s="21" t="str">
        <f t="shared" si="10"/>
        <v>45014.414</v>
      </c>
      <c r="H81" s="112">
        <f t="shared" si="11"/>
        <v>-17597</v>
      </c>
      <c r="I81" s="122" t="s">
        <v>479</v>
      </c>
      <c r="J81" s="123" t="s">
        <v>480</v>
      </c>
      <c r="K81" s="122">
        <v>-17597</v>
      </c>
      <c r="L81" s="122" t="s">
        <v>440</v>
      </c>
      <c r="M81" s="123" t="s">
        <v>231</v>
      </c>
      <c r="N81" s="123"/>
      <c r="O81" s="124" t="s">
        <v>481</v>
      </c>
      <c r="P81" s="124" t="s">
        <v>482</v>
      </c>
    </row>
    <row r="82" spans="1:16" ht="12.75" customHeight="1" thickBot="1" x14ac:dyDescent="0.25">
      <c r="A82" s="112" t="str">
        <f t="shared" si="6"/>
        <v> BBS 59 </v>
      </c>
      <c r="B82" s="120" t="str">
        <f t="shared" si="7"/>
        <v>I</v>
      </c>
      <c r="C82" s="112">
        <f t="shared" si="8"/>
        <v>45018.37</v>
      </c>
      <c r="D82" s="21" t="str">
        <f t="shared" si="9"/>
        <v>vis</v>
      </c>
      <c r="E82" s="121">
        <f>VLOOKUP(C82,Active!C$21:E$972,3,FALSE)</f>
        <v>-7737.0013126096028</v>
      </c>
      <c r="F82" s="120" t="s">
        <v>203</v>
      </c>
      <c r="G82" s="21" t="str">
        <f t="shared" si="10"/>
        <v>45018.370</v>
      </c>
      <c r="H82" s="112">
        <f t="shared" si="11"/>
        <v>-17590</v>
      </c>
      <c r="I82" s="122" t="s">
        <v>483</v>
      </c>
      <c r="J82" s="123" t="s">
        <v>484</v>
      </c>
      <c r="K82" s="122">
        <v>-17590</v>
      </c>
      <c r="L82" s="122" t="s">
        <v>472</v>
      </c>
      <c r="M82" s="123" t="s">
        <v>231</v>
      </c>
      <c r="N82" s="123"/>
      <c r="O82" s="124" t="s">
        <v>268</v>
      </c>
      <c r="P82" s="124" t="s">
        <v>485</v>
      </c>
    </row>
    <row r="83" spans="1:16" ht="12.75" customHeight="1" thickBot="1" x14ac:dyDescent="0.25">
      <c r="A83" s="112" t="str">
        <f t="shared" si="6"/>
        <v> BBS 59 </v>
      </c>
      <c r="B83" s="120" t="str">
        <f t="shared" si="7"/>
        <v>I</v>
      </c>
      <c r="C83" s="112">
        <f t="shared" si="8"/>
        <v>45022.321000000004</v>
      </c>
      <c r="D83" s="21" t="str">
        <f t="shared" si="9"/>
        <v>vis</v>
      </c>
      <c r="E83" s="121">
        <f>VLOOKUP(C83,Active!C$21:E$972,3,FALSE)</f>
        <v>-7730.0194594197192</v>
      </c>
      <c r="F83" s="120" t="s">
        <v>203</v>
      </c>
      <c r="G83" s="21" t="str">
        <f t="shared" si="10"/>
        <v>45022.321</v>
      </c>
      <c r="H83" s="112">
        <f t="shared" si="11"/>
        <v>-17583</v>
      </c>
      <c r="I83" s="122" t="s">
        <v>486</v>
      </c>
      <c r="J83" s="123" t="s">
        <v>487</v>
      </c>
      <c r="K83" s="122">
        <v>-17583</v>
      </c>
      <c r="L83" s="122" t="s">
        <v>264</v>
      </c>
      <c r="M83" s="123" t="s">
        <v>231</v>
      </c>
      <c r="N83" s="123"/>
      <c r="O83" s="124" t="s">
        <v>488</v>
      </c>
      <c r="P83" s="124" t="s">
        <v>485</v>
      </c>
    </row>
    <row r="84" spans="1:16" ht="12.75" customHeight="1" thickBot="1" x14ac:dyDescent="0.25">
      <c r="A84" s="112" t="str">
        <f t="shared" si="6"/>
        <v> BBS 59 </v>
      </c>
      <c r="B84" s="120" t="str">
        <f t="shared" si="7"/>
        <v>I</v>
      </c>
      <c r="C84" s="112">
        <f t="shared" si="8"/>
        <v>45022.326000000001</v>
      </c>
      <c r="D84" s="21" t="str">
        <f t="shared" si="9"/>
        <v>vis</v>
      </c>
      <c r="E84" s="121">
        <f>VLOOKUP(C84,Active!C$21:E$972,3,FALSE)</f>
        <v>-7730.0106238677245</v>
      </c>
      <c r="F84" s="120" t="s">
        <v>203</v>
      </c>
      <c r="G84" s="21" t="str">
        <f t="shared" si="10"/>
        <v>45022.326</v>
      </c>
      <c r="H84" s="112">
        <f t="shared" si="11"/>
        <v>-17583</v>
      </c>
      <c r="I84" s="122" t="s">
        <v>489</v>
      </c>
      <c r="J84" s="123" t="s">
        <v>490</v>
      </c>
      <c r="K84" s="122">
        <v>-17583</v>
      </c>
      <c r="L84" s="122" t="s">
        <v>217</v>
      </c>
      <c r="M84" s="123" t="s">
        <v>231</v>
      </c>
      <c r="N84" s="123"/>
      <c r="O84" s="124" t="s">
        <v>268</v>
      </c>
      <c r="P84" s="124" t="s">
        <v>485</v>
      </c>
    </row>
    <row r="85" spans="1:16" ht="12.75" customHeight="1" thickBot="1" x14ac:dyDescent="0.25">
      <c r="A85" s="112" t="str">
        <f t="shared" si="6"/>
        <v> BRNO 26 </v>
      </c>
      <c r="B85" s="120" t="str">
        <f t="shared" si="7"/>
        <v>I</v>
      </c>
      <c r="C85" s="112">
        <f t="shared" si="8"/>
        <v>45022.337</v>
      </c>
      <c r="D85" s="21" t="str">
        <f t="shared" si="9"/>
        <v>vis</v>
      </c>
      <c r="E85" s="121">
        <f>VLOOKUP(C85,Active!C$21:E$972,3,FALSE)</f>
        <v>-7729.991185653329</v>
      </c>
      <c r="F85" s="120" t="s">
        <v>203</v>
      </c>
      <c r="G85" s="21" t="str">
        <f t="shared" si="10"/>
        <v>45022.337</v>
      </c>
      <c r="H85" s="112">
        <f t="shared" si="11"/>
        <v>-17583</v>
      </c>
      <c r="I85" s="122" t="s">
        <v>491</v>
      </c>
      <c r="J85" s="123" t="s">
        <v>492</v>
      </c>
      <c r="K85" s="122">
        <v>-17583</v>
      </c>
      <c r="L85" s="122" t="s">
        <v>493</v>
      </c>
      <c r="M85" s="123" t="s">
        <v>231</v>
      </c>
      <c r="N85" s="123"/>
      <c r="O85" s="124" t="s">
        <v>494</v>
      </c>
      <c r="P85" s="124" t="s">
        <v>495</v>
      </c>
    </row>
    <row r="86" spans="1:16" ht="12.75" customHeight="1" thickBot="1" x14ac:dyDescent="0.25">
      <c r="A86" s="112" t="str">
        <f t="shared" si="6"/>
        <v> BRNO 26 </v>
      </c>
      <c r="B86" s="120" t="str">
        <f t="shared" si="7"/>
        <v>I</v>
      </c>
      <c r="C86" s="112">
        <f t="shared" si="8"/>
        <v>45022.338000000003</v>
      </c>
      <c r="D86" s="21" t="str">
        <f t="shared" si="9"/>
        <v>vis</v>
      </c>
      <c r="E86" s="121">
        <f>VLOOKUP(C86,Active!C$21:E$972,3,FALSE)</f>
        <v>-7729.9894185429221</v>
      </c>
      <c r="F86" s="120" t="s">
        <v>203</v>
      </c>
      <c r="G86" s="21" t="str">
        <f t="shared" si="10"/>
        <v>45022.338</v>
      </c>
      <c r="H86" s="112">
        <f t="shared" si="11"/>
        <v>-17583</v>
      </c>
      <c r="I86" s="122" t="s">
        <v>496</v>
      </c>
      <c r="J86" s="123" t="s">
        <v>497</v>
      </c>
      <c r="K86" s="122">
        <v>-17583</v>
      </c>
      <c r="L86" s="122" t="s">
        <v>498</v>
      </c>
      <c r="M86" s="123" t="s">
        <v>231</v>
      </c>
      <c r="N86" s="123"/>
      <c r="O86" s="124" t="s">
        <v>499</v>
      </c>
      <c r="P86" s="124" t="s">
        <v>495</v>
      </c>
    </row>
    <row r="87" spans="1:16" ht="12.75" customHeight="1" thickBot="1" x14ac:dyDescent="0.25">
      <c r="A87" s="112" t="str">
        <f t="shared" si="6"/>
        <v> BBS 59 </v>
      </c>
      <c r="B87" s="120" t="str">
        <f t="shared" si="7"/>
        <v>I</v>
      </c>
      <c r="C87" s="112">
        <f t="shared" si="8"/>
        <v>45056.275000000001</v>
      </c>
      <c r="D87" s="21" t="str">
        <f t="shared" si="9"/>
        <v>vis</v>
      </c>
      <c r="E87" s="121">
        <f>VLOOKUP(C87,Active!C$21:E$972,3,FALSE)</f>
        <v>-7670.0189929025773</v>
      </c>
      <c r="F87" s="120" t="s">
        <v>203</v>
      </c>
      <c r="G87" s="21" t="str">
        <f t="shared" si="10"/>
        <v>45056.275</v>
      </c>
      <c r="H87" s="112">
        <f t="shared" si="11"/>
        <v>-17523</v>
      </c>
      <c r="I87" s="122" t="s">
        <v>500</v>
      </c>
      <c r="J87" s="123" t="s">
        <v>501</v>
      </c>
      <c r="K87" s="122">
        <v>-17523</v>
      </c>
      <c r="L87" s="122" t="s">
        <v>264</v>
      </c>
      <c r="M87" s="123" t="s">
        <v>231</v>
      </c>
      <c r="N87" s="123"/>
      <c r="O87" s="124" t="s">
        <v>466</v>
      </c>
      <c r="P87" s="124" t="s">
        <v>485</v>
      </c>
    </row>
    <row r="88" spans="1:16" ht="12.75" customHeight="1" thickBot="1" x14ac:dyDescent="0.25">
      <c r="A88" s="112" t="str">
        <f t="shared" si="6"/>
        <v> BBS 60 </v>
      </c>
      <c r="B88" s="120" t="str">
        <f t="shared" si="7"/>
        <v>I</v>
      </c>
      <c r="C88" s="112">
        <f t="shared" si="8"/>
        <v>45061.370999999999</v>
      </c>
      <c r="D88" s="21" t="str">
        <f t="shared" si="9"/>
        <v>vis</v>
      </c>
      <c r="E88" s="121">
        <f>VLOOKUP(C88,Active!C$21:E$972,3,FALSE)</f>
        <v>-7661.0137983048498</v>
      </c>
      <c r="F88" s="120" t="s">
        <v>203</v>
      </c>
      <c r="G88" s="21" t="str">
        <f t="shared" si="10"/>
        <v>45061.371</v>
      </c>
      <c r="H88" s="112">
        <f t="shared" si="11"/>
        <v>-17514</v>
      </c>
      <c r="I88" s="122" t="s">
        <v>502</v>
      </c>
      <c r="J88" s="123" t="s">
        <v>503</v>
      </c>
      <c r="K88" s="122">
        <v>-17514</v>
      </c>
      <c r="L88" s="122" t="s">
        <v>343</v>
      </c>
      <c r="M88" s="123" t="s">
        <v>231</v>
      </c>
      <c r="N88" s="123"/>
      <c r="O88" s="124" t="s">
        <v>268</v>
      </c>
      <c r="P88" s="124" t="s">
        <v>504</v>
      </c>
    </row>
    <row r="89" spans="1:16" ht="12.75" customHeight="1" thickBot="1" x14ac:dyDescent="0.25">
      <c r="A89" s="112" t="str">
        <f t="shared" si="6"/>
        <v> BBS 60 </v>
      </c>
      <c r="B89" s="120" t="str">
        <f t="shared" si="7"/>
        <v>I</v>
      </c>
      <c r="C89" s="112">
        <f t="shared" si="8"/>
        <v>45070.425000000003</v>
      </c>
      <c r="D89" s="21" t="str">
        <f t="shared" si="9"/>
        <v>vis</v>
      </c>
      <c r="E89" s="121">
        <f>VLOOKUP(C89,Active!C$21:E$972,3,FALSE)</f>
        <v>-7645.014380744431</v>
      </c>
      <c r="F89" s="120" t="s">
        <v>203</v>
      </c>
      <c r="G89" s="21" t="str">
        <f t="shared" si="10"/>
        <v>45070.425</v>
      </c>
      <c r="H89" s="112">
        <f t="shared" si="11"/>
        <v>-17498</v>
      </c>
      <c r="I89" s="122" t="s">
        <v>505</v>
      </c>
      <c r="J89" s="123" t="s">
        <v>506</v>
      </c>
      <c r="K89" s="122">
        <v>-17498</v>
      </c>
      <c r="L89" s="122" t="s">
        <v>343</v>
      </c>
      <c r="M89" s="123" t="s">
        <v>231</v>
      </c>
      <c r="N89" s="123"/>
      <c r="O89" s="124" t="s">
        <v>288</v>
      </c>
      <c r="P89" s="124" t="s">
        <v>504</v>
      </c>
    </row>
    <row r="90" spans="1:16" ht="12.75" customHeight="1" thickBot="1" x14ac:dyDescent="0.25">
      <c r="A90" s="112" t="str">
        <f t="shared" si="6"/>
        <v> BBS 60 </v>
      </c>
      <c r="B90" s="120" t="str">
        <f t="shared" si="7"/>
        <v>I</v>
      </c>
      <c r="C90" s="112">
        <f t="shared" si="8"/>
        <v>45078.343999999997</v>
      </c>
      <c r="D90" s="21" t="str">
        <f t="shared" si="9"/>
        <v>vis</v>
      </c>
      <c r="E90" s="121">
        <f>VLOOKUP(C90,Active!C$21:E$972,3,FALSE)</f>
        <v>-7631.0206334878803</v>
      </c>
      <c r="F90" s="120" t="s">
        <v>203</v>
      </c>
      <c r="G90" s="21" t="str">
        <f t="shared" si="10"/>
        <v>45078.344</v>
      </c>
      <c r="H90" s="112">
        <f t="shared" si="11"/>
        <v>-17484</v>
      </c>
      <c r="I90" s="122" t="s">
        <v>507</v>
      </c>
      <c r="J90" s="123" t="s">
        <v>508</v>
      </c>
      <c r="K90" s="122">
        <v>-17484</v>
      </c>
      <c r="L90" s="122" t="s">
        <v>204</v>
      </c>
      <c r="M90" s="123" t="s">
        <v>231</v>
      </c>
      <c r="N90" s="123"/>
      <c r="O90" s="124" t="s">
        <v>268</v>
      </c>
      <c r="P90" s="124" t="s">
        <v>504</v>
      </c>
    </row>
    <row r="91" spans="1:16" ht="12.75" customHeight="1" thickBot="1" x14ac:dyDescent="0.25">
      <c r="A91" s="112" t="str">
        <f t="shared" si="6"/>
        <v> BBS 60 </v>
      </c>
      <c r="B91" s="120" t="str">
        <f t="shared" si="7"/>
        <v>I</v>
      </c>
      <c r="C91" s="112">
        <f t="shared" si="8"/>
        <v>45078.347999999998</v>
      </c>
      <c r="D91" s="21" t="str">
        <f t="shared" si="9"/>
        <v>vis</v>
      </c>
      <c r="E91" s="121">
        <f>VLOOKUP(C91,Active!C$21:E$972,3,FALSE)</f>
        <v>-7631.0135650462789</v>
      </c>
      <c r="F91" s="120" t="s">
        <v>203</v>
      </c>
      <c r="G91" s="21" t="str">
        <f t="shared" si="10"/>
        <v>45078.348</v>
      </c>
      <c r="H91" s="112">
        <f t="shared" si="11"/>
        <v>-17484</v>
      </c>
      <c r="I91" s="122" t="s">
        <v>509</v>
      </c>
      <c r="J91" s="123" t="s">
        <v>510</v>
      </c>
      <c r="K91" s="122">
        <v>-17484</v>
      </c>
      <c r="L91" s="122" t="s">
        <v>343</v>
      </c>
      <c r="M91" s="123" t="s">
        <v>231</v>
      </c>
      <c r="N91" s="123"/>
      <c r="O91" s="124" t="s">
        <v>288</v>
      </c>
      <c r="P91" s="124" t="s">
        <v>504</v>
      </c>
    </row>
    <row r="92" spans="1:16" ht="12.75" customHeight="1" thickBot="1" x14ac:dyDescent="0.25">
      <c r="A92" s="112" t="str">
        <f t="shared" si="6"/>
        <v> BBS 62 </v>
      </c>
      <c r="B92" s="120" t="str">
        <f t="shared" si="7"/>
        <v>I</v>
      </c>
      <c r="C92" s="112">
        <f t="shared" si="8"/>
        <v>45226.614999999998</v>
      </c>
      <c r="D92" s="21" t="str">
        <f t="shared" si="9"/>
        <v>vis</v>
      </c>
      <c r="E92" s="121">
        <f>VLOOKUP(C92,Active!C$21:E$972,3,FALSE)</f>
        <v>-7369.0094073889304</v>
      </c>
      <c r="F92" s="120" t="s">
        <v>203</v>
      </c>
      <c r="G92" s="21" t="str">
        <f t="shared" si="10"/>
        <v>45226.615</v>
      </c>
      <c r="H92" s="112">
        <f t="shared" si="11"/>
        <v>-17222</v>
      </c>
      <c r="I92" s="122" t="s">
        <v>511</v>
      </c>
      <c r="J92" s="123" t="s">
        <v>512</v>
      </c>
      <c r="K92" s="122">
        <v>-17222</v>
      </c>
      <c r="L92" s="122" t="s">
        <v>217</v>
      </c>
      <c r="M92" s="123" t="s">
        <v>231</v>
      </c>
      <c r="N92" s="123"/>
      <c r="O92" s="124" t="s">
        <v>268</v>
      </c>
      <c r="P92" s="124" t="s">
        <v>513</v>
      </c>
    </row>
    <row r="93" spans="1:16" ht="12.75" customHeight="1" thickBot="1" x14ac:dyDescent="0.25">
      <c r="A93" s="112" t="str">
        <f t="shared" si="6"/>
        <v> BBS 64 </v>
      </c>
      <c r="B93" s="120" t="str">
        <f t="shared" si="7"/>
        <v>I</v>
      </c>
      <c r="C93" s="112">
        <f t="shared" si="8"/>
        <v>45294.52</v>
      </c>
      <c r="D93" s="21" t="str">
        <f t="shared" si="9"/>
        <v>vis</v>
      </c>
      <c r="E93" s="121">
        <f>VLOOKUP(C93,Active!C$21:E$972,3,FALSE)</f>
        <v>-7249.0137756858412</v>
      </c>
      <c r="F93" s="120" t="s">
        <v>203</v>
      </c>
      <c r="G93" s="21" t="str">
        <f t="shared" si="10"/>
        <v>45294.520</v>
      </c>
      <c r="H93" s="112">
        <f t="shared" si="11"/>
        <v>-17102</v>
      </c>
      <c r="I93" s="122" t="s">
        <v>514</v>
      </c>
      <c r="J93" s="123" t="s">
        <v>515</v>
      </c>
      <c r="K93" s="122">
        <v>-17102</v>
      </c>
      <c r="L93" s="122" t="s">
        <v>343</v>
      </c>
      <c r="M93" s="123" t="s">
        <v>231</v>
      </c>
      <c r="N93" s="123"/>
      <c r="O93" s="124" t="s">
        <v>516</v>
      </c>
      <c r="P93" s="124" t="s">
        <v>517</v>
      </c>
    </row>
    <row r="94" spans="1:16" ht="12.75" customHeight="1" thickBot="1" x14ac:dyDescent="0.25">
      <c r="A94" s="112" t="str">
        <f t="shared" si="6"/>
        <v> BBS 68/100 </v>
      </c>
      <c r="B94" s="120" t="str">
        <f t="shared" si="7"/>
        <v>I</v>
      </c>
      <c r="C94" s="112">
        <f t="shared" si="8"/>
        <v>45337.555999999997</v>
      </c>
      <c r="D94" s="21" t="str">
        <f t="shared" si="9"/>
        <v>vis</v>
      </c>
      <c r="E94" s="121">
        <f>VLOOKUP(C94,Active!C$21:E$972,3,FALSE)</f>
        <v>-7172.9644125170871</v>
      </c>
      <c r="F94" s="120" t="s">
        <v>203</v>
      </c>
      <c r="G94" s="21" t="str">
        <f t="shared" si="10"/>
        <v>45337.556</v>
      </c>
      <c r="H94" s="112">
        <f t="shared" si="11"/>
        <v>-17026</v>
      </c>
      <c r="I94" s="122" t="s">
        <v>518</v>
      </c>
      <c r="J94" s="123" t="s">
        <v>519</v>
      </c>
      <c r="K94" s="122">
        <v>-17026</v>
      </c>
      <c r="L94" s="122" t="s">
        <v>520</v>
      </c>
      <c r="M94" s="123" t="s">
        <v>231</v>
      </c>
      <c r="N94" s="123"/>
      <c r="O94" s="124" t="s">
        <v>445</v>
      </c>
      <c r="P94" s="124" t="s">
        <v>521</v>
      </c>
    </row>
    <row r="95" spans="1:16" ht="12.75" customHeight="1" thickBot="1" x14ac:dyDescent="0.25">
      <c r="A95" s="112" t="str">
        <f t="shared" si="6"/>
        <v> BBS 64 </v>
      </c>
      <c r="B95" s="120" t="str">
        <f t="shared" si="7"/>
        <v>I</v>
      </c>
      <c r="C95" s="112">
        <f t="shared" si="8"/>
        <v>45349.421000000002</v>
      </c>
      <c r="D95" s="21" t="str">
        <f t="shared" si="9"/>
        <v>vis</v>
      </c>
      <c r="E95" s="121">
        <f>VLOOKUP(C95,Active!C$21:E$972,3,FALSE)</f>
        <v>-7151.9976476226348</v>
      </c>
      <c r="F95" s="120" t="s">
        <v>203</v>
      </c>
      <c r="G95" s="21" t="str">
        <f t="shared" si="10"/>
        <v>45349.421</v>
      </c>
      <c r="H95" s="112">
        <f t="shared" si="11"/>
        <v>-17005</v>
      </c>
      <c r="I95" s="122" t="s">
        <v>522</v>
      </c>
      <c r="J95" s="123" t="s">
        <v>523</v>
      </c>
      <c r="K95" s="122">
        <v>-17005</v>
      </c>
      <c r="L95" s="122" t="s">
        <v>524</v>
      </c>
      <c r="M95" s="123" t="s">
        <v>231</v>
      </c>
      <c r="N95" s="123"/>
      <c r="O95" s="124" t="s">
        <v>445</v>
      </c>
      <c r="P95" s="124" t="s">
        <v>517</v>
      </c>
    </row>
    <row r="96" spans="1:16" ht="12.75" customHeight="1" thickBot="1" x14ac:dyDescent="0.25">
      <c r="A96" s="112" t="str">
        <f t="shared" si="6"/>
        <v> AOEB 4 </v>
      </c>
      <c r="B96" s="120" t="str">
        <f t="shared" si="7"/>
        <v>I</v>
      </c>
      <c r="C96" s="112">
        <f t="shared" si="8"/>
        <v>45352.82</v>
      </c>
      <c r="D96" s="21" t="str">
        <f t="shared" si="9"/>
        <v>vis</v>
      </c>
      <c r="E96" s="121">
        <f>VLOOKUP(C96,Active!C$21:E$972,3,FALSE)</f>
        <v>-7145.9912393734849</v>
      </c>
      <c r="F96" s="120" t="s">
        <v>203</v>
      </c>
      <c r="G96" s="21" t="str">
        <f t="shared" si="10"/>
        <v>45352.820</v>
      </c>
      <c r="H96" s="112">
        <f t="shared" si="11"/>
        <v>-16999</v>
      </c>
      <c r="I96" s="122" t="s">
        <v>525</v>
      </c>
      <c r="J96" s="123" t="s">
        <v>526</v>
      </c>
      <c r="K96" s="122">
        <v>-16999</v>
      </c>
      <c r="L96" s="122" t="s">
        <v>440</v>
      </c>
      <c r="M96" s="123" t="s">
        <v>231</v>
      </c>
      <c r="N96" s="123"/>
      <c r="O96" s="124" t="s">
        <v>425</v>
      </c>
      <c r="P96" s="124" t="s">
        <v>356</v>
      </c>
    </row>
    <row r="97" spans="1:16" ht="12.75" customHeight="1" thickBot="1" x14ac:dyDescent="0.25">
      <c r="A97" s="112" t="str">
        <f t="shared" si="6"/>
        <v> BBS 64 </v>
      </c>
      <c r="B97" s="120" t="str">
        <f t="shared" si="7"/>
        <v>I</v>
      </c>
      <c r="C97" s="112">
        <f t="shared" si="8"/>
        <v>45353.373</v>
      </c>
      <c r="D97" s="21" t="str">
        <f t="shared" si="9"/>
        <v>vis</v>
      </c>
      <c r="E97" s="121">
        <f>VLOOKUP(C97,Active!C$21:E$972,3,FALSE)</f>
        <v>-7145.0140273223569</v>
      </c>
      <c r="F97" s="120" t="s">
        <v>203</v>
      </c>
      <c r="G97" s="21" t="str">
        <f t="shared" si="10"/>
        <v>45353.373</v>
      </c>
      <c r="H97" s="112">
        <f t="shared" si="11"/>
        <v>-16998</v>
      </c>
      <c r="I97" s="122" t="s">
        <v>527</v>
      </c>
      <c r="J97" s="123" t="s">
        <v>528</v>
      </c>
      <c r="K97" s="122">
        <v>-16998</v>
      </c>
      <c r="L97" s="122" t="s">
        <v>252</v>
      </c>
      <c r="M97" s="123" t="s">
        <v>231</v>
      </c>
      <c r="N97" s="123"/>
      <c r="O97" s="124" t="s">
        <v>445</v>
      </c>
      <c r="P97" s="124" t="s">
        <v>517</v>
      </c>
    </row>
    <row r="98" spans="1:16" ht="12.75" customHeight="1" thickBot="1" x14ac:dyDescent="0.25">
      <c r="A98" s="112" t="str">
        <f t="shared" si="6"/>
        <v> BBS 64 </v>
      </c>
      <c r="B98" s="120" t="str">
        <f t="shared" si="7"/>
        <v>I</v>
      </c>
      <c r="C98" s="112">
        <f t="shared" si="8"/>
        <v>45353.383000000002</v>
      </c>
      <c r="D98" s="21" t="str">
        <f t="shared" si="9"/>
        <v>vis</v>
      </c>
      <c r="E98" s="121">
        <f>VLOOKUP(C98,Active!C$21:E$972,3,FALSE)</f>
        <v>-7144.9963562183548</v>
      </c>
      <c r="F98" s="120" t="s">
        <v>203</v>
      </c>
      <c r="G98" s="21" t="str">
        <f t="shared" si="10"/>
        <v>45353.383</v>
      </c>
      <c r="H98" s="112">
        <f t="shared" si="11"/>
        <v>-16998</v>
      </c>
      <c r="I98" s="122" t="s">
        <v>529</v>
      </c>
      <c r="J98" s="123" t="s">
        <v>530</v>
      </c>
      <c r="K98" s="122">
        <v>-16998</v>
      </c>
      <c r="L98" s="122" t="s">
        <v>524</v>
      </c>
      <c r="M98" s="123" t="s">
        <v>231</v>
      </c>
      <c r="N98" s="123"/>
      <c r="O98" s="124" t="s">
        <v>288</v>
      </c>
      <c r="P98" s="124" t="s">
        <v>517</v>
      </c>
    </row>
    <row r="99" spans="1:16" ht="12.75" customHeight="1" thickBot="1" x14ac:dyDescent="0.25">
      <c r="A99" s="112" t="str">
        <f t="shared" si="6"/>
        <v> BBS 65 </v>
      </c>
      <c r="B99" s="120" t="str">
        <f t="shared" si="7"/>
        <v>I</v>
      </c>
      <c r="C99" s="112">
        <f t="shared" si="8"/>
        <v>45357.332999999999</v>
      </c>
      <c r="D99" s="21" t="str">
        <f t="shared" si="9"/>
        <v>vis</v>
      </c>
      <c r="E99" s="121">
        <f>VLOOKUP(C99,Active!C$21:E$972,3,FALSE)</f>
        <v>-7138.0162701388781</v>
      </c>
      <c r="F99" s="120" t="s">
        <v>203</v>
      </c>
      <c r="G99" s="21" t="str">
        <f t="shared" si="10"/>
        <v>45357.333</v>
      </c>
      <c r="H99" s="112">
        <f t="shared" si="11"/>
        <v>-16991</v>
      </c>
      <c r="I99" s="122" t="s">
        <v>531</v>
      </c>
      <c r="J99" s="123" t="s">
        <v>532</v>
      </c>
      <c r="K99" s="122">
        <v>-16991</v>
      </c>
      <c r="L99" s="122" t="s">
        <v>304</v>
      </c>
      <c r="M99" s="123" t="s">
        <v>231</v>
      </c>
      <c r="N99" s="123"/>
      <c r="O99" s="124" t="s">
        <v>466</v>
      </c>
      <c r="P99" s="124" t="s">
        <v>533</v>
      </c>
    </row>
    <row r="100" spans="1:16" ht="12.75" customHeight="1" thickBot="1" x14ac:dyDescent="0.25">
      <c r="A100" s="112" t="str">
        <f t="shared" si="6"/>
        <v> BBS 68 </v>
      </c>
      <c r="B100" s="120" t="str">
        <f t="shared" si="7"/>
        <v>I</v>
      </c>
      <c r="C100" s="112">
        <f t="shared" si="8"/>
        <v>45370.35</v>
      </c>
      <c r="D100" s="21" t="str">
        <f t="shared" si="9"/>
        <v>vis</v>
      </c>
      <c r="E100" s="121">
        <f>VLOOKUP(C100,Active!C$21:E$972,3,FALSE)</f>
        <v>-7115.013794063786</v>
      </c>
      <c r="F100" s="120" t="s">
        <v>203</v>
      </c>
      <c r="G100" s="21" t="str">
        <f t="shared" si="10"/>
        <v>45370.350</v>
      </c>
      <c r="H100" s="112">
        <f t="shared" si="11"/>
        <v>-16968</v>
      </c>
      <c r="I100" s="122" t="s">
        <v>534</v>
      </c>
      <c r="J100" s="123" t="s">
        <v>535</v>
      </c>
      <c r="K100" s="122">
        <v>-16968</v>
      </c>
      <c r="L100" s="122" t="s">
        <v>343</v>
      </c>
      <c r="M100" s="123" t="s">
        <v>231</v>
      </c>
      <c r="N100" s="123"/>
      <c r="O100" s="124" t="s">
        <v>445</v>
      </c>
      <c r="P100" s="124" t="s">
        <v>536</v>
      </c>
    </row>
    <row r="101" spans="1:16" ht="12.75" customHeight="1" thickBot="1" x14ac:dyDescent="0.25">
      <c r="A101" s="112" t="str">
        <f t="shared" si="6"/>
        <v> BRNO 26 </v>
      </c>
      <c r="B101" s="120" t="str">
        <f t="shared" si="7"/>
        <v>I</v>
      </c>
      <c r="C101" s="112">
        <f t="shared" si="8"/>
        <v>45370.355000000003</v>
      </c>
      <c r="D101" s="21" t="str">
        <f t="shared" si="9"/>
        <v>vis</v>
      </c>
      <c r="E101" s="121">
        <f>VLOOKUP(C101,Active!C$21:E$972,3,FALSE)</f>
        <v>-7115.0049585117786</v>
      </c>
      <c r="F101" s="120" t="s">
        <v>203</v>
      </c>
      <c r="G101" s="21" t="str">
        <f t="shared" si="10"/>
        <v>45370.355</v>
      </c>
      <c r="H101" s="112">
        <f t="shared" si="11"/>
        <v>-16968</v>
      </c>
      <c r="I101" s="122" t="s">
        <v>537</v>
      </c>
      <c r="J101" s="123" t="s">
        <v>538</v>
      </c>
      <c r="K101" s="122">
        <v>-16968</v>
      </c>
      <c r="L101" s="122" t="s">
        <v>222</v>
      </c>
      <c r="M101" s="123" t="s">
        <v>231</v>
      </c>
      <c r="N101" s="123"/>
      <c r="O101" s="124" t="s">
        <v>257</v>
      </c>
      <c r="P101" s="124" t="s">
        <v>495</v>
      </c>
    </row>
    <row r="102" spans="1:16" ht="12.75" customHeight="1" thickBot="1" x14ac:dyDescent="0.25">
      <c r="A102" s="112" t="str">
        <f t="shared" si="6"/>
        <v> BRNO 26 </v>
      </c>
      <c r="B102" s="120" t="str">
        <f t="shared" si="7"/>
        <v>I</v>
      </c>
      <c r="C102" s="112">
        <f t="shared" si="8"/>
        <v>45370.360999999997</v>
      </c>
      <c r="D102" s="21" t="str">
        <f t="shared" si="9"/>
        <v>vis</v>
      </c>
      <c r="E102" s="121">
        <f>VLOOKUP(C102,Active!C$21:E$972,3,FALSE)</f>
        <v>-7114.9943558493906</v>
      </c>
      <c r="F102" s="120" t="s">
        <v>203</v>
      </c>
      <c r="G102" s="21" t="str">
        <f t="shared" si="10"/>
        <v>45370.361</v>
      </c>
      <c r="H102" s="112">
        <f t="shared" si="11"/>
        <v>-16968</v>
      </c>
      <c r="I102" s="122" t="s">
        <v>539</v>
      </c>
      <c r="J102" s="123" t="s">
        <v>540</v>
      </c>
      <c r="K102" s="122">
        <v>-16968</v>
      </c>
      <c r="L102" s="122" t="s">
        <v>541</v>
      </c>
      <c r="M102" s="123" t="s">
        <v>231</v>
      </c>
      <c r="N102" s="123"/>
      <c r="O102" s="124" t="s">
        <v>542</v>
      </c>
      <c r="P102" s="124" t="s">
        <v>495</v>
      </c>
    </row>
    <row r="103" spans="1:16" ht="12.75" customHeight="1" thickBot="1" x14ac:dyDescent="0.25">
      <c r="A103" s="112" t="str">
        <f t="shared" si="6"/>
        <v> BBS 65 </v>
      </c>
      <c r="B103" s="120" t="str">
        <f t="shared" si="7"/>
        <v>I</v>
      </c>
      <c r="C103" s="112">
        <f t="shared" si="8"/>
        <v>45383.362999999998</v>
      </c>
      <c r="D103" s="21" t="str">
        <f t="shared" si="9"/>
        <v>vis</v>
      </c>
      <c r="E103" s="121">
        <f>VLOOKUP(C103,Active!C$21:E$972,3,FALSE)</f>
        <v>-7092.0183864302953</v>
      </c>
      <c r="F103" s="120" t="s">
        <v>203</v>
      </c>
      <c r="G103" s="21" t="str">
        <f t="shared" si="10"/>
        <v>45383.363</v>
      </c>
      <c r="H103" s="112">
        <f t="shared" si="11"/>
        <v>-16945</v>
      </c>
      <c r="I103" s="122" t="s">
        <v>543</v>
      </c>
      <c r="J103" s="123" t="s">
        <v>544</v>
      </c>
      <c r="K103" s="122">
        <v>-16945</v>
      </c>
      <c r="L103" s="122" t="s">
        <v>264</v>
      </c>
      <c r="M103" s="123" t="s">
        <v>231</v>
      </c>
      <c r="N103" s="123"/>
      <c r="O103" s="124" t="s">
        <v>268</v>
      </c>
      <c r="P103" s="124" t="s">
        <v>533</v>
      </c>
    </row>
    <row r="104" spans="1:16" ht="12.75" customHeight="1" thickBot="1" x14ac:dyDescent="0.25">
      <c r="A104" s="112" t="str">
        <f t="shared" si="6"/>
        <v> BBS 65 </v>
      </c>
      <c r="B104" s="120" t="str">
        <f t="shared" si="7"/>
        <v>I</v>
      </c>
      <c r="C104" s="112">
        <f t="shared" si="8"/>
        <v>45383.373</v>
      </c>
      <c r="D104" s="21" t="str">
        <f t="shared" si="9"/>
        <v>vis</v>
      </c>
      <c r="E104" s="121">
        <f>VLOOKUP(C104,Active!C$21:E$972,3,FALSE)</f>
        <v>-7092.0007153262932</v>
      </c>
      <c r="F104" s="120" t="s">
        <v>203</v>
      </c>
      <c r="G104" s="21" t="str">
        <f t="shared" si="10"/>
        <v>45383.373</v>
      </c>
      <c r="H104" s="112">
        <f t="shared" si="11"/>
        <v>-16945</v>
      </c>
      <c r="I104" s="122" t="s">
        <v>545</v>
      </c>
      <c r="J104" s="123" t="s">
        <v>546</v>
      </c>
      <c r="K104" s="122">
        <v>-16945</v>
      </c>
      <c r="L104" s="122" t="s">
        <v>472</v>
      </c>
      <c r="M104" s="123" t="s">
        <v>231</v>
      </c>
      <c r="N104" s="123"/>
      <c r="O104" s="124" t="s">
        <v>288</v>
      </c>
      <c r="P104" s="124" t="s">
        <v>533</v>
      </c>
    </row>
    <row r="105" spans="1:16" ht="12.75" customHeight="1" thickBot="1" x14ac:dyDescent="0.25">
      <c r="A105" s="112" t="str">
        <f t="shared" si="6"/>
        <v> BBS 68 </v>
      </c>
      <c r="B105" s="120" t="str">
        <f t="shared" si="7"/>
        <v>I</v>
      </c>
      <c r="C105" s="112">
        <f t="shared" si="8"/>
        <v>45387.330999999998</v>
      </c>
      <c r="D105" s="21" t="str">
        <f t="shared" si="9"/>
        <v>vis</v>
      </c>
      <c r="E105" s="121">
        <f>VLOOKUP(C105,Active!C$21:E$972,3,FALSE)</f>
        <v>-7085.0064923636146</v>
      </c>
      <c r="F105" s="120" t="s">
        <v>203</v>
      </c>
      <c r="G105" s="21" t="str">
        <f t="shared" si="10"/>
        <v>45387.331</v>
      </c>
      <c r="H105" s="112">
        <f t="shared" si="11"/>
        <v>-16938</v>
      </c>
      <c r="I105" s="122" t="s">
        <v>547</v>
      </c>
      <c r="J105" s="123" t="s">
        <v>548</v>
      </c>
      <c r="K105" s="122">
        <v>-16938</v>
      </c>
      <c r="L105" s="122" t="s">
        <v>279</v>
      </c>
      <c r="M105" s="123" t="s">
        <v>231</v>
      </c>
      <c r="N105" s="123"/>
      <c r="O105" s="124" t="s">
        <v>445</v>
      </c>
      <c r="P105" s="124" t="s">
        <v>536</v>
      </c>
    </row>
    <row r="106" spans="1:16" ht="12.75" customHeight="1" thickBot="1" x14ac:dyDescent="0.25">
      <c r="A106" s="112" t="str">
        <f t="shared" si="6"/>
        <v> BBS 65 </v>
      </c>
      <c r="B106" s="120" t="str">
        <f t="shared" si="7"/>
        <v>I</v>
      </c>
      <c r="C106" s="112">
        <f t="shared" si="8"/>
        <v>45387.332000000002</v>
      </c>
      <c r="D106" s="21" t="str">
        <f t="shared" si="9"/>
        <v>vis</v>
      </c>
      <c r="E106" s="121">
        <f>VLOOKUP(C106,Active!C$21:E$972,3,FALSE)</f>
        <v>-7085.0047252532077</v>
      </c>
      <c r="F106" s="120" t="s">
        <v>203</v>
      </c>
      <c r="G106" s="21" t="str">
        <f t="shared" si="10"/>
        <v>45387.332</v>
      </c>
      <c r="H106" s="112">
        <f t="shared" si="11"/>
        <v>-16938</v>
      </c>
      <c r="I106" s="122" t="s">
        <v>549</v>
      </c>
      <c r="J106" s="123" t="s">
        <v>550</v>
      </c>
      <c r="K106" s="122">
        <v>-16938</v>
      </c>
      <c r="L106" s="122" t="s">
        <v>222</v>
      </c>
      <c r="M106" s="123" t="s">
        <v>231</v>
      </c>
      <c r="N106" s="123"/>
      <c r="O106" s="124" t="s">
        <v>466</v>
      </c>
      <c r="P106" s="124" t="s">
        <v>533</v>
      </c>
    </row>
    <row r="107" spans="1:16" ht="12.75" customHeight="1" thickBot="1" x14ac:dyDescent="0.25">
      <c r="A107" s="112" t="str">
        <f t="shared" si="6"/>
        <v> BBS 65 </v>
      </c>
      <c r="B107" s="120" t="str">
        <f t="shared" si="7"/>
        <v>I</v>
      </c>
      <c r="C107" s="112">
        <f t="shared" si="8"/>
        <v>45387.332000000002</v>
      </c>
      <c r="D107" s="21" t="str">
        <f t="shared" si="9"/>
        <v>vis</v>
      </c>
      <c r="E107" s="121">
        <f>VLOOKUP(C107,Active!C$21:E$972,3,FALSE)</f>
        <v>-7085.0047252532077</v>
      </c>
      <c r="F107" s="120" t="s">
        <v>203</v>
      </c>
      <c r="G107" s="21" t="str">
        <f t="shared" si="10"/>
        <v>45387.332</v>
      </c>
      <c r="H107" s="112">
        <f t="shared" si="11"/>
        <v>-16938</v>
      </c>
      <c r="I107" s="122" t="s">
        <v>549</v>
      </c>
      <c r="J107" s="123" t="s">
        <v>550</v>
      </c>
      <c r="K107" s="122">
        <v>-16938</v>
      </c>
      <c r="L107" s="122" t="s">
        <v>222</v>
      </c>
      <c r="M107" s="123" t="s">
        <v>231</v>
      </c>
      <c r="N107" s="123"/>
      <c r="O107" s="124" t="s">
        <v>288</v>
      </c>
      <c r="P107" s="124" t="s">
        <v>533</v>
      </c>
    </row>
    <row r="108" spans="1:16" ht="12.75" customHeight="1" thickBot="1" x14ac:dyDescent="0.25">
      <c r="A108" s="112" t="str">
        <f t="shared" si="6"/>
        <v> BBS 65 </v>
      </c>
      <c r="B108" s="120" t="str">
        <f t="shared" si="7"/>
        <v>I</v>
      </c>
      <c r="C108" s="112">
        <f t="shared" si="8"/>
        <v>45400.345000000001</v>
      </c>
      <c r="D108" s="21" t="str">
        <f t="shared" si="9"/>
        <v>vis</v>
      </c>
      <c r="E108" s="121">
        <f>VLOOKUP(C108,Active!C$21:E$972,3,FALSE)</f>
        <v>-7062.009317619717</v>
      </c>
      <c r="F108" s="120" t="s">
        <v>203</v>
      </c>
      <c r="G108" s="21" t="str">
        <f t="shared" si="10"/>
        <v>45400.345</v>
      </c>
      <c r="H108" s="112">
        <f t="shared" si="11"/>
        <v>-16915</v>
      </c>
      <c r="I108" s="122" t="s">
        <v>551</v>
      </c>
      <c r="J108" s="123" t="s">
        <v>552</v>
      </c>
      <c r="K108" s="122">
        <v>-16915</v>
      </c>
      <c r="L108" s="122" t="s">
        <v>217</v>
      </c>
      <c r="M108" s="123" t="s">
        <v>231</v>
      </c>
      <c r="N108" s="123"/>
      <c r="O108" s="124" t="s">
        <v>288</v>
      </c>
      <c r="P108" s="124" t="s">
        <v>533</v>
      </c>
    </row>
    <row r="109" spans="1:16" ht="12.75" customHeight="1" thickBot="1" x14ac:dyDescent="0.25">
      <c r="A109" s="112" t="str">
        <f t="shared" si="6"/>
        <v> BBS 65 </v>
      </c>
      <c r="B109" s="120" t="str">
        <f t="shared" si="7"/>
        <v>I</v>
      </c>
      <c r="C109" s="112">
        <f t="shared" si="8"/>
        <v>45404.305</v>
      </c>
      <c r="D109" s="21" t="str">
        <f t="shared" si="9"/>
        <v>vis</v>
      </c>
      <c r="E109" s="121">
        <f>VLOOKUP(C109,Active!C$21:E$972,3,FALSE)</f>
        <v>-7055.0115604362381</v>
      </c>
      <c r="F109" s="120" t="s">
        <v>203</v>
      </c>
      <c r="G109" s="21" t="str">
        <f t="shared" si="10"/>
        <v>45404.305</v>
      </c>
      <c r="H109" s="112">
        <f t="shared" si="11"/>
        <v>-16908</v>
      </c>
      <c r="I109" s="122" t="s">
        <v>553</v>
      </c>
      <c r="J109" s="123" t="s">
        <v>554</v>
      </c>
      <c r="K109" s="122">
        <v>-16908</v>
      </c>
      <c r="L109" s="122" t="s">
        <v>230</v>
      </c>
      <c r="M109" s="123" t="s">
        <v>231</v>
      </c>
      <c r="N109" s="123"/>
      <c r="O109" s="124" t="s">
        <v>488</v>
      </c>
      <c r="P109" s="124" t="s">
        <v>533</v>
      </c>
    </row>
    <row r="110" spans="1:16" ht="12.75" customHeight="1" thickBot="1" x14ac:dyDescent="0.25">
      <c r="A110" s="112" t="str">
        <f t="shared" si="6"/>
        <v> BBS 65 </v>
      </c>
      <c r="B110" s="120" t="str">
        <f t="shared" si="7"/>
        <v>I</v>
      </c>
      <c r="C110" s="112">
        <f t="shared" si="8"/>
        <v>45404.307000000001</v>
      </c>
      <c r="D110" s="21" t="str">
        <f t="shared" si="9"/>
        <v>vis</v>
      </c>
      <c r="E110" s="121">
        <f>VLOOKUP(C110,Active!C$21:E$972,3,FALSE)</f>
        <v>-7055.008026215437</v>
      </c>
      <c r="F110" s="120" t="s">
        <v>203</v>
      </c>
      <c r="G110" s="21" t="str">
        <f t="shared" si="10"/>
        <v>45404.307</v>
      </c>
      <c r="H110" s="112">
        <f t="shared" si="11"/>
        <v>-16908</v>
      </c>
      <c r="I110" s="122" t="s">
        <v>555</v>
      </c>
      <c r="J110" s="123" t="s">
        <v>556</v>
      </c>
      <c r="K110" s="122">
        <v>-16908</v>
      </c>
      <c r="L110" s="122" t="s">
        <v>225</v>
      </c>
      <c r="M110" s="123" t="s">
        <v>231</v>
      </c>
      <c r="N110" s="123"/>
      <c r="O110" s="124" t="s">
        <v>288</v>
      </c>
      <c r="P110" s="124" t="s">
        <v>533</v>
      </c>
    </row>
    <row r="111" spans="1:16" ht="12.75" customHeight="1" thickBot="1" x14ac:dyDescent="0.25">
      <c r="A111" s="112" t="str">
        <f t="shared" si="6"/>
        <v> BBS 65 </v>
      </c>
      <c r="B111" s="120" t="str">
        <f t="shared" si="7"/>
        <v>I</v>
      </c>
      <c r="C111" s="112">
        <f t="shared" si="8"/>
        <v>45409.391000000003</v>
      </c>
      <c r="D111" s="21" t="str">
        <f t="shared" si="9"/>
        <v>vis</v>
      </c>
      <c r="E111" s="121">
        <f>VLOOKUP(C111,Active!C$21:E$972,3,FALSE)</f>
        <v>-7046.0240369425001</v>
      </c>
      <c r="F111" s="120" t="s">
        <v>203</v>
      </c>
      <c r="G111" s="21" t="str">
        <f t="shared" si="10"/>
        <v>45409.391</v>
      </c>
      <c r="H111" s="112">
        <f t="shared" si="11"/>
        <v>-16899</v>
      </c>
      <c r="I111" s="122" t="s">
        <v>557</v>
      </c>
      <c r="J111" s="123" t="s">
        <v>558</v>
      </c>
      <c r="K111" s="122">
        <v>-16899</v>
      </c>
      <c r="L111" s="122" t="s">
        <v>246</v>
      </c>
      <c r="M111" s="123" t="s">
        <v>231</v>
      </c>
      <c r="N111" s="123"/>
      <c r="O111" s="124" t="s">
        <v>559</v>
      </c>
      <c r="P111" s="124" t="s">
        <v>533</v>
      </c>
    </row>
    <row r="112" spans="1:16" ht="12.75" customHeight="1" thickBot="1" x14ac:dyDescent="0.25">
      <c r="A112" s="112" t="str">
        <f t="shared" si="6"/>
        <v> BBS 65 </v>
      </c>
      <c r="B112" s="120" t="str">
        <f t="shared" si="7"/>
        <v>I</v>
      </c>
      <c r="C112" s="112">
        <f t="shared" si="8"/>
        <v>45409.400999999998</v>
      </c>
      <c r="D112" s="21" t="str">
        <f t="shared" si="9"/>
        <v>vis</v>
      </c>
      <c r="E112" s="121">
        <f>VLOOKUP(C112,Active!C$21:E$972,3,FALSE)</f>
        <v>-7046.0063658385106</v>
      </c>
      <c r="F112" s="120" t="s">
        <v>203</v>
      </c>
      <c r="G112" s="21" t="str">
        <f t="shared" si="10"/>
        <v>45409.401</v>
      </c>
      <c r="H112" s="112">
        <f t="shared" si="11"/>
        <v>-16899</v>
      </c>
      <c r="I112" s="122" t="s">
        <v>560</v>
      </c>
      <c r="J112" s="123" t="s">
        <v>561</v>
      </c>
      <c r="K112" s="122">
        <v>-16899</v>
      </c>
      <c r="L112" s="122" t="s">
        <v>279</v>
      </c>
      <c r="M112" s="123" t="s">
        <v>231</v>
      </c>
      <c r="N112" s="123"/>
      <c r="O112" s="124" t="s">
        <v>469</v>
      </c>
      <c r="P112" s="124" t="s">
        <v>533</v>
      </c>
    </row>
    <row r="113" spans="1:16" ht="12.75" customHeight="1" thickBot="1" x14ac:dyDescent="0.25">
      <c r="A113" s="112" t="str">
        <f t="shared" si="6"/>
        <v> BBS 65 </v>
      </c>
      <c r="B113" s="120" t="str">
        <f t="shared" si="7"/>
        <v>I</v>
      </c>
      <c r="C113" s="112">
        <f t="shared" si="8"/>
        <v>45417.322999999997</v>
      </c>
      <c r="D113" s="21" t="str">
        <f t="shared" si="9"/>
        <v>vis</v>
      </c>
      <c r="E113" s="121">
        <f>VLOOKUP(C113,Active!C$21:E$972,3,FALSE)</f>
        <v>-7032.0073172507518</v>
      </c>
      <c r="F113" s="120" t="s">
        <v>203</v>
      </c>
      <c r="G113" s="21" t="str">
        <f t="shared" si="10"/>
        <v>45417.323</v>
      </c>
      <c r="H113" s="112">
        <f t="shared" si="11"/>
        <v>-16885</v>
      </c>
      <c r="I113" s="122" t="s">
        <v>562</v>
      </c>
      <c r="J113" s="123" t="s">
        <v>563</v>
      </c>
      <c r="K113" s="122">
        <v>-16885</v>
      </c>
      <c r="L113" s="122" t="s">
        <v>225</v>
      </c>
      <c r="M113" s="123" t="s">
        <v>231</v>
      </c>
      <c r="N113" s="123"/>
      <c r="O113" s="124" t="s">
        <v>469</v>
      </c>
      <c r="P113" s="124" t="s">
        <v>533</v>
      </c>
    </row>
    <row r="114" spans="1:16" ht="12.75" customHeight="1" thickBot="1" x14ac:dyDescent="0.25">
      <c r="A114" s="112" t="str">
        <f t="shared" si="6"/>
        <v> BBS 66 </v>
      </c>
      <c r="B114" s="120" t="str">
        <f t="shared" si="7"/>
        <v>I</v>
      </c>
      <c r="C114" s="112">
        <f t="shared" si="8"/>
        <v>45439.385000000002</v>
      </c>
      <c r="D114" s="21" t="str">
        <f t="shared" si="9"/>
        <v>vis</v>
      </c>
      <c r="E114" s="121">
        <f>VLOOKUP(C114,Active!C$21:E$972,3,FALSE)</f>
        <v>-6993.0213276088371</v>
      </c>
      <c r="F114" s="120" t="s">
        <v>203</v>
      </c>
      <c r="G114" s="21" t="str">
        <f t="shared" si="10"/>
        <v>45439.385</v>
      </c>
      <c r="H114" s="112">
        <f t="shared" si="11"/>
        <v>-16846</v>
      </c>
      <c r="I114" s="122" t="s">
        <v>564</v>
      </c>
      <c r="J114" s="123" t="s">
        <v>565</v>
      </c>
      <c r="K114" s="122">
        <v>-16846</v>
      </c>
      <c r="L114" s="122" t="s">
        <v>399</v>
      </c>
      <c r="M114" s="123" t="s">
        <v>231</v>
      </c>
      <c r="N114" s="123"/>
      <c r="O114" s="124" t="s">
        <v>288</v>
      </c>
      <c r="P114" s="124" t="s">
        <v>566</v>
      </c>
    </row>
    <row r="115" spans="1:16" ht="12.75" customHeight="1" thickBot="1" x14ac:dyDescent="0.25">
      <c r="A115" s="112" t="str">
        <f t="shared" si="6"/>
        <v> BBS 69 </v>
      </c>
      <c r="B115" s="120" t="str">
        <f t="shared" si="7"/>
        <v>I</v>
      </c>
      <c r="C115" s="112">
        <f t="shared" si="8"/>
        <v>45625.57</v>
      </c>
      <c r="D115" s="21" t="str">
        <f t="shared" si="9"/>
        <v>vis</v>
      </c>
      <c r="E115" s="121">
        <f>VLOOKUP(C115,Active!C$21:E$972,3,FALSE)</f>
        <v>-6664.0118778092665</v>
      </c>
      <c r="F115" s="120" t="s">
        <v>203</v>
      </c>
      <c r="G115" s="21" t="str">
        <f t="shared" si="10"/>
        <v>45625.570</v>
      </c>
      <c r="H115" s="112">
        <f t="shared" si="11"/>
        <v>-16517</v>
      </c>
      <c r="I115" s="122" t="s">
        <v>567</v>
      </c>
      <c r="J115" s="123" t="s">
        <v>568</v>
      </c>
      <c r="K115" s="122">
        <v>-16517</v>
      </c>
      <c r="L115" s="122" t="s">
        <v>343</v>
      </c>
      <c r="M115" s="123" t="s">
        <v>231</v>
      </c>
      <c r="N115" s="123"/>
      <c r="O115" s="124" t="s">
        <v>268</v>
      </c>
      <c r="P115" s="124" t="s">
        <v>569</v>
      </c>
    </row>
    <row r="116" spans="1:16" ht="12.75" customHeight="1" thickBot="1" x14ac:dyDescent="0.25">
      <c r="A116" s="112" t="str">
        <f t="shared" si="6"/>
        <v> BBS 69 </v>
      </c>
      <c r="B116" s="120" t="str">
        <f t="shared" si="7"/>
        <v>I</v>
      </c>
      <c r="C116" s="112">
        <f t="shared" si="8"/>
        <v>45629.53</v>
      </c>
      <c r="D116" s="21" t="str">
        <f t="shared" si="9"/>
        <v>vis</v>
      </c>
      <c r="E116" s="121">
        <f>VLOOKUP(C116,Active!C$21:E$972,3,FALSE)</f>
        <v>-6657.0141206257877</v>
      </c>
      <c r="F116" s="120" t="s">
        <v>203</v>
      </c>
      <c r="G116" s="21" t="str">
        <f t="shared" si="10"/>
        <v>45629.530</v>
      </c>
      <c r="H116" s="112">
        <f t="shared" si="11"/>
        <v>-16510</v>
      </c>
      <c r="I116" s="122" t="s">
        <v>570</v>
      </c>
      <c r="J116" s="123" t="s">
        <v>571</v>
      </c>
      <c r="K116" s="122">
        <v>-16510</v>
      </c>
      <c r="L116" s="122" t="s">
        <v>276</v>
      </c>
      <c r="M116" s="123" t="s">
        <v>231</v>
      </c>
      <c r="N116" s="123"/>
      <c r="O116" s="124" t="s">
        <v>268</v>
      </c>
      <c r="P116" s="124" t="s">
        <v>569</v>
      </c>
    </row>
    <row r="117" spans="1:16" ht="12.75" customHeight="1" thickBot="1" x14ac:dyDescent="0.25">
      <c r="A117" s="112" t="str">
        <f t="shared" si="6"/>
        <v> BRNO 26 </v>
      </c>
      <c r="B117" s="120" t="str">
        <f t="shared" si="7"/>
        <v>I</v>
      </c>
      <c r="C117" s="112">
        <f t="shared" si="8"/>
        <v>45672.538999999997</v>
      </c>
      <c r="D117" s="21" t="str">
        <f t="shared" si="9"/>
        <v>vis</v>
      </c>
      <c r="E117" s="121">
        <f>VLOOKUP(C117,Active!C$21:E$972,3,FALSE)</f>
        <v>-6581.0124694378337</v>
      </c>
      <c r="F117" s="120" t="s">
        <v>203</v>
      </c>
      <c r="G117" s="21" t="str">
        <f t="shared" si="10"/>
        <v>45672.539</v>
      </c>
      <c r="H117" s="112">
        <f t="shared" si="11"/>
        <v>-16434</v>
      </c>
      <c r="I117" s="122" t="s">
        <v>572</v>
      </c>
      <c r="J117" s="123" t="s">
        <v>573</v>
      </c>
      <c r="K117" s="122">
        <v>-16434</v>
      </c>
      <c r="L117" s="122" t="s">
        <v>343</v>
      </c>
      <c r="M117" s="123" t="s">
        <v>231</v>
      </c>
      <c r="N117" s="123"/>
      <c r="O117" s="124" t="s">
        <v>574</v>
      </c>
      <c r="P117" s="124" t="s">
        <v>495</v>
      </c>
    </row>
    <row r="118" spans="1:16" ht="12.75" customHeight="1" thickBot="1" x14ac:dyDescent="0.25">
      <c r="A118" s="112" t="str">
        <f t="shared" si="6"/>
        <v> BRNO 26 </v>
      </c>
      <c r="B118" s="120" t="str">
        <f t="shared" si="7"/>
        <v>I</v>
      </c>
      <c r="C118" s="112">
        <f t="shared" si="8"/>
        <v>45672.54</v>
      </c>
      <c r="D118" s="21" t="str">
        <f t="shared" si="9"/>
        <v>vis</v>
      </c>
      <c r="E118" s="121">
        <f>VLOOKUP(C118,Active!C$21:E$972,3,FALSE)</f>
        <v>-6581.0107023274268</v>
      </c>
      <c r="F118" s="120" t="s">
        <v>203</v>
      </c>
      <c r="G118" s="21" t="str">
        <f t="shared" si="10"/>
        <v>45672.540</v>
      </c>
      <c r="H118" s="112">
        <f t="shared" si="11"/>
        <v>-16434</v>
      </c>
      <c r="I118" s="122" t="s">
        <v>575</v>
      </c>
      <c r="J118" s="123" t="s">
        <v>576</v>
      </c>
      <c r="K118" s="122">
        <v>-16434</v>
      </c>
      <c r="L118" s="122" t="s">
        <v>230</v>
      </c>
      <c r="M118" s="123" t="s">
        <v>231</v>
      </c>
      <c r="N118" s="123"/>
      <c r="O118" s="124" t="s">
        <v>577</v>
      </c>
      <c r="P118" s="124" t="s">
        <v>495</v>
      </c>
    </row>
    <row r="119" spans="1:16" ht="12.75" customHeight="1" thickBot="1" x14ac:dyDescent="0.25">
      <c r="A119" s="112" t="str">
        <f t="shared" si="6"/>
        <v> BRNO 26 </v>
      </c>
      <c r="B119" s="120" t="str">
        <f t="shared" si="7"/>
        <v>I</v>
      </c>
      <c r="C119" s="112">
        <f t="shared" si="8"/>
        <v>45672.540999999997</v>
      </c>
      <c r="D119" s="21" t="str">
        <f t="shared" si="9"/>
        <v>vis</v>
      </c>
      <c r="E119" s="121">
        <f>VLOOKUP(C119,Active!C$21:E$972,3,FALSE)</f>
        <v>-6581.0089352170326</v>
      </c>
      <c r="F119" s="120" t="s">
        <v>203</v>
      </c>
      <c r="G119" s="21" t="str">
        <f t="shared" si="10"/>
        <v>45672.541</v>
      </c>
      <c r="H119" s="112">
        <f t="shared" si="11"/>
        <v>-16434</v>
      </c>
      <c r="I119" s="122" t="s">
        <v>578</v>
      </c>
      <c r="J119" s="123" t="s">
        <v>579</v>
      </c>
      <c r="K119" s="122">
        <v>-16434</v>
      </c>
      <c r="L119" s="122" t="s">
        <v>217</v>
      </c>
      <c r="M119" s="123" t="s">
        <v>231</v>
      </c>
      <c r="N119" s="123"/>
      <c r="O119" s="124" t="s">
        <v>580</v>
      </c>
      <c r="P119" s="124" t="s">
        <v>495</v>
      </c>
    </row>
    <row r="120" spans="1:16" ht="12.75" customHeight="1" thickBot="1" x14ac:dyDescent="0.25">
      <c r="A120" s="112" t="str">
        <f t="shared" si="6"/>
        <v> BRNO 26 </v>
      </c>
      <c r="B120" s="120" t="str">
        <f t="shared" si="7"/>
        <v>I</v>
      </c>
      <c r="C120" s="112">
        <f t="shared" si="8"/>
        <v>45672.542999999998</v>
      </c>
      <c r="D120" s="21" t="str">
        <f t="shared" si="9"/>
        <v>vis</v>
      </c>
      <c r="E120" s="121">
        <f>VLOOKUP(C120,Active!C$21:E$972,3,FALSE)</f>
        <v>-6581.0054009962323</v>
      </c>
      <c r="F120" s="120" t="s">
        <v>203</v>
      </c>
      <c r="G120" s="21" t="str">
        <f t="shared" si="10"/>
        <v>45672.543</v>
      </c>
      <c r="H120" s="112">
        <f t="shared" si="11"/>
        <v>-16434</v>
      </c>
      <c r="I120" s="122" t="s">
        <v>581</v>
      </c>
      <c r="J120" s="123" t="s">
        <v>582</v>
      </c>
      <c r="K120" s="122">
        <v>-16434</v>
      </c>
      <c r="L120" s="122" t="s">
        <v>279</v>
      </c>
      <c r="M120" s="123" t="s">
        <v>231</v>
      </c>
      <c r="N120" s="123"/>
      <c r="O120" s="124" t="s">
        <v>583</v>
      </c>
      <c r="P120" s="124" t="s">
        <v>495</v>
      </c>
    </row>
    <row r="121" spans="1:16" ht="12.75" customHeight="1" thickBot="1" x14ac:dyDescent="0.25">
      <c r="A121" s="112" t="str">
        <f t="shared" si="6"/>
        <v> BRNO 26 </v>
      </c>
      <c r="B121" s="120" t="str">
        <f t="shared" si="7"/>
        <v>I</v>
      </c>
      <c r="C121" s="112">
        <f t="shared" si="8"/>
        <v>45672.544999999998</v>
      </c>
      <c r="D121" s="21" t="str">
        <f t="shared" si="9"/>
        <v>vis</v>
      </c>
      <c r="E121" s="121">
        <f>VLOOKUP(C121,Active!C$21:E$972,3,FALSE)</f>
        <v>-6581.0018667754321</v>
      </c>
      <c r="F121" s="120" t="s">
        <v>203</v>
      </c>
      <c r="G121" s="21" t="str">
        <f t="shared" si="10"/>
        <v>45672.545</v>
      </c>
      <c r="H121" s="112">
        <f t="shared" si="11"/>
        <v>-16434</v>
      </c>
      <c r="I121" s="122" t="s">
        <v>584</v>
      </c>
      <c r="J121" s="123" t="s">
        <v>585</v>
      </c>
      <c r="K121" s="122">
        <v>-16434</v>
      </c>
      <c r="L121" s="122" t="s">
        <v>273</v>
      </c>
      <c r="M121" s="123" t="s">
        <v>231</v>
      </c>
      <c r="N121" s="123"/>
      <c r="O121" s="124" t="s">
        <v>586</v>
      </c>
      <c r="P121" s="124" t="s">
        <v>495</v>
      </c>
    </row>
    <row r="122" spans="1:16" ht="12.75" customHeight="1" thickBot="1" x14ac:dyDescent="0.25">
      <c r="A122" s="112" t="str">
        <f t="shared" si="6"/>
        <v> BRNO 26 </v>
      </c>
      <c r="B122" s="120" t="str">
        <f t="shared" si="7"/>
        <v>I</v>
      </c>
      <c r="C122" s="112">
        <f t="shared" si="8"/>
        <v>45697.442000000003</v>
      </c>
      <c r="D122" s="21" t="str">
        <f t="shared" si="9"/>
        <v>vis</v>
      </c>
      <c r="E122" s="121">
        <f>VLOOKUP(C122,Active!C$21:E$972,3,FALSE)</f>
        <v>-6537.0061191498899</v>
      </c>
      <c r="F122" s="120" t="s">
        <v>203</v>
      </c>
      <c r="G122" s="21" t="str">
        <f t="shared" si="10"/>
        <v>45697.442</v>
      </c>
      <c r="H122" s="112">
        <f t="shared" si="11"/>
        <v>-16390</v>
      </c>
      <c r="I122" s="122" t="s">
        <v>587</v>
      </c>
      <c r="J122" s="123" t="s">
        <v>588</v>
      </c>
      <c r="K122" s="122">
        <v>-16390</v>
      </c>
      <c r="L122" s="122" t="s">
        <v>225</v>
      </c>
      <c r="M122" s="123" t="s">
        <v>231</v>
      </c>
      <c r="N122" s="123"/>
      <c r="O122" s="124" t="s">
        <v>589</v>
      </c>
      <c r="P122" s="124" t="s">
        <v>495</v>
      </c>
    </row>
    <row r="123" spans="1:16" ht="12.75" customHeight="1" thickBot="1" x14ac:dyDescent="0.25">
      <c r="A123" s="112" t="str">
        <f t="shared" si="6"/>
        <v> BBS 70 </v>
      </c>
      <c r="B123" s="120" t="str">
        <f t="shared" si="7"/>
        <v>I</v>
      </c>
      <c r="C123" s="112">
        <f t="shared" si="8"/>
        <v>45697.449000000001</v>
      </c>
      <c r="D123" s="21" t="str">
        <f t="shared" si="9"/>
        <v>vis</v>
      </c>
      <c r="E123" s="121">
        <f>VLOOKUP(C123,Active!C$21:E$972,3,FALSE)</f>
        <v>-6536.9937493770949</v>
      </c>
      <c r="F123" s="120" t="s">
        <v>203</v>
      </c>
      <c r="G123" s="21" t="str">
        <f t="shared" si="10"/>
        <v>45697.449</v>
      </c>
      <c r="H123" s="112">
        <f t="shared" si="11"/>
        <v>-16390</v>
      </c>
      <c r="I123" s="122" t="s">
        <v>590</v>
      </c>
      <c r="J123" s="123" t="s">
        <v>591</v>
      </c>
      <c r="K123" s="122">
        <v>-16390</v>
      </c>
      <c r="L123" s="122" t="s">
        <v>592</v>
      </c>
      <c r="M123" s="123" t="s">
        <v>231</v>
      </c>
      <c r="N123" s="123"/>
      <c r="O123" s="124" t="s">
        <v>288</v>
      </c>
      <c r="P123" s="124" t="s">
        <v>593</v>
      </c>
    </row>
    <row r="124" spans="1:16" ht="12.75" customHeight="1" thickBot="1" x14ac:dyDescent="0.25">
      <c r="A124" s="112" t="str">
        <f t="shared" si="6"/>
        <v> BBS 70 </v>
      </c>
      <c r="B124" s="120" t="str">
        <f t="shared" si="7"/>
        <v>I</v>
      </c>
      <c r="C124" s="112">
        <f t="shared" si="8"/>
        <v>45705.366000000002</v>
      </c>
      <c r="D124" s="21" t="str">
        <f t="shared" si="9"/>
        <v>vis</v>
      </c>
      <c r="E124" s="121">
        <f>VLOOKUP(C124,Active!C$21:E$972,3,FALSE)</f>
        <v>-6523.0035363413317</v>
      </c>
      <c r="F124" s="120" t="s">
        <v>203</v>
      </c>
      <c r="G124" s="21" t="str">
        <f t="shared" si="10"/>
        <v>45705.366</v>
      </c>
      <c r="H124" s="112">
        <f t="shared" si="11"/>
        <v>-16376</v>
      </c>
      <c r="I124" s="122" t="s">
        <v>594</v>
      </c>
      <c r="J124" s="123" t="s">
        <v>595</v>
      </c>
      <c r="K124" s="122">
        <v>-16376</v>
      </c>
      <c r="L124" s="122" t="s">
        <v>222</v>
      </c>
      <c r="M124" s="123" t="s">
        <v>231</v>
      </c>
      <c r="N124" s="123"/>
      <c r="O124" s="124" t="s">
        <v>288</v>
      </c>
      <c r="P124" s="124" t="s">
        <v>593</v>
      </c>
    </row>
    <row r="125" spans="1:16" ht="12.75" customHeight="1" thickBot="1" x14ac:dyDescent="0.25">
      <c r="A125" s="112" t="str">
        <f t="shared" si="6"/>
        <v> BBS 71 </v>
      </c>
      <c r="B125" s="120" t="str">
        <f t="shared" si="7"/>
        <v>I</v>
      </c>
      <c r="C125" s="112">
        <f t="shared" si="8"/>
        <v>45727.432999999997</v>
      </c>
      <c r="D125" s="21" t="str">
        <f t="shared" si="9"/>
        <v>vis</v>
      </c>
      <c r="E125" s="121">
        <f>VLOOKUP(C125,Active!C$21:E$972,3,FALSE)</f>
        <v>-6484.008711147434</v>
      </c>
      <c r="F125" s="120" t="s">
        <v>203</v>
      </c>
      <c r="G125" s="21" t="str">
        <f t="shared" si="10"/>
        <v>45727.433</v>
      </c>
      <c r="H125" s="112">
        <f t="shared" si="11"/>
        <v>-16337</v>
      </c>
      <c r="I125" s="122" t="s">
        <v>596</v>
      </c>
      <c r="J125" s="123" t="s">
        <v>597</v>
      </c>
      <c r="K125" s="122">
        <v>-16337</v>
      </c>
      <c r="L125" s="122" t="s">
        <v>217</v>
      </c>
      <c r="M125" s="123" t="s">
        <v>231</v>
      </c>
      <c r="N125" s="123"/>
      <c r="O125" s="124" t="s">
        <v>445</v>
      </c>
      <c r="P125" s="124" t="s">
        <v>598</v>
      </c>
    </row>
    <row r="126" spans="1:16" ht="12.75" customHeight="1" thickBot="1" x14ac:dyDescent="0.25">
      <c r="A126" s="112" t="str">
        <f t="shared" si="6"/>
        <v> BBS 71 </v>
      </c>
      <c r="B126" s="120" t="str">
        <f t="shared" si="7"/>
        <v>I</v>
      </c>
      <c r="C126" s="112">
        <f t="shared" si="8"/>
        <v>45753.464999999997</v>
      </c>
      <c r="D126" s="21" t="str">
        <f t="shared" si="9"/>
        <v>vis</v>
      </c>
      <c r="E126" s="121">
        <f>VLOOKUP(C126,Active!C$21:E$972,3,FALSE)</f>
        <v>-6438.007293218051</v>
      </c>
      <c r="F126" s="120" t="s">
        <v>203</v>
      </c>
      <c r="G126" s="21" t="str">
        <f t="shared" si="10"/>
        <v>45753.465</v>
      </c>
      <c r="H126" s="112">
        <f t="shared" si="11"/>
        <v>-16291</v>
      </c>
      <c r="I126" s="122" t="s">
        <v>599</v>
      </c>
      <c r="J126" s="123" t="s">
        <v>600</v>
      </c>
      <c r="K126" s="122">
        <v>-16291</v>
      </c>
      <c r="L126" s="122" t="s">
        <v>225</v>
      </c>
      <c r="M126" s="123" t="s">
        <v>231</v>
      </c>
      <c r="N126" s="123"/>
      <c r="O126" s="124" t="s">
        <v>516</v>
      </c>
      <c r="P126" s="124" t="s">
        <v>598</v>
      </c>
    </row>
    <row r="127" spans="1:16" ht="12.75" customHeight="1" thickBot="1" x14ac:dyDescent="0.25">
      <c r="A127" s="112" t="str">
        <f t="shared" si="6"/>
        <v> BBS 72 </v>
      </c>
      <c r="B127" s="120" t="str">
        <f t="shared" si="7"/>
        <v>I</v>
      </c>
      <c r="C127" s="112">
        <f t="shared" si="8"/>
        <v>45791.38</v>
      </c>
      <c r="D127" s="21" t="str">
        <f t="shared" si="9"/>
        <v>vis</v>
      </c>
      <c r="E127" s="121">
        <f>VLOOKUP(C127,Active!C$21:E$972,3,FALSE)</f>
        <v>-6371.0073024070234</v>
      </c>
      <c r="F127" s="120" t="s">
        <v>203</v>
      </c>
      <c r="G127" s="21" t="str">
        <f t="shared" si="10"/>
        <v>45791.380</v>
      </c>
      <c r="H127" s="112">
        <f t="shared" si="11"/>
        <v>-16224</v>
      </c>
      <c r="I127" s="122" t="s">
        <v>601</v>
      </c>
      <c r="J127" s="123" t="s">
        <v>602</v>
      </c>
      <c r="K127" s="122">
        <v>-16224</v>
      </c>
      <c r="L127" s="122" t="s">
        <v>217</v>
      </c>
      <c r="M127" s="123" t="s">
        <v>231</v>
      </c>
      <c r="N127" s="123"/>
      <c r="O127" s="124" t="s">
        <v>445</v>
      </c>
      <c r="P127" s="124" t="s">
        <v>603</v>
      </c>
    </row>
    <row r="128" spans="1:16" ht="12.75" customHeight="1" thickBot="1" x14ac:dyDescent="0.25">
      <c r="A128" s="112" t="str">
        <f t="shared" si="6"/>
        <v> BBS 74 </v>
      </c>
      <c r="B128" s="120" t="str">
        <f t="shared" si="7"/>
        <v>I</v>
      </c>
      <c r="C128" s="112">
        <f t="shared" si="8"/>
        <v>46012.642</v>
      </c>
      <c r="D128" s="21" t="str">
        <f t="shared" si="9"/>
        <v>vis</v>
      </c>
      <c r="E128" s="121">
        <f>VLOOKUP(C128,Active!C$21:E$972,3,FALSE)</f>
        <v>-5980.0129211112462</v>
      </c>
      <c r="F128" s="120" t="s">
        <v>203</v>
      </c>
      <c r="G128" s="21" t="str">
        <f t="shared" si="10"/>
        <v>46012.642</v>
      </c>
      <c r="H128" s="112">
        <f t="shared" si="11"/>
        <v>-15833</v>
      </c>
      <c r="I128" s="122" t="s">
        <v>604</v>
      </c>
      <c r="J128" s="123" t="s">
        <v>605</v>
      </c>
      <c r="K128" s="122">
        <v>-15833</v>
      </c>
      <c r="L128" s="122" t="s">
        <v>276</v>
      </c>
      <c r="M128" s="123" t="s">
        <v>231</v>
      </c>
      <c r="N128" s="123"/>
      <c r="O128" s="124" t="s">
        <v>268</v>
      </c>
      <c r="P128" s="124" t="s">
        <v>606</v>
      </c>
    </row>
    <row r="129" spans="1:16" ht="12.75" customHeight="1" thickBot="1" x14ac:dyDescent="0.25">
      <c r="A129" s="112" t="str">
        <f t="shared" si="6"/>
        <v> BBS 76 </v>
      </c>
      <c r="B129" s="120" t="str">
        <f t="shared" si="7"/>
        <v>I</v>
      </c>
      <c r="C129" s="112">
        <f t="shared" si="8"/>
        <v>46091.302000000003</v>
      </c>
      <c r="D129" s="21" t="str">
        <f t="shared" si="9"/>
        <v>vis</v>
      </c>
      <c r="E129" s="121">
        <f>VLOOKUP(C129,Active!C$21:E$972,3,FALSE)</f>
        <v>-5841.0120170575601</v>
      </c>
      <c r="F129" s="120" t="s">
        <v>203</v>
      </c>
      <c r="G129" s="21" t="str">
        <f t="shared" si="10"/>
        <v>46091.302</v>
      </c>
      <c r="H129" s="112">
        <f t="shared" si="11"/>
        <v>-15694</v>
      </c>
      <c r="I129" s="122" t="s">
        <v>607</v>
      </c>
      <c r="J129" s="123" t="s">
        <v>608</v>
      </c>
      <c r="K129" s="122">
        <v>-15694</v>
      </c>
      <c r="L129" s="122" t="s">
        <v>252</v>
      </c>
      <c r="M129" s="123" t="s">
        <v>231</v>
      </c>
      <c r="N129" s="123"/>
      <c r="O129" s="124" t="s">
        <v>445</v>
      </c>
      <c r="P129" s="124" t="s">
        <v>609</v>
      </c>
    </row>
    <row r="130" spans="1:16" ht="12.75" customHeight="1" thickBot="1" x14ac:dyDescent="0.25">
      <c r="A130" s="112" t="str">
        <f t="shared" si="6"/>
        <v> BBS 76 </v>
      </c>
      <c r="B130" s="120" t="str">
        <f t="shared" si="7"/>
        <v>I</v>
      </c>
      <c r="C130" s="112">
        <f t="shared" si="8"/>
        <v>46092.432000000001</v>
      </c>
      <c r="D130" s="21" t="str">
        <f t="shared" si="9"/>
        <v>vis</v>
      </c>
      <c r="E130" s="121">
        <f>VLOOKUP(C130,Active!C$21:E$972,3,FALSE)</f>
        <v>-5839.0151823057131</v>
      </c>
      <c r="F130" s="120" t="s">
        <v>203</v>
      </c>
      <c r="G130" s="21" t="str">
        <f t="shared" si="10"/>
        <v>46092.432</v>
      </c>
      <c r="H130" s="112">
        <f t="shared" si="11"/>
        <v>-15692</v>
      </c>
      <c r="I130" s="122" t="s">
        <v>610</v>
      </c>
      <c r="J130" s="123" t="s">
        <v>611</v>
      </c>
      <c r="K130" s="122">
        <v>-15692</v>
      </c>
      <c r="L130" s="122" t="s">
        <v>264</v>
      </c>
      <c r="M130" s="123" t="s">
        <v>231</v>
      </c>
      <c r="N130" s="123"/>
      <c r="O130" s="124" t="s">
        <v>445</v>
      </c>
      <c r="P130" s="124" t="s">
        <v>609</v>
      </c>
    </row>
    <row r="131" spans="1:16" ht="12.75" customHeight="1" thickBot="1" x14ac:dyDescent="0.25">
      <c r="A131" s="112" t="str">
        <f t="shared" si="6"/>
        <v> BBS 76 </v>
      </c>
      <c r="B131" s="120" t="str">
        <f t="shared" si="7"/>
        <v>I</v>
      </c>
      <c r="C131" s="112">
        <f t="shared" si="8"/>
        <v>46121.298000000003</v>
      </c>
      <c r="D131" s="21" t="str">
        <f t="shared" si="9"/>
        <v>vis</v>
      </c>
      <c r="E131" s="121">
        <f>VLOOKUP(C131,Active!C$21:E$972,3,FALSE)</f>
        <v>-5788.0057735030969</v>
      </c>
      <c r="F131" s="120" t="s">
        <v>203</v>
      </c>
      <c r="G131" s="21" t="str">
        <f t="shared" si="10"/>
        <v>46121.298</v>
      </c>
      <c r="H131" s="112">
        <f t="shared" si="11"/>
        <v>-15641</v>
      </c>
      <c r="I131" s="122" t="s">
        <v>612</v>
      </c>
      <c r="J131" s="123" t="s">
        <v>613</v>
      </c>
      <c r="K131" s="122">
        <v>-15641</v>
      </c>
      <c r="L131" s="122" t="s">
        <v>225</v>
      </c>
      <c r="M131" s="123" t="s">
        <v>231</v>
      </c>
      <c r="N131" s="123"/>
      <c r="O131" s="124" t="s">
        <v>614</v>
      </c>
      <c r="P131" s="124" t="s">
        <v>609</v>
      </c>
    </row>
    <row r="132" spans="1:16" ht="12.75" customHeight="1" thickBot="1" x14ac:dyDescent="0.25">
      <c r="A132" s="112" t="str">
        <f t="shared" si="6"/>
        <v> BBS 76 </v>
      </c>
      <c r="B132" s="120" t="str">
        <f t="shared" si="7"/>
        <v>I</v>
      </c>
      <c r="C132" s="112">
        <f t="shared" si="8"/>
        <v>46121.3</v>
      </c>
      <c r="D132" s="21" t="str">
        <f t="shared" si="9"/>
        <v>vis</v>
      </c>
      <c r="E132" s="121">
        <f>VLOOKUP(C132,Active!C$21:E$972,3,FALSE)</f>
        <v>-5788.0022392822957</v>
      </c>
      <c r="F132" s="120" t="s">
        <v>203</v>
      </c>
      <c r="G132" s="21" t="str">
        <f t="shared" si="10"/>
        <v>46121.300</v>
      </c>
      <c r="H132" s="112">
        <f t="shared" si="11"/>
        <v>-15641</v>
      </c>
      <c r="I132" s="122" t="s">
        <v>615</v>
      </c>
      <c r="J132" s="123" t="s">
        <v>616</v>
      </c>
      <c r="K132" s="122">
        <v>-15641</v>
      </c>
      <c r="L132" s="122" t="s">
        <v>222</v>
      </c>
      <c r="M132" s="123" t="s">
        <v>231</v>
      </c>
      <c r="N132" s="123"/>
      <c r="O132" s="124" t="s">
        <v>516</v>
      </c>
      <c r="P132" s="124" t="s">
        <v>609</v>
      </c>
    </row>
    <row r="133" spans="1:16" ht="12.75" customHeight="1" thickBot="1" x14ac:dyDescent="0.25">
      <c r="A133" s="112" t="str">
        <f t="shared" si="6"/>
        <v> BBS 76 </v>
      </c>
      <c r="B133" s="120" t="str">
        <f t="shared" si="7"/>
        <v>I</v>
      </c>
      <c r="C133" s="112">
        <f t="shared" si="8"/>
        <v>46173.35</v>
      </c>
      <c r="D133" s="21" t="str">
        <f t="shared" si="9"/>
        <v>vis</v>
      </c>
      <c r="E133" s="121">
        <f>VLOOKUP(C133,Active!C$21:E$972,3,FALSE)</f>
        <v>-5696.0241429691323</v>
      </c>
      <c r="F133" s="120" t="s">
        <v>203</v>
      </c>
      <c r="G133" s="21" t="str">
        <f t="shared" si="10"/>
        <v>46173.350</v>
      </c>
      <c r="H133" s="112">
        <f t="shared" si="11"/>
        <v>-15549</v>
      </c>
      <c r="I133" s="122" t="s">
        <v>617</v>
      </c>
      <c r="J133" s="123" t="s">
        <v>618</v>
      </c>
      <c r="K133" s="122">
        <v>-15549</v>
      </c>
      <c r="L133" s="122" t="s">
        <v>319</v>
      </c>
      <c r="M133" s="123" t="s">
        <v>231</v>
      </c>
      <c r="N133" s="123"/>
      <c r="O133" s="124" t="s">
        <v>488</v>
      </c>
      <c r="P133" s="124" t="s">
        <v>609</v>
      </c>
    </row>
    <row r="134" spans="1:16" ht="12.75" customHeight="1" thickBot="1" x14ac:dyDescent="0.25">
      <c r="A134" s="112" t="str">
        <f t="shared" si="6"/>
        <v> BBS 76 </v>
      </c>
      <c r="B134" s="120" t="str">
        <f t="shared" si="7"/>
        <v>I</v>
      </c>
      <c r="C134" s="112">
        <f t="shared" si="8"/>
        <v>46173.351999999999</v>
      </c>
      <c r="D134" s="21" t="str">
        <f t="shared" si="9"/>
        <v>vis</v>
      </c>
      <c r="E134" s="121">
        <f>VLOOKUP(C134,Active!C$21:E$972,3,FALSE)</f>
        <v>-5696.0206087483321</v>
      </c>
      <c r="F134" s="120" t="s">
        <v>203</v>
      </c>
      <c r="G134" s="21" t="str">
        <f t="shared" si="10"/>
        <v>46173.352</v>
      </c>
      <c r="H134" s="112">
        <f t="shared" si="11"/>
        <v>-15549</v>
      </c>
      <c r="I134" s="122" t="s">
        <v>619</v>
      </c>
      <c r="J134" s="123" t="s">
        <v>620</v>
      </c>
      <c r="K134" s="122">
        <v>-15549</v>
      </c>
      <c r="L134" s="122" t="s">
        <v>246</v>
      </c>
      <c r="M134" s="123" t="s">
        <v>231</v>
      </c>
      <c r="N134" s="123"/>
      <c r="O134" s="124" t="s">
        <v>516</v>
      </c>
      <c r="P134" s="124" t="s">
        <v>609</v>
      </c>
    </row>
    <row r="135" spans="1:16" ht="12.75" customHeight="1" thickBot="1" x14ac:dyDescent="0.25">
      <c r="A135" s="112" t="str">
        <f t="shared" si="6"/>
        <v> BBS 76 </v>
      </c>
      <c r="B135" s="120" t="str">
        <f t="shared" si="7"/>
        <v>I</v>
      </c>
      <c r="C135" s="112">
        <f t="shared" si="8"/>
        <v>46173.355000000003</v>
      </c>
      <c r="D135" s="21" t="str">
        <f t="shared" si="9"/>
        <v>vis</v>
      </c>
      <c r="E135" s="121">
        <f>VLOOKUP(C135,Active!C$21:E$972,3,FALSE)</f>
        <v>-5696.0153074171249</v>
      </c>
      <c r="F135" s="120" t="s">
        <v>203</v>
      </c>
      <c r="G135" s="21" t="str">
        <f t="shared" si="10"/>
        <v>46173.355</v>
      </c>
      <c r="H135" s="112">
        <f t="shared" si="11"/>
        <v>-15549</v>
      </c>
      <c r="I135" s="122" t="s">
        <v>621</v>
      </c>
      <c r="J135" s="123" t="s">
        <v>622</v>
      </c>
      <c r="K135" s="122">
        <v>-15549</v>
      </c>
      <c r="L135" s="122" t="s">
        <v>264</v>
      </c>
      <c r="M135" s="123" t="s">
        <v>231</v>
      </c>
      <c r="N135" s="123"/>
      <c r="O135" s="124" t="s">
        <v>288</v>
      </c>
      <c r="P135" s="124" t="s">
        <v>609</v>
      </c>
    </row>
    <row r="136" spans="1:16" ht="12.75" customHeight="1" thickBot="1" x14ac:dyDescent="0.25">
      <c r="A136" s="112" t="str">
        <f t="shared" si="6"/>
        <v> BBS 78 </v>
      </c>
      <c r="B136" s="120" t="str">
        <f t="shared" si="7"/>
        <v>I</v>
      </c>
      <c r="C136" s="112">
        <f t="shared" si="8"/>
        <v>46334.642</v>
      </c>
      <c r="D136" s="21" t="str">
        <f t="shared" si="9"/>
        <v>vis</v>
      </c>
      <c r="E136" s="121">
        <f>VLOOKUP(C136,Active!C$21:E$972,3,FALSE)</f>
        <v>-5411.0033723534898</v>
      </c>
      <c r="F136" s="120" t="s">
        <v>203</v>
      </c>
      <c r="G136" s="21" t="str">
        <f t="shared" si="10"/>
        <v>46334.642</v>
      </c>
      <c r="H136" s="112">
        <f t="shared" si="11"/>
        <v>-15264</v>
      </c>
      <c r="I136" s="122" t="s">
        <v>623</v>
      </c>
      <c r="J136" s="123" t="s">
        <v>624</v>
      </c>
      <c r="K136" s="122">
        <v>-15264</v>
      </c>
      <c r="L136" s="122" t="s">
        <v>279</v>
      </c>
      <c r="M136" s="123" t="s">
        <v>231</v>
      </c>
      <c r="N136" s="123"/>
      <c r="O136" s="124" t="s">
        <v>268</v>
      </c>
      <c r="P136" s="124" t="s">
        <v>625</v>
      </c>
    </row>
    <row r="137" spans="1:16" ht="12.75" customHeight="1" thickBot="1" x14ac:dyDescent="0.25">
      <c r="A137" s="112" t="str">
        <f t="shared" si="6"/>
        <v> AOEB 4 </v>
      </c>
      <c r="B137" s="120" t="str">
        <f t="shared" si="7"/>
        <v>I</v>
      </c>
      <c r="C137" s="112">
        <f t="shared" si="8"/>
        <v>46413.873</v>
      </c>
      <c r="D137" s="21" t="str">
        <f t="shared" si="9"/>
        <v>vis</v>
      </c>
      <c r="E137" s="121">
        <f>VLOOKUP(C137,Active!C$21:E$972,3,FALSE)</f>
        <v>-5270.9934482614844</v>
      </c>
      <c r="F137" s="120" t="s">
        <v>203</v>
      </c>
      <c r="G137" s="21" t="str">
        <f t="shared" si="10"/>
        <v>46413.873</v>
      </c>
      <c r="H137" s="112">
        <f t="shared" si="11"/>
        <v>-15124</v>
      </c>
      <c r="I137" s="122" t="s">
        <v>626</v>
      </c>
      <c r="J137" s="123" t="s">
        <v>627</v>
      </c>
      <c r="K137" s="122">
        <v>-15124</v>
      </c>
      <c r="L137" s="122" t="s">
        <v>524</v>
      </c>
      <c r="M137" s="123" t="s">
        <v>231</v>
      </c>
      <c r="N137" s="123"/>
      <c r="O137" s="124" t="s">
        <v>425</v>
      </c>
      <c r="P137" s="124" t="s">
        <v>356</v>
      </c>
    </row>
    <row r="138" spans="1:16" ht="12.75" customHeight="1" thickBot="1" x14ac:dyDescent="0.25">
      <c r="A138" s="112" t="str">
        <f t="shared" si="6"/>
        <v> BBS 79 </v>
      </c>
      <c r="B138" s="120" t="str">
        <f t="shared" si="7"/>
        <v>I</v>
      </c>
      <c r="C138" s="112">
        <f t="shared" si="8"/>
        <v>46461.404999999999</v>
      </c>
      <c r="D138" s="21" t="str">
        <f t="shared" si="9"/>
        <v>vis</v>
      </c>
      <c r="E138" s="121">
        <f>VLOOKUP(C138,Active!C$21:E$972,3,FALSE)</f>
        <v>-5186.9991567349216</v>
      </c>
      <c r="F138" s="120" t="s">
        <v>203</v>
      </c>
      <c r="G138" s="21" t="str">
        <f t="shared" si="10"/>
        <v>46461.405</v>
      </c>
      <c r="H138" s="112">
        <f t="shared" si="11"/>
        <v>-15040</v>
      </c>
      <c r="I138" s="122" t="s">
        <v>628</v>
      </c>
      <c r="J138" s="123" t="s">
        <v>629</v>
      </c>
      <c r="K138" s="122">
        <v>-15040</v>
      </c>
      <c r="L138" s="122" t="s">
        <v>273</v>
      </c>
      <c r="M138" s="123" t="s">
        <v>231</v>
      </c>
      <c r="N138" s="123"/>
      <c r="O138" s="124" t="s">
        <v>268</v>
      </c>
      <c r="P138" s="124" t="s">
        <v>630</v>
      </c>
    </row>
    <row r="139" spans="1:16" ht="12.75" customHeight="1" thickBot="1" x14ac:dyDescent="0.25">
      <c r="A139" s="112" t="str">
        <f t="shared" ref="A139:A202" si="12">P139</f>
        <v> BRNO 28 </v>
      </c>
      <c r="B139" s="120" t="str">
        <f t="shared" ref="B139:B202" si="13">IF(H139=INT(H139),"I","II")</f>
        <v>I</v>
      </c>
      <c r="C139" s="112">
        <f t="shared" ref="C139:C202" si="14">1*G139</f>
        <v>46469.343999999997</v>
      </c>
      <c r="D139" s="21" t="str">
        <f t="shared" ref="D139:D202" si="15">VLOOKUP(F139,I$1:J$5,2,FALSE)</f>
        <v>vis</v>
      </c>
      <c r="E139" s="121">
        <f>VLOOKUP(C139,Active!C$21:E$972,3,FALSE)</f>
        <v>-5172.9700672703657</v>
      </c>
      <c r="F139" s="120" t="s">
        <v>203</v>
      </c>
      <c r="G139" s="21" t="str">
        <f t="shared" ref="G139:G202" si="16">MID(I139,3,LEN(I139)-3)</f>
        <v>46469.344</v>
      </c>
      <c r="H139" s="112">
        <f t="shared" ref="H139:H202" si="17">1*K139</f>
        <v>-15026</v>
      </c>
      <c r="I139" s="122" t="s">
        <v>631</v>
      </c>
      <c r="J139" s="123" t="s">
        <v>632</v>
      </c>
      <c r="K139" s="122">
        <v>-15026</v>
      </c>
      <c r="L139" s="122" t="s">
        <v>633</v>
      </c>
      <c r="M139" s="123" t="s">
        <v>231</v>
      </c>
      <c r="N139" s="123"/>
      <c r="O139" s="124" t="s">
        <v>634</v>
      </c>
      <c r="P139" s="124" t="s">
        <v>635</v>
      </c>
    </row>
    <row r="140" spans="1:16" ht="12.75" customHeight="1" thickBot="1" x14ac:dyDescent="0.25">
      <c r="A140" s="112" t="str">
        <f t="shared" si="12"/>
        <v> BBS 79 </v>
      </c>
      <c r="B140" s="120" t="str">
        <f t="shared" si="13"/>
        <v>I</v>
      </c>
      <c r="C140" s="112">
        <f t="shared" si="14"/>
        <v>46499.311999999998</v>
      </c>
      <c r="D140" s="21" t="str">
        <f t="shared" si="15"/>
        <v>vis</v>
      </c>
      <c r="E140" s="121">
        <f>VLOOKUP(C140,Active!C$21:E$972,3,FALSE)</f>
        <v>-5120.0133028070959</v>
      </c>
      <c r="F140" s="120" t="s">
        <v>203</v>
      </c>
      <c r="G140" s="21" t="str">
        <f t="shared" si="16"/>
        <v>46499.312</v>
      </c>
      <c r="H140" s="112">
        <f t="shared" si="17"/>
        <v>-14973</v>
      </c>
      <c r="I140" s="122" t="s">
        <v>636</v>
      </c>
      <c r="J140" s="123" t="s">
        <v>637</v>
      </c>
      <c r="K140" s="122">
        <v>-14973</v>
      </c>
      <c r="L140" s="122" t="s">
        <v>304</v>
      </c>
      <c r="M140" s="123" t="s">
        <v>231</v>
      </c>
      <c r="N140" s="123"/>
      <c r="O140" s="124" t="s">
        <v>614</v>
      </c>
      <c r="P140" s="124" t="s">
        <v>630</v>
      </c>
    </row>
    <row r="141" spans="1:16" ht="12.75" customHeight="1" thickBot="1" x14ac:dyDescent="0.25">
      <c r="A141" s="112" t="str">
        <f t="shared" si="12"/>
        <v> BRNO 28 </v>
      </c>
      <c r="B141" s="120" t="str">
        <f t="shared" si="13"/>
        <v>I</v>
      </c>
      <c r="C141" s="112">
        <f t="shared" si="14"/>
        <v>46521.394999999997</v>
      </c>
      <c r="D141" s="21" t="str">
        <f t="shared" si="15"/>
        <v>vis</v>
      </c>
      <c r="E141" s="121">
        <f>VLOOKUP(C141,Active!C$21:E$972,3,FALSE)</f>
        <v>-5080.9902038467953</v>
      </c>
      <c r="F141" s="120" t="s">
        <v>203</v>
      </c>
      <c r="G141" s="21" t="str">
        <f t="shared" si="16"/>
        <v>46521.395</v>
      </c>
      <c r="H141" s="112">
        <f t="shared" si="17"/>
        <v>-14934</v>
      </c>
      <c r="I141" s="122" t="s">
        <v>638</v>
      </c>
      <c r="J141" s="123" t="s">
        <v>639</v>
      </c>
      <c r="K141" s="122">
        <v>-14934</v>
      </c>
      <c r="L141" s="122" t="s">
        <v>541</v>
      </c>
      <c r="M141" s="123" t="s">
        <v>231</v>
      </c>
      <c r="N141" s="123"/>
      <c r="O141" s="124" t="s">
        <v>640</v>
      </c>
      <c r="P141" s="124" t="s">
        <v>635</v>
      </c>
    </row>
    <row r="142" spans="1:16" ht="12.75" customHeight="1" thickBot="1" x14ac:dyDescent="0.25">
      <c r="A142" s="112" t="str">
        <f t="shared" si="12"/>
        <v> AOEB 4 </v>
      </c>
      <c r="B142" s="120" t="str">
        <f t="shared" si="13"/>
        <v>I</v>
      </c>
      <c r="C142" s="112">
        <f t="shared" si="14"/>
        <v>46756.809000000001</v>
      </c>
      <c r="D142" s="21" t="str">
        <f t="shared" si="15"/>
        <v>vis</v>
      </c>
      <c r="E142" s="121">
        <f>VLOOKUP(C142,Active!C$21:E$972,3,FALSE)</f>
        <v>-4664.9876761720716</v>
      </c>
      <c r="F142" s="120" t="s">
        <v>203</v>
      </c>
      <c r="G142" s="21" t="str">
        <f t="shared" si="16"/>
        <v>46756.809</v>
      </c>
      <c r="H142" s="112">
        <f t="shared" si="17"/>
        <v>-14518</v>
      </c>
      <c r="I142" s="122" t="s">
        <v>641</v>
      </c>
      <c r="J142" s="123" t="s">
        <v>642</v>
      </c>
      <c r="K142" s="122">
        <v>-14518</v>
      </c>
      <c r="L142" s="122" t="s">
        <v>440</v>
      </c>
      <c r="M142" s="123" t="s">
        <v>231</v>
      </c>
      <c r="N142" s="123"/>
      <c r="O142" s="124" t="s">
        <v>425</v>
      </c>
      <c r="P142" s="124" t="s">
        <v>356</v>
      </c>
    </row>
    <row r="143" spans="1:16" ht="12.75" customHeight="1" thickBot="1" x14ac:dyDescent="0.25">
      <c r="A143" s="112" t="str">
        <f t="shared" si="12"/>
        <v> BBS 72 </v>
      </c>
      <c r="B143" s="120" t="str">
        <f t="shared" si="13"/>
        <v>I</v>
      </c>
      <c r="C143" s="112">
        <f t="shared" si="14"/>
        <v>46804.328999999998</v>
      </c>
      <c r="D143" s="21" t="str">
        <f t="shared" si="15"/>
        <v>vis</v>
      </c>
      <c r="E143" s="121">
        <f>VLOOKUP(C143,Active!C$21:E$972,3,FALSE)</f>
        <v>-4581.014589970312</v>
      </c>
      <c r="F143" s="120" t="s">
        <v>203</v>
      </c>
      <c r="G143" s="21" t="str">
        <f t="shared" si="16"/>
        <v>46804.329</v>
      </c>
      <c r="H143" s="112">
        <f t="shared" si="17"/>
        <v>-14434</v>
      </c>
      <c r="I143" s="122" t="s">
        <v>643</v>
      </c>
      <c r="J143" s="123" t="s">
        <v>644</v>
      </c>
      <c r="K143" s="122">
        <v>-14434</v>
      </c>
      <c r="L143" s="122" t="s">
        <v>264</v>
      </c>
      <c r="M143" s="123" t="s">
        <v>231</v>
      </c>
      <c r="N143" s="123"/>
      <c r="O143" s="124" t="s">
        <v>268</v>
      </c>
      <c r="P143" s="124" t="s">
        <v>603</v>
      </c>
    </row>
    <row r="144" spans="1:16" ht="12.75" customHeight="1" thickBot="1" x14ac:dyDescent="0.25">
      <c r="A144" s="112" t="str">
        <f t="shared" si="12"/>
        <v> BRNO 30 </v>
      </c>
      <c r="B144" s="120" t="str">
        <f t="shared" si="13"/>
        <v>I</v>
      </c>
      <c r="C144" s="112">
        <f t="shared" si="14"/>
        <v>46826.417999999998</v>
      </c>
      <c r="D144" s="21" t="str">
        <f t="shared" si="15"/>
        <v>vis</v>
      </c>
      <c r="E144" s="121">
        <f>VLOOKUP(C144,Active!C$21:E$972,3,FALSE)</f>
        <v>-4541.9808883476098</v>
      </c>
      <c r="F144" s="120" t="s">
        <v>203</v>
      </c>
      <c r="G144" s="21" t="str">
        <f t="shared" si="16"/>
        <v>46826.418</v>
      </c>
      <c r="H144" s="112">
        <f t="shared" si="17"/>
        <v>-14395</v>
      </c>
      <c r="I144" s="122" t="s">
        <v>645</v>
      </c>
      <c r="J144" s="123" t="s">
        <v>646</v>
      </c>
      <c r="K144" s="122">
        <v>-14395</v>
      </c>
      <c r="L144" s="122" t="s">
        <v>463</v>
      </c>
      <c r="M144" s="123" t="s">
        <v>231</v>
      </c>
      <c r="N144" s="123"/>
      <c r="O144" s="124" t="s">
        <v>574</v>
      </c>
      <c r="P144" s="124" t="s">
        <v>647</v>
      </c>
    </row>
    <row r="145" spans="1:16" ht="12.75" customHeight="1" thickBot="1" x14ac:dyDescent="0.25">
      <c r="A145" s="112" t="str">
        <f t="shared" si="12"/>
        <v> BBS 86 </v>
      </c>
      <c r="B145" s="120" t="str">
        <f t="shared" si="13"/>
        <v>I</v>
      </c>
      <c r="C145" s="112">
        <f t="shared" si="14"/>
        <v>47157.457000000002</v>
      </c>
      <c r="D145" s="21" t="str">
        <f t="shared" si="15"/>
        <v>vis</v>
      </c>
      <c r="E145" s="121">
        <f>VLOOKUP(C145,Active!C$21:E$972,3,FALSE)</f>
        <v>-3956.9984286854315</v>
      </c>
      <c r="F145" s="120" t="s">
        <v>203</v>
      </c>
      <c r="G145" s="21" t="str">
        <f t="shared" si="16"/>
        <v>47157.457</v>
      </c>
      <c r="H145" s="112">
        <f t="shared" si="17"/>
        <v>-13810</v>
      </c>
      <c r="I145" s="122" t="s">
        <v>648</v>
      </c>
      <c r="J145" s="123" t="s">
        <v>649</v>
      </c>
      <c r="K145" s="122">
        <v>-13810</v>
      </c>
      <c r="L145" s="122" t="s">
        <v>222</v>
      </c>
      <c r="M145" s="123" t="s">
        <v>231</v>
      </c>
      <c r="N145" s="123"/>
      <c r="O145" s="124" t="s">
        <v>288</v>
      </c>
      <c r="P145" s="124" t="s">
        <v>650</v>
      </c>
    </row>
    <row r="146" spans="1:16" ht="12.75" customHeight="1" thickBot="1" x14ac:dyDescent="0.25">
      <c r="A146" s="112" t="str">
        <f t="shared" si="12"/>
        <v> BBS 88 </v>
      </c>
      <c r="B146" s="120" t="str">
        <f t="shared" si="13"/>
        <v>I</v>
      </c>
      <c r="C146" s="112">
        <f t="shared" si="14"/>
        <v>47170.474999999999</v>
      </c>
      <c r="D146" s="21" t="str">
        <f t="shared" si="15"/>
        <v>vis</v>
      </c>
      <c r="E146" s="121">
        <f>VLOOKUP(C146,Active!C$21:E$972,3,FALSE)</f>
        <v>-3933.9941854999456</v>
      </c>
      <c r="F146" s="120" t="s">
        <v>203</v>
      </c>
      <c r="G146" s="21" t="str">
        <f t="shared" si="16"/>
        <v>47170.475</v>
      </c>
      <c r="H146" s="112">
        <f t="shared" si="17"/>
        <v>-13787</v>
      </c>
      <c r="I146" s="122" t="s">
        <v>651</v>
      </c>
      <c r="J146" s="123" t="s">
        <v>652</v>
      </c>
      <c r="K146" s="122">
        <v>-13787</v>
      </c>
      <c r="L146" s="122" t="s">
        <v>472</v>
      </c>
      <c r="M146" s="123" t="s">
        <v>231</v>
      </c>
      <c r="N146" s="123"/>
      <c r="O146" s="124" t="s">
        <v>614</v>
      </c>
      <c r="P146" s="124" t="s">
        <v>653</v>
      </c>
    </row>
    <row r="147" spans="1:16" ht="12.75" customHeight="1" thickBot="1" x14ac:dyDescent="0.25">
      <c r="A147" s="112" t="str">
        <f t="shared" si="12"/>
        <v> AOEB 4 </v>
      </c>
      <c r="B147" s="120" t="str">
        <f t="shared" si="13"/>
        <v>I</v>
      </c>
      <c r="C147" s="112">
        <f t="shared" si="14"/>
        <v>47185.764000000003</v>
      </c>
      <c r="D147" s="21" t="str">
        <f t="shared" si="15"/>
        <v>vis</v>
      </c>
      <c r="E147" s="121">
        <f>VLOOKUP(C147,Active!C$21:E$972,3,FALSE)</f>
        <v>-3906.9768345963439</v>
      </c>
      <c r="F147" s="120" t="s">
        <v>203</v>
      </c>
      <c r="G147" s="21" t="str">
        <f t="shared" si="16"/>
        <v>47185.764</v>
      </c>
      <c r="H147" s="112">
        <f t="shared" si="17"/>
        <v>-13760</v>
      </c>
      <c r="I147" s="122" t="s">
        <v>654</v>
      </c>
      <c r="J147" s="123" t="s">
        <v>655</v>
      </c>
      <c r="K147" s="122">
        <v>-13760</v>
      </c>
      <c r="L147" s="122" t="s">
        <v>656</v>
      </c>
      <c r="M147" s="123" t="s">
        <v>231</v>
      </c>
      <c r="N147" s="123"/>
      <c r="O147" s="124" t="s">
        <v>657</v>
      </c>
      <c r="P147" s="124" t="s">
        <v>356</v>
      </c>
    </row>
    <row r="148" spans="1:16" ht="12.75" customHeight="1" thickBot="1" x14ac:dyDescent="0.25">
      <c r="A148" s="112" t="str">
        <f t="shared" si="12"/>
        <v> BBS 88 </v>
      </c>
      <c r="B148" s="120" t="str">
        <f t="shared" si="13"/>
        <v>I</v>
      </c>
      <c r="C148" s="112">
        <f t="shared" si="14"/>
        <v>47208.387999999999</v>
      </c>
      <c r="D148" s="21" t="str">
        <f t="shared" si="15"/>
        <v>vis</v>
      </c>
      <c r="E148" s="121">
        <f>VLOOKUP(C148,Active!C$21:E$972,3,FALSE)</f>
        <v>-3866.9977289097187</v>
      </c>
      <c r="F148" s="120" t="s">
        <v>203</v>
      </c>
      <c r="G148" s="21" t="str">
        <f t="shared" si="16"/>
        <v>47208.388</v>
      </c>
      <c r="H148" s="112">
        <f t="shared" si="17"/>
        <v>-13720</v>
      </c>
      <c r="I148" s="122" t="s">
        <v>658</v>
      </c>
      <c r="J148" s="123" t="s">
        <v>659</v>
      </c>
      <c r="K148" s="122">
        <v>-13720</v>
      </c>
      <c r="L148" s="122" t="s">
        <v>222</v>
      </c>
      <c r="M148" s="123" t="s">
        <v>231</v>
      </c>
      <c r="N148" s="123"/>
      <c r="O148" s="124" t="s">
        <v>445</v>
      </c>
      <c r="P148" s="124" t="s">
        <v>653</v>
      </c>
    </row>
    <row r="149" spans="1:16" ht="12.75" customHeight="1" thickBot="1" x14ac:dyDescent="0.25">
      <c r="A149" s="112" t="str">
        <f t="shared" si="12"/>
        <v> BBS 88 </v>
      </c>
      <c r="B149" s="120" t="str">
        <f t="shared" si="13"/>
        <v>I</v>
      </c>
      <c r="C149" s="112">
        <f t="shared" si="14"/>
        <v>47213.478999999999</v>
      </c>
      <c r="D149" s="21" t="str">
        <f t="shared" si="15"/>
        <v>vis</v>
      </c>
      <c r="E149" s="121">
        <f>VLOOKUP(C149,Active!C$21:E$972,3,FALSE)</f>
        <v>-3858.0013698639859</v>
      </c>
      <c r="F149" s="120" t="s">
        <v>203</v>
      </c>
      <c r="G149" s="21" t="str">
        <f t="shared" si="16"/>
        <v>47213.479</v>
      </c>
      <c r="H149" s="112">
        <f t="shared" si="17"/>
        <v>-13711</v>
      </c>
      <c r="I149" s="122" t="s">
        <v>660</v>
      </c>
      <c r="J149" s="123" t="s">
        <v>661</v>
      </c>
      <c r="K149" s="122">
        <v>-13711</v>
      </c>
      <c r="L149" s="122" t="s">
        <v>225</v>
      </c>
      <c r="M149" s="123" t="s">
        <v>231</v>
      </c>
      <c r="N149" s="123"/>
      <c r="O149" s="124" t="s">
        <v>614</v>
      </c>
      <c r="P149" s="124" t="s">
        <v>653</v>
      </c>
    </row>
    <row r="150" spans="1:16" ht="12.75" customHeight="1" thickBot="1" x14ac:dyDescent="0.25">
      <c r="A150" s="112" t="str">
        <f t="shared" si="12"/>
        <v> BBS 88 </v>
      </c>
      <c r="B150" s="120" t="str">
        <f t="shared" si="13"/>
        <v>I</v>
      </c>
      <c r="C150" s="112">
        <f t="shared" si="14"/>
        <v>47234.411999999997</v>
      </c>
      <c r="D150" s="21" t="str">
        <f t="shared" si="15"/>
        <v>vis</v>
      </c>
      <c r="E150" s="121">
        <f>VLOOKUP(C150,Active!C$21:E$972,3,FALSE)</f>
        <v>-3821.0104478635367</v>
      </c>
      <c r="F150" s="120" t="s">
        <v>203</v>
      </c>
      <c r="G150" s="21" t="str">
        <f t="shared" si="16"/>
        <v>47234.412</v>
      </c>
      <c r="H150" s="112">
        <f t="shared" si="17"/>
        <v>-13674</v>
      </c>
      <c r="I150" s="122" t="s">
        <v>662</v>
      </c>
      <c r="J150" s="123" t="s">
        <v>663</v>
      </c>
      <c r="K150" s="122">
        <v>-13674</v>
      </c>
      <c r="L150" s="122" t="s">
        <v>304</v>
      </c>
      <c r="M150" s="123" t="s">
        <v>231</v>
      </c>
      <c r="N150" s="123"/>
      <c r="O150" s="124" t="s">
        <v>614</v>
      </c>
      <c r="P150" s="124" t="s">
        <v>653</v>
      </c>
    </row>
    <row r="151" spans="1:16" ht="12.75" customHeight="1" thickBot="1" x14ac:dyDescent="0.25">
      <c r="A151" s="112" t="str">
        <f t="shared" si="12"/>
        <v> BBS 88 </v>
      </c>
      <c r="B151" s="120" t="str">
        <f t="shared" si="13"/>
        <v>I</v>
      </c>
      <c r="C151" s="112">
        <f t="shared" si="14"/>
        <v>47246.305</v>
      </c>
      <c r="D151" s="21" t="str">
        <f t="shared" si="15"/>
        <v>vis</v>
      </c>
      <c r="E151" s="121">
        <f>VLOOKUP(C151,Active!C$21:E$972,3,FALSE)</f>
        <v>-3799.9942038778904</v>
      </c>
      <c r="F151" s="120" t="s">
        <v>203</v>
      </c>
      <c r="G151" s="21" t="str">
        <f t="shared" si="16"/>
        <v>47246.305</v>
      </c>
      <c r="H151" s="112">
        <f t="shared" si="17"/>
        <v>-13653</v>
      </c>
      <c r="I151" s="122" t="s">
        <v>664</v>
      </c>
      <c r="J151" s="123" t="s">
        <v>665</v>
      </c>
      <c r="K151" s="122">
        <v>-13653</v>
      </c>
      <c r="L151" s="122" t="s">
        <v>472</v>
      </c>
      <c r="M151" s="123" t="s">
        <v>231</v>
      </c>
      <c r="N151" s="123"/>
      <c r="O151" s="124" t="s">
        <v>445</v>
      </c>
      <c r="P151" s="124" t="s">
        <v>653</v>
      </c>
    </row>
    <row r="152" spans="1:16" ht="12.75" customHeight="1" thickBot="1" x14ac:dyDescent="0.25">
      <c r="A152" s="112" t="str">
        <f t="shared" si="12"/>
        <v> BBS 90 </v>
      </c>
      <c r="B152" s="120" t="str">
        <f t="shared" si="13"/>
        <v>I</v>
      </c>
      <c r="C152" s="112">
        <f t="shared" si="14"/>
        <v>47450.589</v>
      </c>
      <c r="D152" s="21" t="str">
        <f t="shared" si="15"/>
        <v>vis</v>
      </c>
      <c r="E152" s="121">
        <f>VLOOKUP(C152,Active!C$21:E$972,3,FALSE)</f>
        <v>-3439.0018229510915</v>
      </c>
      <c r="F152" s="120" t="s">
        <v>203</v>
      </c>
      <c r="G152" s="21" t="str">
        <f t="shared" si="16"/>
        <v>47450.589</v>
      </c>
      <c r="H152" s="112">
        <f t="shared" si="17"/>
        <v>-13292</v>
      </c>
      <c r="I152" s="122" t="s">
        <v>666</v>
      </c>
      <c r="J152" s="123" t="s">
        <v>667</v>
      </c>
      <c r="K152" s="122">
        <v>-13292</v>
      </c>
      <c r="L152" s="122" t="s">
        <v>225</v>
      </c>
      <c r="M152" s="123" t="s">
        <v>231</v>
      </c>
      <c r="N152" s="123"/>
      <c r="O152" s="124" t="s">
        <v>516</v>
      </c>
      <c r="P152" s="124" t="s">
        <v>668</v>
      </c>
    </row>
    <row r="153" spans="1:16" ht="12.75" customHeight="1" thickBot="1" x14ac:dyDescent="0.25">
      <c r="A153" s="112" t="str">
        <f t="shared" si="12"/>
        <v> BBS 90 </v>
      </c>
      <c r="B153" s="120" t="str">
        <f t="shared" si="13"/>
        <v>I</v>
      </c>
      <c r="C153" s="112">
        <f t="shared" si="14"/>
        <v>47489.641000000003</v>
      </c>
      <c r="D153" s="21" t="str">
        <f t="shared" si="15"/>
        <v>vis</v>
      </c>
      <c r="E153" s="121">
        <f>VLOOKUP(C153,Active!C$21:E$972,3,FALSE)</f>
        <v>-3369.9926276154088</v>
      </c>
      <c r="F153" s="120" t="s">
        <v>203</v>
      </c>
      <c r="G153" s="21" t="str">
        <f t="shared" si="16"/>
        <v>47489.641</v>
      </c>
      <c r="H153" s="112">
        <f t="shared" si="17"/>
        <v>-13223</v>
      </c>
      <c r="I153" s="122" t="s">
        <v>669</v>
      </c>
      <c r="J153" s="123" t="s">
        <v>670</v>
      </c>
      <c r="K153" s="122">
        <v>-13223</v>
      </c>
      <c r="L153" s="122" t="s">
        <v>338</v>
      </c>
      <c r="M153" s="123" t="s">
        <v>231</v>
      </c>
      <c r="N153" s="123"/>
      <c r="O153" s="124" t="s">
        <v>268</v>
      </c>
      <c r="P153" s="124" t="s">
        <v>668</v>
      </c>
    </row>
    <row r="154" spans="1:16" ht="12.75" customHeight="1" thickBot="1" x14ac:dyDescent="0.25">
      <c r="A154" s="112" t="str">
        <f t="shared" si="12"/>
        <v> BRNO 31 </v>
      </c>
      <c r="B154" s="120" t="str">
        <f t="shared" si="13"/>
        <v>I</v>
      </c>
      <c r="C154" s="112">
        <f t="shared" si="14"/>
        <v>47527.567000000003</v>
      </c>
      <c r="D154" s="21" t="str">
        <f t="shared" si="15"/>
        <v>vis</v>
      </c>
      <c r="E154" s="121">
        <f>VLOOKUP(C154,Active!C$21:E$972,3,FALSE)</f>
        <v>-3302.9731985899853</v>
      </c>
      <c r="F154" s="120" t="s">
        <v>203</v>
      </c>
      <c r="G154" s="21" t="str">
        <f t="shared" si="16"/>
        <v>47527.567</v>
      </c>
      <c r="H154" s="112">
        <f t="shared" si="17"/>
        <v>-13156</v>
      </c>
      <c r="I154" s="122" t="s">
        <v>671</v>
      </c>
      <c r="J154" s="123" t="s">
        <v>672</v>
      </c>
      <c r="K154" s="122">
        <v>-13156</v>
      </c>
      <c r="L154" s="122" t="s">
        <v>673</v>
      </c>
      <c r="M154" s="123" t="s">
        <v>231</v>
      </c>
      <c r="N154" s="123"/>
      <c r="O154" s="124" t="s">
        <v>674</v>
      </c>
      <c r="P154" s="124" t="s">
        <v>675</v>
      </c>
    </row>
    <row r="155" spans="1:16" ht="12.75" customHeight="1" thickBot="1" x14ac:dyDescent="0.25">
      <c r="A155" s="112" t="str">
        <f t="shared" si="12"/>
        <v> BBS 91 </v>
      </c>
      <c r="B155" s="120" t="str">
        <f t="shared" si="13"/>
        <v>I</v>
      </c>
      <c r="C155" s="112">
        <f t="shared" si="14"/>
        <v>47535.478999999999</v>
      </c>
      <c r="D155" s="21" t="str">
        <f t="shared" si="15"/>
        <v>vis</v>
      </c>
      <c r="E155" s="121">
        <f>VLOOKUP(C155,Active!C$21:E$972,3,FALSE)</f>
        <v>-3288.9918211062291</v>
      </c>
      <c r="F155" s="120" t="s">
        <v>203</v>
      </c>
      <c r="G155" s="21" t="str">
        <f t="shared" si="16"/>
        <v>47535.479</v>
      </c>
      <c r="H155" s="112">
        <f t="shared" si="17"/>
        <v>-13142</v>
      </c>
      <c r="I155" s="122" t="s">
        <v>676</v>
      </c>
      <c r="J155" s="123" t="s">
        <v>677</v>
      </c>
      <c r="K155" s="122">
        <v>-13142</v>
      </c>
      <c r="L155" s="122" t="s">
        <v>338</v>
      </c>
      <c r="M155" s="123" t="s">
        <v>231</v>
      </c>
      <c r="N155" s="123"/>
      <c r="O155" s="124" t="s">
        <v>288</v>
      </c>
      <c r="P155" s="124" t="s">
        <v>678</v>
      </c>
    </row>
    <row r="156" spans="1:16" ht="12.75" customHeight="1" thickBot="1" x14ac:dyDescent="0.25">
      <c r="A156" s="112" t="str">
        <f t="shared" si="12"/>
        <v> BBS 91 </v>
      </c>
      <c r="B156" s="120" t="str">
        <f t="shared" si="13"/>
        <v>I</v>
      </c>
      <c r="C156" s="112">
        <f t="shared" si="14"/>
        <v>47564.328999999998</v>
      </c>
      <c r="D156" s="21" t="str">
        <f t="shared" si="15"/>
        <v>vis</v>
      </c>
      <c r="E156" s="121">
        <f>VLOOKUP(C156,Active!C$21:E$972,3,FALSE)</f>
        <v>-3238.0106860700166</v>
      </c>
      <c r="F156" s="120" t="s">
        <v>203</v>
      </c>
      <c r="G156" s="21" t="str">
        <f t="shared" si="16"/>
        <v>47564.329</v>
      </c>
      <c r="H156" s="112">
        <f t="shared" si="17"/>
        <v>-13091</v>
      </c>
      <c r="I156" s="122" t="s">
        <v>679</v>
      </c>
      <c r="J156" s="123" t="s">
        <v>680</v>
      </c>
      <c r="K156" s="122">
        <v>-13091</v>
      </c>
      <c r="L156" s="122" t="s">
        <v>264</v>
      </c>
      <c r="M156" s="123" t="s">
        <v>231</v>
      </c>
      <c r="N156" s="123"/>
      <c r="O156" s="124" t="s">
        <v>288</v>
      </c>
      <c r="P156" s="124" t="s">
        <v>678</v>
      </c>
    </row>
    <row r="157" spans="1:16" ht="12.75" customHeight="1" thickBot="1" x14ac:dyDescent="0.25">
      <c r="A157" s="112" t="str">
        <f t="shared" si="12"/>
        <v> BRNO 30 </v>
      </c>
      <c r="B157" s="120" t="str">
        <f t="shared" si="13"/>
        <v>I</v>
      </c>
      <c r="C157" s="112">
        <f t="shared" si="14"/>
        <v>47565.46</v>
      </c>
      <c r="D157" s="21" t="str">
        <f t="shared" si="15"/>
        <v>vis</v>
      </c>
      <c r="E157" s="121">
        <f>VLOOKUP(C157,Active!C$21:E$972,3,FALSE)</f>
        <v>-3236.0120842077627</v>
      </c>
      <c r="F157" s="120" t="s">
        <v>203</v>
      </c>
      <c r="G157" s="21" t="str">
        <f t="shared" si="16"/>
        <v>47565.460</v>
      </c>
      <c r="H157" s="112">
        <f t="shared" si="17"/>
        <v>-13089</v>
      </c>
      <c r="I157" s="122" t="s">
        <v>681</v>
      </c>
      <c r="J157" s="123" t="s">
        <v>682</v>
      </c>
      <c r="K157" s="122">
        <v>-13089</v>
      </c>
      <c r="L157" s="122" t="s">
        <v>264</v>
      </c>
      <c r="M157" s="123" t="s">
        <v>231</v>
      </c>
      <c r="N157" s="123"/>
      <c r="O157" s="124" t="s">
        <v>683</v>
      </c>
      <c r="P157" s="124" t="s">
        <v>647</v>
      </c>
    </row>
    <row r="158" spans="1:16" ht="12.75" customHeight="1" thickBot="1" x14ac:dyDescent="0.25">
      <c r="A158" s="112" t="str">
        <f t="shared" si="12"/>
        <v> BBS 91 </v>
      </c>
      <c r="B158" s="120" t="str">
        <f t="shared" si="13"/>
        <v>I</v>
      </c>
      <c r="C158" s="112">
        <f t="shared" si="14"/>
        <v>47577.355000000003</v>
      </c>
      <c r="D158" s="21" t="str">
        <f t="shared" si="15"/>
        <v>vis</v>
      </c>
      <c r="E158" s="121">
        <f>VLOOKUP(C158,Active!C$21:E$972,3,FALSE)</f>
        <v>-3214.9923060013161</v>
      </c>
      <c r="F158" s="120" t="s">
        <v>203</v>
      </c>
      <c r="G158" s="21" t="str">
        <f t="shared" si="16"/>
        <v>47577.355</v>
      </c>
      <c r="H158" s="112">
        <f t="shared" si="17"/>
        <v>-13068</v>
      </c>
      <c r="I158" s="122" t="s">
        <v>684</v>
      </c>
      <c r="J158" s="123" t="s">
        <v>685</v>
      </c>
      <c r="K158" s="122">
        <v>-13068</v>
      </c>
      <c r="L158" s="122" t="s">
        <v>338</v>
      </c>
      <c r="M158" s="123" t="s">
        <v>231</v>
      </c>
      <c r="N158" s="123"/>
      <c r="O158" s="124" t="s">
        <v>268</v>
      </c>
      <c r="P158" s="124" t="s">
        <v>678</v>
      </c>
    </row>
    <row r="159" spans="1:16" ht="12.75" customHeight="1" thickBot="1" x14ac:dyDescent="0.25">
      <c r="A159" s="112" t="str">
        <f t="shared" si="12"/>
        <v> BBS 91 </v>
      </c>
      <c r="B159" s="120" t="str">
        <f t="shared" si="13"/>
        <v>I</v>
      </c>
      <c r="C159" s="112">
        <f t="shared" si="14"/>
        <v>47590.366000000002</v>
      </c>
      <c r="D159" s="21" t="str">
        <f t="shared" si="15"/>
        <v>vis</v>
      </c>
      <c r="E159" s="121">
        <f>VLOOKUP(C159,Active!C$21:E$972,3,FALSE)</f>
        <v>-3192.0004325886257</v>
      </c>
      <c r="F159" s="120" t="s">
        <v>203</v>
      </c>
      <c r="G159" s="21" t="str">
        <f t="shared" si="16"/>
        <v>47590.366</v>
      </c>
      <c r="H159" s="112">
        <f t="shared" si="17"/>
        <v>-13045</v>
      </c>
      <c r="I159" s="122" t="s">
        <v>686</v>
      </c>
      <c r="J159" s="123" t="s">
        <v>687</v>
      </c>
      <c r="K159" s="122">
        <v>-13045</v>
      </c>
      <c r="L159" s="122" t="s">
        <v>225</v>
      </c>
      <c r="M159" s="123" t="s">
        <v>231</v>
      </c>
      <c r="N159" s="123"/>
      <c r="O159" s="124" t="s">
        <v>288</v>
      </c>
      <c r="P159" s="124" t="s">
        <v>678</v>
      </c>
    </row>
    <row r="160" spans="1:16" ht="12.75" customHeight="1" thickBot="1" x14ac:dyDescent="0.25">
      <c r="A160" s="112" t="str">
        <f t="shared" si="12"/>
        <v> BBS 91 </v>
      </c>
      <c r="B160" s="120" t="str">
        <f t="shared" si="13"/>
        <v>I</v>
      </c>
      <c r="C160" s="112">
        <f t="shared" si="14"/>
        <v>47616.394999999997</v>
      </c>
      <c r="D160" s="21" t="str">
        <f t="shared" si="15"/>
        <v>vis</v>
      </c>
      <c r="E160" s="121">
        <f>VLOOKUP(C160,Active!C$21:E$972,3,FALSE)</f>
        <v>-3146.004315990449</v>
      </c>
      <c r="F160" s="120" t="s">
        <v>203</v>
      </c>
      <c r="G160" s="21" t="str">
        <f t="shared" si="16"/>
        <v>47616.395</v>
      </c>
      <c r="H160" s="112">
        <f t="shared" si="17"/>
        <v>-12999</v>
      </c>
      <c r="I160" s="122" t="s">
        <v>688</v>
      </c>
      <c r="J160" s="123" t="s">
        <v>689</v>
      </c>
      <c r="K160" s="122">
        <v>-12999</v>
      </c>
      <c r="L160" s="122" t="s">
        <v>230</v>
      </c>
      <c r="M160" s="123" t="s">
        <v>231</v>
      </c>
      <c r="N160" s="123"/>
      <c r="O160" s="124" t="s">
        <v>614</v>
      </c>
      <c r="P160" s="124" t="s">
        <v>678</v>
      </c>
    </row>
    <row r="161" spans="1:16" ht="12.75" customHeight="1" thickBot="1" x14ac:dyDescent="0.25">
      <c r="A161" s="112" t="str">
        <f t="shared" si="12"/>
        <v> BRNO 30 </v>
      </c>
      <c r="B161" s="120" t="str">
        <f t="shared" si="13"/>
        <v>I</v>
      </c>
      <c r="C161" s="112">
        <f t="shared" si="14"/>
        <v>47841.616000000002</v>
      </c>
      <c r="D161" s="21" t="str">
        <f t="shared" si="15"/>
        <v>vis</v>
      </c>
      <c r="E161" s="121">
        <f>VLOOKUP(C161,Active!C$21:E$972,3,FALSE)</f>
        <v>-2748.0139446215871</v>
      </c>
      <c r="F161" s="120" t="s">
        <v>203</v>
      </c>
      <c r="G161" s="21" t="str">
        <f t="shared" si="16"/>
        <v>47841.616</v>
      </c>
      <c r="H161" s="112">
        <f t="shared" si="17"/>
        <v>-12601</v>
      </c>
      <c r="I161" s="122" t="s">
        <v>690</v>
      </c>
      <c r="J161" s="123" t="s">
        <v>691</v>
      </c>
      <c r="K161" s="122">
        <v>-12601</v>
      </c>
      <c r="L161" s="122" t="s">
        <v>399</v>
      </c>
      <c r="M161" s="123" t="s">
        <v>231</v>
      </c>
      <c r="N161" s="123"/>
      <c r="O161" s="124" t="s">
        <v>692</v>
      </c>
      <c r="P161" s="124" t="s">
        <v>647</v>
      </c>
    </row>
    <row r="162" spans="1:16" ht="12.75" customHeight="1" thickBot="1" x14ac:dyDescent="0.25">
      <c r="A162" s="112" t="str">
        <f t="shared" si="12"/>
        <v> BBS 94 </v>
      </c>
      <c r="B162" s="120" t="str">
        <f t="shared" si="13"/>
        <v>I</v>
      </c>
      <c r="C162" s="112">
        <f t="shared" si="14"/>
        <v>47891.423999999999</v>
      </c>
      <c r="D162" s="21" t="str">
        <f t="shared" si="15"/>
        <v>vis</v>
      </c>
      <c r="E162" s="121">
        <f>VLOOKUP(C162,Active!C$21:E$972,3,FALSE)</f>
        <v>-2659.9977098249265</v>
      </c>
      <c r="F162" s="120" t="s">
        <v>203</v>
      </c>
      <c r="G162" s="21" t="str">
        <f t="shared" si="16"/>
        <v>47891.424</v>
      </c>
      <c r="H162" s="112">
        <f t="shared" si="17"/>
        <v>-12513</v>
      </c>
      <c r="I162" s="122" t="s">
        <v>693</v>
      </c>
      <c r="J162" s="123" t="s">
        <v>694</v>
      </c>
      <c r="K162" s="122">
        <v>-12513</v>
      </c>
      <c r="L162" s="122" t="s">
        <v>279</v>
      </c>
      <c r="M162" s="123" t="s">
        <v>231</v>
      </c>
      <c r="N162" s="123"/>
      <c r="O162" s="124" t="s">
        <v>516</v>
      </c>
      <c r="P162" s="124" t="s">
        <v>695</v>
      </c>
    </row>
    <row r="163" spans="1:16" ht="12.75" customHeight="1" thickBot="1" x14ac:dyDescent="0.25">
      <c r="A163" s="112" t="str">
        <f t="shared" si="12"/>
        <v> BBS 94 </v>
      </c>
      <c r="B163" s="120" t="str">
        <f t="shared" si="13"/>
        <v>I</v>
      </c>
      <c r="C163" s="112">
        <f t="shared" si="14"/>
        <v>47908.415000000001</v>
      </c>
      <c r="D163" s="21" t="str">
        <f t="shared" si="15"/>
        <v>vis</v>
      </c>
      <c r="E163" s="121">
        <f>VLOOKUP(C163,Active!C$21:E$972,3,FALSE)</f>
        <v>-2629.972737020752</v>
      </c>
      <c r="F163" s="120" t="s">
        <v>203</v>
      </c>
      <c r="G163" s="21" t="str">
        <f t="shared" si="16"/>
        <v>47908.415</v>
      </c>
      <c r="H163" s="112">
        <f t="shared" si="17"/>
        <v>-12483</v>
      </c>
      <c r="I163" s="122" t="s">
        <v>696</v>
      </c>
      <c r="J163" s="123" t="s">
        <v>697</v>
      </c>
      <c r="K163" s="122">
        <v>-12483</v>
      </c>
      <c r="L163" s="122" t="s">
        <v>698</v>
      </c>
      <c r="M163" s="123" t="s">
        <v>699</v>
      </c>
      <c r="N163" s="123" t="s">
        <v>4</v>
      </c>
      <c r="O163" s="124" t="s">
        <v>614</v>
      </c>
      <c r="P163" s="124" t="s">
        <v>695</v>
      </c>
    </row>
    <row r="164" spans="1:16" ht="12.75" customHeight="1" thickBot="1" x14ac:dyDescent="0.25">
      <c r="A164" s="112" t="str">
        <f t="shared" si="12"/>
        <v> BRNO 31 </v>
      </c>
      <c r="B164" s="120" t="str">
        <f t="shared" si="13"/>
        <v>I</v>
      </c>
      <c r="C164" s="112">
        <f t="shared" si="14"/>
        <v>47921.423000000003</v>
      </c>
      <c r="D164" s="21" t="str">
        <f t="shared" si="15"/>
        <v>vis</v>
      </c>
      <c r="E164" s="121">
        <f>VLOOKUP(C164,Active!C$21:E$972,3,FALSE)</f>
        <v>-2606.9861649392556</v>
      </c>
      <c r="F164" s="120" t="s">
        <v>203</v>
      </c>
      <c r="G164" s="21" t="str">
        <f t="shared" si="16"/>
        <v>47921.423</v>
      </c>
      <c r="H164" s="112">
        <f t="shared" si="17"/>
        <v>-12460</v>
      </c>
      <c r="I164" s="122" t="s">
        <v>700</v>
      </c>
      <c r="J164" s="123" t="s">
        <v>701</v>
      </c>
      <c r="K164" s="122">
        <v>-12460</v>
      </c>
      <c r="L164" s="122" t="s">
        <v>541</v>
      </c>
      <c r="M164" s="123" t="s">
        <v>231</v>
      </c>
      <c r="N164" s="123"/>
      <c r="O164" s="124" t="s">
        <v>702</v>
      </c>
      <c r="P164" s="124" t="s">
        <v>675</v>
      </c>
    </row>
    <row r="165" spans="1:16" ht="12.75" customHeight="1" thickBot="1" x14ac:dyDescent="0.25">
      <c r="A165" s="112" t="str">
        <f t="shared" si="12"/>
        <v> BBS 94 </v>
      </c>
      <c r="B165" s="120" t="str">
        <f t="shared" si="13"/>
        <v>I</v>
      </c>
      <c r="C165" s="112">
        <f t="shared" si="14"/>
        <v>47929.332999999999</v>
      </c>
      <c r="D165" s="21" t="str">
        <f t="shared" si="15"/>
        <v>vis</v>
      </c>
      <c r="E165" s="121">
        <f>VLOOKUP(C165,Active!C$21:E$972,3,FALSE)</f>
        <v>-2593.0083216763001</v>
      </c>
      <c r="F165" s="120" t="s">
        <v>203</v>
      </c>
      <c r="G165" s="21" t="str">
        <f t="shared" si="16"/>
        <v>47929.333</v>
      </c>
      <c r="H165" s="112">
        <f t="shared" si="17"/>
        <v>-12446</v>
      </c>
      <c r="I165" s="122" t="s">
        <v>703</v>
      </c>
      <c r="J165" s="123" t="s">
        <v>704</v>
      </c>
      <c r="K165" s="122">
        <v>-12446</v>
      </c>
      <c r="L165" s="122" t="s">
        <v>304</v>
      </c>
      <c r="M165" s="123" t="s">
        <v>231</v>
      </c>
      <c r="N165" s="123"/>
      <c r="O165" s="124" t="s">
        <v>516</v>
      </c>
      <c r="P165" s="124" t="s">
        <v>695</v>
      </c>
    </row>
    <row r="166" spans="1:16" ht="12.75" customHeight="1" thickBot="1" x14ac:dyDescent="0.25">
      <c r="A166" s="112" t="str">
        <f t="shared" si="12"/>
        <v> BBS 94 </v>
      </c>
      <c r="B166" s="120" t="str">
        <f t="shared" si="13"/>
        <v>I</v>
      </c>
      <c r="C166" s="112">
        <f t="shared" si="14"/>
        <v>47942.351999999999</v>
      </c>
      <c r="D166" s="21" t="str">
        <f t="shared" si="15"/>
        <v>vis</v>
      </c>
      <c r="E166" s="121">
        <f>VLOOKUP(C166,Active!C$21:E$972,3,FALSE)</f>
        <v>-2570.0023113804077</v>
      </c>
      <c r="F166" s="120" t="s">
        <v>203</v>
      </c>
      <c r="G166" s="21" t="str">
        <f t="shared" si="16"/>
        <v>47942.352</v>
      </c>
      <c r="H166" s="112">
        <f t="shared" si="17"/>
        <v>-12423</v>
      </c>
      <c r="I166" s="122" t="s">
        <v>705</v>
      </c>
      <c r="J166" s="123" t="s">
        <v>706</v>
      </c>
      <c r="K166" s="122">
        <v>-12423</v>
      </c>
      <c r="L166" s="122" t="s">
        <v>230</v>
      </c>
      <c r="M166" s="123" t="s">
        <v>231</v>
      </c>
      <c r="N166" s="123"/>
      <c r="O166" s="124" t="s">
        <v>516</v>
      </c>
      <c r="P166" s="124" t="s">
        <v>695</v>
      </c>
    </row>
    <row r="167" spans="1:16" ht="12.75" customHeight="1" thickBot="1" x14ac:dyDescent="0.25">
      <c r="A167" s="112" t="str">
        <f t="shared" si="12"/>
        <v> BRNO 31 </v>
      </c>
      <c r="B167" s="120" t="str">
        <f t="shared" si="13"/>
        <v>I</v>
      </c>
      <c r="C167" s="112">
        <f t="shared" si="14"/>
        <v>47946.319000000003</v>
      </c>
      <c r="D167" s="21" t="str">
        <f t="shared" si="15"/>
        <v>vis</v>
      </c>
      <c r="E167" s="121">
        <f>VLOOKUP(C167,Active!C$21:E$972,3,FALSE)</f>
        <v>-2562.9921844241208</v>
      </c>
      <c r="F167" s="120" t="s">
        <v>203</v>
      </c>
      <c r="G167" s="21" t="str">
        <f t="shared" si="16"/>
        <v>47946.319</v>
      </c>
      <c r="H167" s="112">
        <f t="shared" si="17"/>
        <v>-12416</v>
      </c>
      <c r="I167" s="122" t="s">
        <v>707</v>
      </c>
      <c r="J167" s="123" t="s">
        <v>708</v>
      </c>
      <c r="K167" s="122">
        <v>-12416</v>
      </c>
      <c r="L167" s="122" t="s">
        <v>472</v>
      </c>
      <c r="M167" s="123" t="s">
        <v>231</v>
      </c>
      <c r="N167" s="123"/>
      <c r="O167" s="124" t="s">
        <v>709</v>
      </c>
      <c r="P167" s="124" t="s">
        <v>675</v>
      </c>
    </row>
    <row r="168" spans="1:16" ht="13.5" thickBot="1" x14ac:dyDescent="0.25">
      <c r="A168" s="112" t="str">
        <f t="shared" si="12"/>
        <v> BRNO 31 </v>
      </c>
      <c r="B168" s="120" t="str">
        <f t="shared" si="13"/>
        <v>I</v>
      </c>
      <c r="C168" s="112">
        <f t="shared" si="14"/>
        <v>47947.451999999997</v>
      </c>
      <c r="D168" s="21" t="str">
        <f t="shared" si="15"/>
        <v>vis</v>
      </c>
      <c r="E168" s="121">
        <f>VLOOKUP(C168,Active!C$21:E$972,3,FALSE)</f>
        <v>-2560.9900483410793</v>
      </c>
      <c r="F168" s="120" t="s">
        <v>203</v>
      </c>
      <c r="G168" s="21" t="str">
        <f t="shared" si="16"/>
        <v>47947.452</v>
      </c>
      <c r="H168" s="112">
        <f t="shared" si="17"/>
        <v>-12414</v>
      </c>
      <c r="I168" s="122" t="s">
        <v>710</v>
      </c>
      <c r="J168" s="123" t="s">
        <v>711</v>
      </c>
      <c r="K168" s="122">
        <v>-12414</v>
      </c>
      <c r="L168" s="122" t="s">
        <v>338</v>
      </c>
      <c r="M168" s="123" t="s">
        <v>231</v>
      </c>
      <c r="N168" s="123"/>
      <c r="O168" s="124" t="s">
        <v>712</v>
      </c>
      <c r="P168" s="124" t="s">
        <v>675</v>
      </c>
    </row>
    <row r="169" spans="1:16" ht="13.5" thickBot="1" x14ac:dyDescent="0.25">
      <c r="A169" s="112" t="str">
        <f t="shared" si="12"/>
        <v> BBS 95 </v>
      </c>
      <c r="B169" s="120" t="str">
        <f t="shared" si="13"/>
        <v>I</v>
      </c>
      <c r="C169" s="112">
        <f t="shared" si="14"/>
        <v>47947.461000000003</v>
      </c>
      <c r="D169" s="21" t="str">
        <f t="shared" si="15"/>
        <v>vis</v>
      </c>
      <c r="E169" s="121">
        <f>VLOOKUP(C169,Active!C$21:E$972,3,FALSE)</f>
        <v>-2560.9741443474709</v>
      </c>
      <c r="F169" s="120" t="s">
        <v>203</v>
      </c>
      <c r="G169" s="21" t="str">
        <f t="shared" si="16"/>
        <v>47947.461</v>
      </c>
      <c r="H169" s="112">
        <f t="shared" si="17"/>
        <v>-12414</v>
      </c>
      <c r="I169" s="122" t="s">
        <v>713</v>
      </c>
      <c r="J169" s="123" t="s">
        <v>714</v>
      </c>
      <c r="K169" s="122">
        <v>-12414</v>
      </c>
      <c r="L169" s="122" t="s">
        <v>656</v>
      </c>
      <c r="M169" s="123" t="s">
        <v>699</v>
      </c>
      <c r="N169" s="123" t="s">
        <v>4</v>
      </c>
      <c r="O169" s="124" t="s">
        <v>614</v>
      </c>
      <c r="P169" s="124" t="s">
        <v>715</v>
      </c>
    </row>
    <row r="170" spans="1:16" ht="13.5" thickBot="1" x14ac:dyDescent="0.25">
      <c r="A170" s="112" t="str">
        <f t="shared" si="12"/>
        <v> BBS 94 </v>
      </c>
      <c r="B170" s="120" t="str">
        <f t="shared" si="13"/>
        <v>I</v>
      </c>
      <c r="C170" s="112">
        <f t="shared" si="14"/>
        <v>47955.375999999997</v>
      </c>
      <c r="D170" s="21" t="str">
        <f t="shared" si="15"/>
        <v>vis</v>
      </c>
      <c r="E170" s="121">
        <f>VLOOKUP(C170,Active!C$21:E$972,3,FALSE)</f>
        <v>-2546.9874655325207</v>
      </c>
      <c r="F170" s="120" t="s">
        <v>203</v>
      </c>
      <c r="G170" s="21" t="str">
        <f t="shared" si="16"/>
        <v>47955.376</v>
      </c>
      <c r="H170" s="112">
        <f t="shared" si="17"/>
        <v>-12400</v>
      </c>
      <c r="I170" s="122" t="s">
        <v>716</v>
      </c>
      <c r="J170" s="123" t="s">
        <v>717</v>
      </c>
      <c r="K170" s="122">
        <v>-12400</v>
      </c>
      <c r="L170" s="122" t="s">
        <v>592</v>
      </c>
      <c r="M170" s="123" t="s">
        <v>231</v>
      </c>
      <c r="N170" s="123"/>
      <c r="O170" s="124" t="s">
        <v>516</v>
      </c>
      <c r="P170" s="124" t="s">
        <v>695</v>
      </c>
    </row>
    <row r="171" spans="1:16" ht="13.5" thickBot="1" x14ac:dyDescent="0.25">
      <c r="A171" s="112" t="str">
        <f t="shared" si="12"/>
        <v> BRNO 31 </v>
      </c>
      <c r="B171" s="120" t="str">
        <f t="shared" si="13"/>
        <v>I</v>
      </c>
      <c r="C171" s="112">
        <f t="shared" si="14"/>
        <v>47968.377999999997</v>
      </c>
      <c r="D171" s="21" t="str">
        <f t="shared" si="15"/>
        <v>vis</v>
      </c>
      <c r="E171" s="121">
        <f>VLOOKUP(C171,Active!C$21:E$972,3,FALSE)</f>
        <v>-2524.0114961134254</v>
      </c>
      <c r="F171" s="120" t="s">
        <v>203</v>
      </c>
      <c r="G171" s="21" t="str">
        <f t="shared" si="16"/>
        <v>47968.378</v>
      </c>
      <c r="H171" s="112">
        <f t="shared" si="17"/>
        <v>-12377</v>
      </c>
      <c r="I171" s="122" t="s">
        <v>718</v>
      </c>
      <c r="J171" s="123" t="s">
        <v>719</v>
      </c>
      <c r="K171" s="122">
        <v>-12377</v>
      </c>
      <c r="L171" s="122" t="s">
        <v>204</v>
      </c>
      <c r="M171" s="123" t="s">
        <v>231</v>
      </c>
      <c r="N171" s="123"/>
      <c r="O171" s="124" t="s">
        <v>720</v>
      </c>
      <c r="P171" s="124" t="s">
        <v>675</v>
      </c>
    </row>
    <row r="172" spans="1:16" ht="13.5" thickBot="1" x14ac:dyDescent="0.25">
      <c r="A172" s="112" t="str">
        <f t="shared" si="12"/>
        <v> BRNO 31 </v>
      </c>
      <c r="B172" s="120" t="str">
        <f t="shared" si="13"/>
        <v>I</v>
      </c>
      <c r="C172" s="112">
        <f t="shared" si="14"/>
        <v>47968.385000000002</v>
      </c>
      <c r="D172" s="21" t="str">
        <f t="shared" si="15"/>
        <v>vis</v>
      </c>
      <c r="E172" s="121">
        <f>VLOOKUP(C172,Active!C$21:E$972,3,FALSE)</f>
        <v>-2523.9991263406177</v>
      </c>
      <c r="F172" s="120" t="s">
        <v>203</v>
      </c>
      <c r="G172" s="21" t="str">
        <f t="shared" si="16"/>
        <v>47968.385</v>
      </c>
      <c r="H172" s="112">
        <f t="shared" si="17"/>
        <v>-12377</v>
      </c>
      <c r="I172" s="122" t="s">
        <v>721</v>
      </c>
      <c r="J172" s="123" t="s">
        <v>722</v>
      </c>
      <c r="K172" s="122">
        <v>-12377</v>
      </c>
      <c r="L172" s="122" t="s">
        <v>225</v>
      </c>
      <c r="M172" s="123" t="s">
        <v>231</v>
      </c>
      <c r="N172" s="123"/>
      <c r="O172" s="124" t="s">
        <v>577</v>
      </c>
      <c r="P172" s="124" t="s">
        <v>675</v>
      </c>
    </row>
    <row r="173" spans="1:16" ht="13.5" thickBot="1" x14ac:dyDescent="0.25">
      <c r="A173" s="112" t="str">
        <f t="shared" si="12"/>
        <v> BBS 97 </v>
      </c>
      <c r="B173" s="120" t="str">
        <f t="shared" si="13"/>
        <v>I</v>
      </c>
      <c r="C173" s="112">
        <f t="shared" si="14"/>
        <v>48260.396000000001</v>
      </c>
      <c r="D173" s="21" t="str">
        <f t="shared" si="15"/>
        <v>vis</v>
      </c>
      <c r="E173" s="121">
        <f>VLOOKUP(C173,Active!C$21:E$972,3,FALSE)</f>
        <v>-2007.9834513645292</v>
      </c>
      <c r="F173" s="120" t="s">
        <v>203</v>
      </c>
      <c r="G173" s="21" t="str">
        <f t="shared" si="16"/>
        <v>48260.396</v>
      </c>
      <c r="H173" s="112">
        <f t="shared" si="17"/>
        <v>-11861</v>
      </c>
      <c r="I173" s="122" t="s">
        <v>723</v>
      </c>
      <c r="J173" s="123" t="s">
        <v>724</v>
      </c>
      <c r="K173" s="122">
        <v>-11861</v>
      </c>
      <c r="L173" s="122" t="s">
        <v>440</v>
      </c>
      <c r="M173" s="123" t="s">
        <v>231</v>
      </c>
      <c r="N173" s="123"/>
      <c r="O173" s="124" t="s">
        <v>268</v>
      </c>
      <c r="P173" s="124" t="s">
        <v>725</v>
      </c>
    </row>
    <row r="174" spans="1:16" ht="13.5" thickBot="1" x14ac:dyDescent="0.25">
      <c r="A174" s="112" t="str">
        <f t="shared" si="12"/>
        <v> BBS 97 </v>
      </c>
      <c r="B174" s="120" t="str">
        <f t="shared" si="13"/>
        <v>I</v>
      </c>
      <c r="C174" s="112">
        <f t="shared" si="14"/>
        <v>48290.381999999998</v>
      </c>
      <c r="D174" s="21" t="str">
        <f t="shared" si="15"/>
        <v>vis</v>
      </c>
      <c r="E174" s="121">
        <f>VLOOKUP(C174,Active!C$21:E$972,3,FALSE)</f>
        <v>-1954.9948789140681</v>
      </c>
      <c r="F174" s="120" t="s">
        <v>203</v>
      </c>
      <c r="G174" s="21" t="str">
        <f t="shared" si="16"/>
        <v>48290.382</v>
      </c>
      <c r="H174" s="112">
        <f t="shared" si="17"/>
        <v>-11808</v>
      </c>
      <c r="I174" s="122" t="s">
        <v>726</v>
      </c>
      <c r="J174" s="123" t="s">
        <v>727</v>
      </c>
      <c r="K174" s="122">
        <v>-11808</v>
      </c>
      <c r="L174" s="122" t="s">
        <v>222</v>
      </c>
      <c r="M174" s="123" t="s">
        <v>231</v>
      </c>
      <c r="N174" s="123"/>
      <c r="O174" s="124" t="s">
        <v>288</v>
      </c>
      <c r="P174" s="124" t="s">
        <v>725</v>
      </c>
    </row>
    <row r="175" spans="1:16" ht="13.5" thickBot="1" x14ac:dyDescent="0.25">
      <c r="A175" s="112" t="str">
        <f t="shared" si="12"/>
        <v> AOEB 4 </v>
      </c>
      <c r="B175" s="120" t="str">
        <f t="shared" si="13"/>
        <v>I</v>
      </c>
      <c r="C175" s="112">
        <f t="shared" si="14"/>
        <v>48297.74</v>
      </c>
      <c r="D175" s="21" t="str">
        <f t="shared" si="15"/>
        <v>vis</v>
      </c>
      <c r="E175" s="121">
        <f>VLOOKUP(C175,Active!C$21:E$972,3,FALSE)</f>
        <v>-1941.9924805918329</v>
      </c>
      <c r="F175" s="120" t="s">
        <v>203</v>
      </c>
      <c r="G175" s="21" t="str">
        <f t="shared" si="16"/>
        <v>48297.740</v>
      </c>
      <c r="H175" s="112">
        <f t="shared" si="17"/>
        <v>-11795</v>
      </c>
      <c r="I175" s="122" t="s">
        <v>728</v>
      </c>
      <c r="J175" s="123" t="s">
        <v>729</v>
      </c>
      <c r="K175" s="122">
        <v>-11795</v>
      </c>
      <c r="L175" s="122" t="s">
        <v>273</v>
      </c>
      <c r="M175" s="123" t="s">
        <v>231</v>
      </c>
      <c r="N175" s="123"/>
      <c r="O175" s="124" t="s">
        <v>425</v>
      </c>
      <c r="P175" s="124" t="s">
        <v>356</v>
      </c>
    </row>
    <row r="176" spans="1:16" ht="13.5" thickBot="1" x14ac:dyDescent="0.25">
      <c r="A176" s="112" t="str">
        <f t="shared" si="12"/>
        <v> BBS 97 </v>
      </c>
      <c r="B176" s="120" t="str">
        <f t="shared" si="13"/>
        <v>I</v>
      </c>
      <c r="C176" s="112">
        <f t="shared" si="14"/>
        <v>48329.423000000003</v>
      </c>
      <c r="D176" s="21" t="str">
        <f t="shared" si="15"/>
        <v>vis</v>
      </c>
      <c r="E176" s="121">
        <f>VLOOKUP(C176,Active!C$21:E$972,3,FALSE)</f>
        <v>-1886.0051217927814</v>
      </c>
      <c r="F176" s="120" t="s">
        <v>203</v>
      </c>
      <c r="G176" s="21" t="str">
        <f t="shared" si="16"/>
        <v>48329.423</v>
      </c>
      <c r="H176" s="112">
        <f t="shared" si="17"/>
        <v>-11739</v>
      </c>
      <c r="I176" s="122" t="s">
        <v>730</v>
      </c>
      <c r="J176" s="123" t="s">
        <v>731</v>
      </c>
      <c r="K176" s="122">
        <v>-11739</v>
      </c>
      <c r="L176" s="122" t="s">
        <v>252</v>
      </c>
      <c r="M176" s="123" t="s">
        <v>231</v>
      </c>
      <c r="N176" s="123"/>
      <c r="O176" s="124" t="s">
        <v>288</v>
      </c>
      <c r="P176" s="124" t="s">
        <v>725</v>
      </c>
    </row>
    <row r="177" spans="1:16" ht="13.5" thickBot="1" x14ac:dyDescent="0.25">
      <c r="A177" s="112" t="str">
        <f t="shared" si="12"/>
        <v> BBS 97 </v>
      </c>
      <c r="B177" s="120" t="str">
        <f t="shared" si="13"/>
        <v>I</v>
      </c>
      <c r="C177" s="112">
        <f t="shared" si="14"/>
        <v>48359.42</v>
      </c>
      <c r="D177" s="21" t="str">
        <f t="shared" si="15"/>
        <v>vis</v>
      </c>
      <c r="E177" s="121">
        <f>VLOOKUP(C177,Active!C$21:E$972,3,FALSE)</f>
        <v>-1832.9971111279242</v>
      </c>
      <c r="F177" s="120" t="s">
        <v>203</v>
      </c>
      <c r="G177" s="21" t="str">
        <f t="shared" si="16"/>
        <v>48359.420</v>
      </c>
      <c r="H177" s="112">
        <f t="shared" si="17"/>
        <v>-11686</v>
      </c>
      <c r="I177" s="122" t="s">
        <v>732</v>
      </c>
      <c r="J177" s="123" t="s">
        <v>733</v>
      </c>
      <c r="K177" s="122">
        <v>-11686</v>
      </c>
      <c r="L177" s="122" t="s">
        <v>279</v>
      </c>
      <c r="M177" s="123" t="s">
        <v>231</v>
      </c>
      <c r="N177" s="123"/>
      <c r="O177" s="124" t="s">
        <v>288</v>
      </c>
      <c r="P177" s="124" t="s">
        <v>725</v>
      </c>
    </row>
    <row r="178" spans="1:16" ht="13.5" thickBot="1" x14ac:dyDescent="0.25">
      <c r="A178" s="112" t="str">
        <f t="shared" si="12"/>
        <v> BBS 99 </v>
      </c>
      <c r="B178" s="120" t="str">
        <f t="shared" si="13"/>
        <v>I</v>
      </c>
      <c r="C178" s="112">
        <f t="shared" si="14"/>
        <v>48545.591999999997</v>
      </c>
      <c r="D178" s="21" t="str">
        <f t="shared" si="15"/>
        <v>vis</v>
      </c>
      <c r="E178" s="121">
        <f>VLOOKUP(C178,Active!C$21:E$972,3,FALSE)</f>
        <v>-1504.0106337635507</v>
      </c>
      <c r="F178" s="120" t="s">
        <v>203</v>
      </c>
      <c r="G178" s="21" t="str">
        <f t="shared" si="16"/>
        <v>48545.592</v>
      </c>
      <c r="H178" s="112">
        <f t="shared" si="17"/>
        <v>-11357</v>
      </c>
      <c r="I178" s="122" t="s">
        <v>734</v>
      </c>
      <c r="J178" s="123" t="s">
        <v>735</v>
      </c>
      <c r="K178" s="122">
        <v>-11357</v>
      </c>
      <c r="L178" s="122" t="s">
        <v>204</v>
      </c>
      <c r="M178" s="123" t="s">
        <v>231</v>
      </c>
      <c r="N178" s="123"/>
      <c r="O178" s="124" t="s">
        <v>268</v>
      </c>
      <c r="P178" s="124" t="s">
        <v>736</v>
      </c>
    </row>
    <row r="179" spans="1:16" ht="13.5" thickBot="1" x14ac:dyDescent="0.25">
      <c r="A179" s="112" t="str">
        <f t="shared" si="12"/>
        <v> AOEB 4 </v>
      </c>
      <c r="B179" s="120" t="str">
        <f t="shared" si="13"/>
        <v>I</v>
      </c>
      <c r="C179" s="112">
        <f t="shared" si="14"/>
        <v>48645.77</v>
      </c>
      <c r="D179" s="21" t="str">
        <f t="shared" si="15"/>
        <v>vis</v>
      </c>
      <c r="E179" s="121">
        <f>VLOOKUP(C179,Active!C$21:E$972,3,FALSE)</f>
        <v>-1326.9850481254932</v>
      </c>
      <c r="F179" s="120" t="s">
        <v>203</v>
      </c>
      <c r="G179" s="21" t="str">
        <f t="shared" si="16"/>
        <v>48645.770</v>
      </c>
      <c r="H179" s="112">
        <f t="shared" si="17"/>
        <v>-11180</v>
      </c>
      <c r="I179" s="122" t="s">
        <v>737</v>
      </c>
      <c r="J179" s="123" t="s">
        <v>738</v>
      </c>
      <c r="K179" s="122">
        <v>-11180</v>
      </c>
      <c r="L179" s="122" t="s">
        <v>592</v>
      </c>
      <c r="M179" s="123" t="s">
        <v>231</v>
      </c>
      <c r="N179" s="123"/>
      <c r="O179" s="124" t="s">
        <v>657</v>
      </c>
      <c r="P179" s="124" t="s">
        <v>356</v>
      </c>
    </row>
    <row r="180" spans="1:16" ht="13.5" thickBot="1" x14ac:dyDescent="0.25">
      <c r="A180" s="112" t="str">
        <f t="shared" si="12"/>
        <v> AOEB 4 </v>
      </c>
      <c r="B180" s="120" t="str">
        <f t="shared" si="13"/>
        <v>I</v>
      </c>
      <c r="C180" s="112">
        <f t="shared" si="14"/>
        <v>48654.824999999997</v>
      </c>
      <c r="D180" s="21" t="str">
        <f t="shared" si="15"/>
        <v>vis</v>
      </c>
      <c r="E180" s="121">
        <f>VLOOKUP(C180,Active!C$21:E$972,3,FALSE)</f>
        <v>-1310.9838634546807</v>
      </c>
      <c r="F180" s="120" t="s">
        <v>203</v>
      </c>
      <c r="G180" s="21" t="str">
        <f t="shared" si="16"/>
        <v>48654.825</v>
      </c>
      <c r="H180" s="112">
        <f t="shared" si="17"/>
        <v>-11164</v>
      </c>
      <c r="I180" s="122" t="s">
        <v>739</v>
      </c>
      <c r="J180" s="123" t="s">
        <v>740</v>
      </c>
      <c r="K180" s="122">
        <v>-11164</v>
      </c>
      <c r="L180" s="122" t="s">
        <v>541</v>
      </c>
      <c r="M180" s="123" t="s">
        <v>231</v>
      </c>
      <c r="N180" s="123"/>
      <c r="O180" s="124" t="s">
        <v>425</v>
      </c>
      <c r="P180" s="124" t="s">
        <v>356</v>
      </c>
    </row>
    <row r="181" spans="1:16" ht="13.5" thickBot="1" x14ac:dyDescent="0.25">
      <c r="A181" s="112" t="str">
        <f t="shared" si="12"/>
        <v> BBS 100 </v>
      </c>
      <c r="B181" s="120" t="str">
        <f t="shared" si="13"/>
        <v>I</v>
      </c>
      <c r="C181" s="112">
        <f t="shared" si="14"/>
        <v>48659.345999999998</v>
      </c>
      <c r="D181" s="21" t="str">
        <f t="shared" si="15"/>
        <v>vis</v>
      </c>
      <c r="E181" s="121">
        <f>VLOOKUP(C181,Active!C$21:E$972,3,FALSE)</f>
        <v>-1302.9947573368727</v>
      </c>
      <c r="F181" s="120" t="s">
        <v>203</v>
      </c>
      <c r="G181" s="21" t="str">
        <f t="shared" si="16"/>
        <v>48659.346</v>
      </c>
      <c r="H181" s="112">
        <f t="shared" si="17"/>
        <v>-11156</v>
      </c>
      <c r="I181" s="122" t="s">
        <v>741</v>
      </c>
      <c r="J181" s="123" t="s">
        <v>742</v>
      </c>
      <c r="K181" s="122">
        <v>-11156</v>
      </c>
      <c r="L181" s="122" t="s">
        <v>279</v>
      </c>
      <c r="M181" s="123" t="s">
        <v>231</v>
      </c>
      <c r="N181" s="123"/>
      <c r="O181" s="124" t="s">
        <v>268</v>
      </c>
      <c r="P181" s="124" t="s">
        <v>743</v>
      </c>
    </row>
    <row r="182" spans="1:16" ht="13.5" thickBot="1" x14ac:dyDescent="0.25">
      <c r="A182" s="112" t="str">
        <f t="shared" si="12"/>
        <v> BBS 101 </v>
      </c>
      <c r="B182" s="120" t="str">
        <f t="shared" si="13"/>
        <v>I</v>
      </c>
      <c r="C182" s="112">
        <f t="shared" si="14"/>
        <v>48689.334999999999</v>
      </c>
      <c r="D182" s="21" t="str">
        <f t="shared" si="15"/>
        <v>vis</v>
      </c>
      <c r="E182" s="121">
        <f>VLOOKUP(C182,Active!C$21:E$972,3,FALSE)</f>
        <v>-1250.0008835552044</v>
      </c>
      <c r="F182" s="120" t="s">
        <v>203</v>
      </c>
      <c r="G182" s="21" t="str">
        <f t="shared" si="16"/>
        <v>48689.335</v>
      </c>
      <c r="H182" s="112">
        <f t="shared" si="17"/>
        <v>-11103</v>
      </c>
      <c r="I182" s="122" t="s">
        <v>744</v>
      </c>
      <c r="J182" s="123" t="s">
        <v>745</v>
      </c>
      <c r="K182" s="122">
        <v>-11103</v>
      </c>
      <c r="L182" s="122" t="s">
        <v>230</v>
      </c>
      <c r="M182" s="123" t="s">
        <v>231</v>
      </c>
      <c r="N182" s="123"/>
      <c r="O182" s="124" t="s">
        <v>288</v>
      </c>
      <c r="P182" s="124" t="s">
        <v>746</v>
      </c>
    </row>
    <row r="183" spans="1:16" ht="13.5" thickBot="1" x14ac:dyDescent="0.25">
      <c r="A183" s="112" t="str">
        <f t="shared" si="12"/>
        <v> BRNO 31 </v>
      </c>
      <c r="B183" s="120" t="str">
        <f t="shared" si="13"/>
        <v>I</v>
      </c>
      <c r="C183" s="112">
        <f t="shared" si="14"/>
        <v>48689.341999999997</v>
      </c>
      <c r="D183" s="21" t="str">
        <f t="shared" si="15"/>
        <v>vis</v>
      </c>
      <c r="E183" s="121">
        <f>VLOOKUP(C183,Active!C$21:E$972,3,FALSE)</f>
        <v>-1249.9885137824092</v>
      </c>
      <c r="F183" s="120" t="s">
        <v>203</v>
      </c>
      <c r="G183" s="21" t="str">
        <f t="shared" si="16"/>
        <v>48689.342</v>
      </c>
      <c r="H183" s="112">
        <f t="shared" si="17"/>
        <v>-11103</v>
      </c>
      <c r="I183" s="122" t="s">
        <v>747</v>
      </c>
      <c r="J183" s="123" t="s">
        <v>748</v>
      </c>
      <c r="K183" s="122">
        <v>-11103</v>
      </c>
      <c r="L183" s="122" t="s">
        <v>338</v>
      </c>
      <c r="M183" s="123" t="s">
        <v>231</v>
      </c>
      <c r="N183" s="123"/>
      <c r="O183" s="124" t="s">
        <v>749</v>
      </c>
      <c r="P183" s="124" t="s">
        <v>675</v>
      </c>
    </row>
    <row r="184" spans="1:16" ht="13.5" thickBot="1" x14ac:dyDescent="0.25">
      <c r="A184" s="112" t="str">
        <f t="shared" si="12"/>
        <v> BBS 102 </v>
      </c>
      <c r="B184" s="120" t="str">
        <f t="shared" si="13"/>
        <v>I</v>
      </c>
      <c r="C184" s="112">
        <f t="shared" si="14"/>
        <v>48936.625999999997</v>
      </c>
      <c r="D184" s="21" t="str">
        <f t="shared" si="15"/>
        <v>vis</v>
      </c>
      <c r="E184" s="121">
        <f>VLOOKUP(C184,Active!C$21:E$972,3,FALSE)</f>
        <v>-813.01038566125123</v>
      </c>
      <c r="F184" s="120" t="s">
        <v>203</v>
      </c>
      <c r="G184" s="21" t="str">
        <f t="shared" si="16"/>
        <v>48936.626</v>
      </c>
      <c r="H184" s="112">
        <f t="shared" si="17"/>
        <v>-10666</v>
      </c>
      <c r="I184" s="122" t="s">
        <v>750</v>
      </c>
      <c r="J184" s="123" t="s">
        <v>751</v>
      </c>
      <c r="K184" s="122">
        <v>-10666</v>
      </c>
      <c r="L184" s="122" t="s">
        <v>399</v>
      </c>
      <c r="M184" s="123" t="s">
        <v>231</v>
      </c>
      <c r="N184" s="123"/>
      <c r="O184" s="124" t="s">
        <v>268</v>
      </c>
      <c r="P184" s="124" t="s">
        <v>752</v>
      </c>
    </row>
    <row r="185" spans="1:16" ht="13.5" thickBot="1" x14ac:dyDescent="0.25">
      <c r="A185" s="112" t="str">
        <f t="shared" si="12"/>
        <v> AOEB 4 </v>
      </c>
      <c r="B185" s="120" t="str">
        <f t="shared" si="13"/>
        <v>I</v>
      </c>
      <c r="C185" s="112">
        <f t="shared" si="14"/>
        <v>48976.815000000002</v>
      </c>
      <c r="D185" s="21" t="str">
        <f t="shared" si="15"/>
        <v>vis</v>
      </c>
      <c r="E185" s="121">
        <f>VLOOKUP(C185,Active!C$21:E$972,3,FALSE)</f>
        <v>-741.99198580091343</v>
      </c>
      <c r="F185" s="120" t="s">
        <v>203</v>
      </c>
      <c r="G185" s="21" t="str">
        <f t="shared" si="16"/>
        <v>48976.815</v>
      </c>
      <c r="H185" s="112">
        <f t="shared" si="17"/>
        <v>-10595</v>
      </c>
      <c r="I185" s="122" t="s">
        <v>753</v>
      </c>
      <c r="J185" s="123" t="s">
        <v>754</v>
      </c>
      <c r="K185" s="122">
        <v>-10595</v>
      </c>
      <c r="L185" s="122" t="s">
        <v>222</v>
      </c>
      <c r="M185" s="123" t="s">
        <v>231</v>
      </c>
      <c r="N185" s="123"/>
      <c r="O185" s="124" t="s">
        <v>425</v>
      </c>
      <c r="P185" s="124" t="s">
        <v>356</v>
      </c>
    </row>
    <row r="186" spans="1:16" ht="13.5" thickBot="1" x14ac:dyDescent="0.25">
      <c r="A186" s="112" t="str">
        <f t="shared" si="12"/>
        <v> BBS 103 </v>
      </c>
      <c r="B186" s="120" t="str">
        <f t="shared" si="13"/>
        <v>II</v>
      </c>
      <c r="C186" s="112">
        <f t="shared" si="14"/>
        <v>49007.65</v>
      </c>
      <c r="D186" s="21" t="str">
        <f t="shared" si="15"/>
        <v>vis</v>
      </c>
      <c r="E186" s="121">
        <f>VLOOKUP(C186,Active!C$21:E$972,3,FALSE)</f>
        <v>-687.50313662096016</v>
      </c>
      <c r="F186" s="120" t="s">
        <v>203</v>
      </c>
      <c r="G186" s="21" t="str">
        <f t="shared" si="16"/>
        <v>49007.65</v>
      </c>
      <c r="H186" s="112">
        <f t="shared" si="17"/>
        <v>-10540.5</v>
      </c>
      <c r="I186" s="122" t="s">
        <v>755</v>
      </c>
      <c r="J186" s="123" t="s">
        <v>756</v>
      </c>
      <c r="K186" s="122">
        <v>-10540.5</v>
      </c>
      <c r="L186" s="122" t="s">
        <v>757</v>
      </c>
      <c r="M186" s="123" t="s">
        <v>699</v>
      </c>
      <c r="N186" s="123" t="s">
        <v>4</v>
      </c>
      <c r="O186" s="124" t="s">
        <v>614</v>
      </c>
      <c r="P186" s="124" t="s">
        <v>758</v>
      </c>
    </row>
    <row r="187" spans="1:16" ht="13.5" thickBot="1" x14ac:dyDescent="0.25">
      <c r="A187" s="112" t="str">
        <f t="shared" si="12"/>
        <v> BBS 103 </v>
      </c>
      <c r="B187" s="120" t="str">
        <f t="shared" si="13"/>
        <v>I</v>
      </c>
      <c r="C187" s="112">
        <f t="shared" si="14"/>
        <v>49045.281000000003</v>
      </c>
      <c r="D187" s="21" t="str">
        <f t="shared" si="15"/>
        <v>vis</v>
      </c>
      <c r="E187" s="121">
        <f>VLOOKUP(C187,Active!C$21:E$972,3,FALSE)</f>
        <v>-621.00500516349484</v>
      </c>
      <c r="F187" s="120" t="s">
        <v>203</v>
      </c>
      <c r="G187" s="21" t="str">
        <f t="shared" si="16"/>
        <v>49045.281</v>
      </c>
      <c r="H187" s="112">
        <f t="shared" si="17"/>
        <v>-10474</v>
      </c>
      <c r="I187" s="122" t="s">
        <v>759</v>
      </c>
      <c r="J187" s="123" t="s">
        <v>760</v>
      </c>
      <c r="K187" s="122">
        <v>-10474</v>
      </c>
      <c r="L187" s="122" t="s">
        <v>304</v>
      </c>
      <c r="M187" s="123" t="s">
        <v>231</v>
      </c>
      <c r="N187" s="123"/>
      <c r="O187" s="124" t="s">
        <v>268</v>
      </c>
      <c r="P187" s="124" t="s">
        <v>758</v>
      </c>
    </row>
    <row r="188" spans="1:16" ht="13.5" thickBot="1" x14ac:dyDescent="0.25">
      <c r="A188" s="112" t="str">
        <f t="shared" si="12"/>
        <v>BAVM 62 </v>
      </c>
      <c r="B188" s="120" t="str">
        <f t="shared" si="13"/>
        <v>II</v>
      </c>
      <c r="C188" s="112">
        <f t="shared" si="14"/>
        <v>49061.404000000002</v>
      </c>
      <c r="D188" s="21" t="str">
        <f t="shared" si="15"/>
        <v>vis</v>
      </c>
      <c r="E188" s="121">
        <f>VLOOKUP(C188,Active!C$21:E$972,3,FALSE)</f>
        <v>-592.51388418641079</v>
      </c>
      <c r="F188" s="120" t="s">
        <v>203</v>
      </c>
      <c r="G188" s="21" t="str">
        <f t="shared" si="16"/>
        <v>49061.404</v>
      </c>
      <c r="H188" s="112">
        <f t="shared" si="17"/>
        <v>-10445.5</v>
      </c>
      <c r="I188" s="122" t="s">
        <v>761</v>
      </c>
      <c r="J188" s="123" t="s">
        <v>762</v>
      </c>
      <c r="K188" s="122">
        <v>-10445.5</v>
      </c>
      <c r="L188" s="122" t="s">
        <v>334</v>
      </c>
      <c r="M188" s="123" t="s">
        <v>699</v>
      </c>
      <c r="N188" s="123" t="s">
        <v>763</v>
      </c>
      <c r="O188" s="124" t="s">
        <v>764</v>
      </c>
      <c r="P188" s="125" t="s">
        <v>765</v>
      </c>
    </row>
    <row r="189" spans="1:16" ht="13.5" thickBot="1" x14ac:dyDescent="0.25">
      <c r="A189" s="112" t="str">
        <f t="shared" si="12"/>
        <v>BAVM 62 </v>
      </c>
      <c r="B189" s="120" t="str">
        <f t="shared" si="13"/>
        <v>II</v>
      </c>
      <c r="C189" s="112">
        <f t="shared" si="14"/>
        <v>49061.406000000003</v>
      </c>
      <c r="D189" s="21" t="str">
        <f t="shared" si="15"/>
        <v>vis</v>
      </c>
      <c r="E189" s="121">
        <f>VLOOKUP(C189,Active!C$21:E$972,3,FALSE)</f>
        <v>-592.51034996561032</v>
      </c>
      <c r="F189" s="120" t="s">
        <v>203</v>
      </c>
      <c r="G189" s="21" t="str">
        <f t="shared" si="16"/>
        <v>49061.406</v>
      </c>
      <c r="H189" s="112">
        <f t="shared" si="17"/>
        <v>-10445.5</v>
      </c>
      <c r="I189" s="122" t="s">
        <v>766</v>
      </c>
      <c r="J189" s="123" t="s">
        <v>767</v>
      </c>
      <c r="K189" s="122">
        <v>-10445.5</v>
      </c>
      <c r="L189" s="122" t="s">
        <v>399</v>
      </c>
      <c r="M189" s="123" t="s">
        <v>699</v>
      </c>
      <c r="N189" s="123" t="s">
        <v>768</v>
      </c>
      <c r="O189" s="124" t="s">
        <v>764</v>
      </c>
      <c r="P189" s="125" t="s">
        <v>765</v>
      </c>
    </row>
    <row r="190" spans="1:16" ht="13.5" thickBot="1" x14ac:dyDescent="0.25">
      <c r="A190" s="112" t="str">
        <f t="shared" si="12"/>
        <v>BAVM 62 </v>
      </c>
      <c r="B190" s="120" t="str">
        <f t="shared" si="13"/>
        <v>I</v>
      </c>
      <c r="C190" s="112">
        <f t="shared" si="14"/>
        <v>49067.350899999998</v>
      </c>
      <c r="D190" s="21" t="str">
        <f t="shared" si="15"/>
        <v>vis</v>
      </c>
      <c r="E190" s="121">
        <f>VLOOKUP(C190,Active!C$21:E$972,3,FALSE)</f>
        <v>-582.0050553494392</v>
      </c>
      <c r="F190" s="120" t="s">
        <v>203</v>
      </c>
      <c r="G190" s="21" t="str">
        <f t="shared" si="16"/>
        <v>49067.3509</v>
      </c>
      <c r="H190" s="112">
        <f t="shared" si="17"/>
        <v>-10435</v>
      </c>
      <c r="I190" s="122" t="s">
        <v>769</v>
      </c>
      <c r="J190" s="123" t="s">
        <v>770</v>
      </c>
      <c r="K190" s="122">
        <v>-10435</v>
      </c>
      <c r="L190" s="122" t="s">
        <v>771</v>
      </c>
      <c r="M190" s="123" t="s">
        <v>699</v>
      </c>
      <c r="N190" s="123" t="s">
        <v>772</v>
      </c>
      <c r="O190" s="124" t="s">
        <v>764</v>
      </c>
      <c r="P190" s="125" t="s">
        <v>765</v>
      </c>
    </row>
    <row r="191" spans="1:16" ht="13.5" thickBot="1" x14ac:dyDescent="0.25">
      <c r="A191" s="112" t="str">
        <f t="shared" si="12"/>
        <v> BBS 104 </v>
      </c>
      <c r="B191" s="120" t="str">
        <f t="shared" si="13"/>
        <v>I</v>
      </c>
      <c r="C191" s="112">
        <f t="shared" si="14"/>
        <v>49076.417000000001</v>
      </c>
      <c r="D191" s="21" t="str">
        <f t="shared" si="15"/>
        <v>vis</v>
      </c>
      <c r="E191" s="121">
        <f>VLOOKUP(C191,Active!C$21:E$972,3,FALSE)</f>
        <v>-565.98425575318208</v>
      </c>
      <c r="F191" s="120" t="s">
        <v>203</v>
      </c>
      <c r="G191" s="21" t="str">
        <f t="shared" si="16"/>
        <v>49076.417</v>
      </c>
      <c r="H191" s="112">
        <f t="shared" si="17"/>
        <v>-10419</v>
      </c>
      <c r="I191" s="122" t="s">
        <v>773</v>
      </c>
      <c r="J191" s="123" t="s">
        <v>774</v>
      </c>
      <c r="K191" s="122">
        <v>-10419</v>
      </c>
      <c r="L191" s="122" t="s">
        <v>592</v>
      </c>
      <c r="M191" s="123" t="s">
        <v>231</v>
      </c>
      <c r="N191" s="123"/>
      <c r="O191" s="124" t="s">
        <v>288</v>
      </c>
      <c r="P191" s="124" t="s">
        <v>775</v>
      </c>
    </row>
    <row r="192" spans="1:16" ht="13.5" thickBot="1" x14ac:dyDescent="0.25">
      <c r="A192" s="112" t="str">
        <f t="shared" si="12"/>
        <v> BBS 104 </v>
      </c>
      <c r="B192" s="120" t="str">
        <f t="shared" si="13"/>
        <v>I</v>
      </c>
      <c r="C192" s="112">
        <f t="shared" si="14"/>
        <v>49097.345000000001</v>
      </c>
      <c r="D192" s="21" t="str">
        <f t="shared" si="15"/>
        <v>vis</v>
      </c>
      <c r="E192" s="121">
        <f>VLOOKUP(C192,Active!C$21:E$972,3,FALSE)</f>
        <v>-529.00216930472789</v>
      </c>
      <c r="F192" s="120" t="s">
        <v>203</v>
      </c>
      <c r="G192" s="21" t="str">
        <f t="shared" si="16"/>
        <v>49097.345</v>
      </c>
      <c r="H192" s="112">
        <f t="shared" si="17"/>
        <v>-10382</v>
      </c>
      <c r="I192" s="122" t="s">
        <v>776</v>
      </c>
      <c r="J192" s="123" t="s">
        <v>777</v>
      </c>
      <c r="K192" s="122">
        <v>-10382</v>
      </c>
      <c r="L192" s="122" t="s">
        <v>343</v>
      </c>
      <c r="M192" s="123" t="s">
        <v>231</v>
      </c>
      <c r="N192" s="123"/>
      <c r="O192" s="124" t="s">
        <v>288</v>
      </c>
      <c r="P192" s="124" t="s">
        <v>775</v>
      </c>
    </row>
    <row r="193" spans="1:16" ht="13.5" thickBot="1" x14ac:dyDescent="0.25">
      <c r="A193" s="112" t="str">
        <f t="shared" si="12"/>
        <v> AOEB 4 </v>
      </c>
      <c r="B193" s="120" t="str">
        <f t="shared" si="13"/>
        <v>I</v>
      </c>
      <c r="C193" s="112">
        <f t="shared" si="14"/>
        <v>49311.826000000001</v>
      </c>
      <c r="D193" s="21" t="str">
        <f t="shared" si="15"/>
        <v>vis</v>
      </c>
      <c r="E193" s="121">
        <f>VLOOKUP(C193,Active!C$21:E$972,3,FALSE)</f>
        <v>-149.99056363046611</v>
      </c>
      <c r="F193" s="120" t="s">
        <v>203</v>
      </c>
      <c r="G193" s="21" t="str">
        <f t="shared" si="16"/>
        <v>49311.826</v>
      </c>
      <c r="H193" s="112">
        <f t="shared" si="17"/>
        <v>-10003</v>
      </c>
      <c r="I193" s="122" t="s">
        <v>778</v>
      </c>
      <c r="J193" s="123" t="s">
        <v>779</v>
      </c>
      <c r="K193" s="122">
        <v>-10003</v>
      </c>
      <c r="L193" s="122" t="s">
        <v>273</v>
      </c>
      <c r="M193" s="123" t="s">
        <v>231</v>
      </c>
      <c r="N193" s="123"/>
      <c r="O193" s="124" t="s">
        <v>425</v>
      </c>
      <c r="P193" s="124" t="s">
        <v>356</v>
      </c>
    </row>
    <row r="194" spans="1:16" ht="13.5" thickBot="1" x14ac:dyDescent="0.25">
      <c r="A194" s="112" t="str">
        <f t="shared" si="12"/>
        <v> BBS 106 </v>
      </c>
      <c r="B194" s="120" t="str">
        <f t="shared" si="13"/>
        <v>I</v>
      </c>
      <c r="C194" s="112">
        <f t="shared" si="14"/>
        <v>49384.260999999999</v>
      </c>
      <c r="D194" s="21" t="str">
        <f t="shared" si="15"/>
        <v>vis</v>
      </c>
      <c r="E194" s="121">
        <f>VLOOKUP(C194,Active!C$21:E$972,3,FALSE)</f>
        <v>-21.98992181597302</v>
      </c>
      <c r="F194" s="120" t="s">
        <v>203</v>
      </c>
      <c r="G194" s="21" t="str">
        <f t="shared" si="16"/>
        <v>49384.261</v>
      </c>
      <c r="H194" s="112">
        <f t="shared" si="17"/>
        <v>-9875</v>
      </c>
      <c r="I194" s="122" t="s">
        <v>780</v>
      </c>
      <c r="J194" s="123" t="s">
        <v>781</v>
      </c>
      <c r="K194" s="122">
        <v>-9875</v>
      </c>
      <c r="L194" s="122" t="s">
        <v>273</v>
      </c>
      <c r="M194" s="123" t="s">
        <v>231</v>
      </c>
      <c r="N194" s="123"/>
      <c r="O194" s="124" t="s">
        <v>268</v>
      </c>
      <c r="P194" s="124" t="s">
        <v>782</v>
      </c>
    </row>
    <row r="195" spans="1:16" ht="13.5" thickBot="1" x14ac:dyDescent="0.25">
      <c r="A195" s="112" t="str">
        <f t="shared" si="12"/>
        <v>IBVS 4186 </v>
      </c>
      <c r="B195" s="120" t="str">
        <f t="shared" si="13"/>
        <v>II</v>
      </c>
      <c r="C195" s="112">
        <f t="shared" si="14"/>
        <v>49395.854599999999</v>
      </c>
      <c r="D195" s="21" t="str">
        <f t="shared" si="15"/>
        <v>vis</v>
      </c>
      <c r="E195" s="121">
        <f>VLOOKUP(C195,Active!C$21:E$972,3,FALSE)</f>
        <v>-1.5027506840537226</v>
      </c>
      <c r="F195" s="120" t="s">
        <v>203</v>
      </c>
      <c r="G195" s="21" t="str">
        <f t="shared" si="16"/>
        <v>49395.8546</v>
      </c>
      <c r="H195" s="112">
        <f t="shared" si="17"/>
        <v>-9854.5</v>
      </c>
      <c r="I195" s="122" t="s">
        <v>783</v>
      </c>
      <c r="J195" s="123" t="s">
        <v>784</v>
      </c>
      <c r="K195" s="122">
        <v>-9854.5</v>
      </c>
      <c r="L195" s="122" t="s">
        <v>785</v>
      </c>
      <c r="M195" s="123" t="s">
        <v>699</v>
      </c>
      <c r="N195" s="123" t="s">
        <v>4</v>
      </c>
      <c r="O195" s="124" t="s">
        <v>786</v>
      </c>
      <c r="P195" s="125" t="s">
        <v>787</v>
      </c>
    </row>
    <row r="196" spans="1:16" ht="13.5" thickBot="1" x14ac:dyDescent="0.25">
      <c r="A196" s="112" t="str">
        <f t="shared" si="12"/>
        <v>IBVS 4186 </v>
      </c>
      <c r="B196" s="120" t="str">
        <f t="shared" si="13"/>
        <v>I</v>
      </c>
      <c r="C196" s="112">
        <f t="shared" si="14"/>
        <v>49396.703300000001</v>
      </c>
      <c r="D196" s="21" t="str">
        <f t="shared" si="15"/>
        <v>vis</v>
      </c>
      <c r="E196" s="121">
        <f>VLOOKUP(C196,Active!C$21:E$972,3,FALSE)</f>
        <v>-3.0040876810318606E-3</v>
      </c>
      <c r="F196" s="120" t="s">
        <v>203</v>
      </c>
      <c r="G196" s="21" t="str">
        <f t="shared" si="16"/>
        <v>49396.7033</v>
      </c>
      <c r="H196" s="112">
        <f t="shared" si="17"/>
        <v>-9853</v>
      </c>
      <c r="I196" s="122" t="s">
        <v>788</v>
      </c>
      <c r="J196" s="123" t="s">
        <v>789</v>
      </c>
      <c r="K196" s="122">
        <v>-9853</v>
      </c>
      <c r="L196" s="122" t="s">
        <v>790</v>
      </c>
      <c r="M196" s="123" t="s">
        <v>699</v>
      </c>
      <c r="N196" s="123" t="s">
        <v>4</v>
      </c>
      <c r="O196" s="124" t="s">
        <v>786</v>
      </c>
      <c r="P196" s="125" t="s">
        <v>787</v>
      </c>
    </row>
    <row r="197" spans="1:16" ht="13.5" thickBot="1" x14ac:dyDescent="0.25">
      <c r="A197" s="112" t="str">
        <f t="shared" si="12"/>
        <v> AOEB 4 </v>
      </c>
      <c r="B197" s="120" t="str">
        <f t="shared" si="13"/>
        <v>I</v>
      </c>
      <c r="C197" s="112">
        <f t="shared" si="14"/>
        <v>49418.775000000001</v>
      </c>
      <c r="D197" s="21" t="str">
        <f t="shared" si="15"/>
        <v>vis</v>
      </c>
      <c r="E197" s="121">
        <f>VLOOKUP(C197,Active!C$21:E$972,3,FALSE)</f>
        <v>39.000126525104115</v>
      </c>
      <c r="F197" s="120" t="s">
        <v>203</v>
      </c>
      <c r="G197" s="21" t="str">
        <f t="shared" si="16"/>
        <v>49418.775</v>
      </c>
      <c r="H197" s="112">
        <f t="shared" si="17"/>
        <v>-9814</v>
      </c>
      <c r="I197" s="122" t="s">
        <v>791</v>
      </c>
      <c r="J197" s="123" t="s">
        <v>792</v>
      </c>
      <c r="K197" s="122">
        <v>-9814</v>
      </c>
      <c r="L197" s="122" t="s">
        <v>343</v>
      </c>
      <c r="M197" s="123" t="s">
        <v>231</v>
      </c>
      <c r="N197" s="123"/>
      <c r="O197" s="124" t="s">
        <v>657</v>
      </c>
      <c r="P197" s="124" t="s">
        <v>356</v>
      </c>
    </row>
    <row r="198" spans="1:16" ht="13.5" thickBot="1" x14ac:dyDescent="0.25">
      <c r="A198" s="112" t="str">
        <f t="shared" si="12"/>
        <v> BBS 106 </v>
      </c>
      <c r="B198" s="120" t="str">
        <f t="shared" si="13"/>
        <v>I</v>
      </c>
      <c r="C198" s="112">
        <f t="shared" si="14"/>
        <v>49423.298999999999</v>
      </c>
      <c r="D198" s="21" t="str">
        <f t="shared" si="15"/>
        <v>vis</v>
      </c>
      <c r="E198" s="121">
        <f>VLOOKUP(C198,Active!C$21:E$972,3,FALSE)</f>
        <v>46.994533974106389</v>
      </c>
      <c r="F198" s="120" t="s">
        <v>203</v>
      </c>
      <c r="G198" s="21" t="str">
        <f t="shared" si="16"/>
        <v>49423.299</v>
      </c>
      <c r="H198" s="112">
        <f t="shared" si="17"/>
        <v>-9806</v>
      </c>
      <c r="I198" s="122" t="s">
        <v>793</v>
      </c>
      <c r="J198" s="123" t="s">
        <v>794</v>
      </c>
      <c r="K198" s="122">
        <v>-9806</v>
      </c>
      <c r="L198" s="122" t="s">
        <v>264</v>
      </c>
      <c r="M198" s="123" t="s">
        <v>231</v>
      </c>
      <c r="N198" s="123"/>
      <c r="O198" s="124" t="s">
        <v>288</v>
      </c>
      <c r="P198" s="124" t="s">
        <v>782</v>
      </c>
    </row>
    <row r="199" spans="1:16" ht="13.5" thickBot="1" x14ac:dyDescent="0.25">
      <c r="A199" s="112" t="str">
        <f t="shared" si="12"/>
        <v> AOEB 4 </v>
      </c>
      <c r="B199" s="120" t="str">
        <f t="shared" si="13"/>
        <v>I</v>
      </c>
      <c r="C199" s="112">
        <f t="shared" si="14"/>
        <v>49743.616000000002</v>
      </c>
      <c r="D199" s="21" t="str">
        <f t="shared" si="15"/>
        <v>vis</v>
      </c>
      <c r="E199" s="121">
        <f>VLOOKUP(C199,Active!C$21:E$972,3,FALSE)</f>
        <v>613.03003592888865</v>
      </c>
      <c r="F199" s="120" t="s">
        <v>203</v>
      </c>
      <c r="G199" s="21" t="str">
        <f t="shared" si="16"/>
        <v>49743.616</v>
      </c>
      <c r="H199" s="112">
        <f t="shared" si="17"/>
        <v>-9240</v>
      </c>
      <c r="I199" s="122" t="s">
        <v>795</v>
      </c>
      <c r="J199" s="123" t="s">
        <v>796</v>
      </c>
      <c r="K199" s="122">
        <v>-9240</v>
      </c>
      <c r="L199" s="122" t="s">
        <v>656</v>
      </c>
      <c r="M199" s="123" t="s">
        <v>231</v>
      </c>
      <c r="N199" s="123"/>
      <c r="O199" s="124" t="s">
        <v>425</v>
      </c>
      <c r="P199" s="124" t="s">
        <v>356</v>
      </c>
    </row>
    <row r="200" spans="1:16" ht="13.5" thickBot="1" x14ac:dyDescent="0.25">
      <c r="A200" s="112" t="str">
        <f t="shared" si="12"/>
        <v> BBS 110 </v>
      </c>
      <c r="B200" s="120" t="str">
        <f t="shared" si="13"/>
        <v>I</v>
      </c>
      <c r="C200" s="112">
        <f t="shared" si="14"/>
        <v>49750.409</v>
      </c>
      <c r="D200" s="21" t="str">
        <f t="shared" si="15"/>
        <v>vis</v>
      </c>
      <c r="E200" s="121">
        <f>VLOOKUP(C200,Active!C$21:E$972,3,FALSE)</f>
        <v>625.03401687519374</v>
      </c>
      <c r="F200" s="120" t="s">
        <v>203</v>
      </c>
      <c r="G200" s="21" t="str">
        <f t="shared" si="16"/>
        <v>49750.409</v>
      </c>
      <c r="H200" s="112">
        <f t="shared" si="17"/>
        <v>-9228</v>
      </c>
      <c r="I200" s="122" t="s">
        <v>797</v>
      </c>
      <c r="J200" s="123" t="s">
        <v>798</v>
      </c>
      <c r="K200" s="122">
        <v>-9228</v>
      </c>
      <c r="L200" s="122" t="s">
        <v>673</v>
      </c>
      <c r="M200" s="123" t="s">
        <v>231</v>
      </c>
      <c r="N200" s="123"/>
      <c r="O200" s="124" t="s">
        <v>799</v>
      </c>
      <c r="P200" s="124" t="s">
        <v>800</v>
      </c>
    </row>
    <row r="201" spans="1:16" ht="13.5" thickBot="1" x14ac:dyDescent="0.25">
      <c r="A201" s="112" t="str">
        <f t="shared" si="12"/>
        <v> BBS 108 </v>
      </c>
      <c r="B201" s="120" t="str">
        <f t="shared" si="13"/>
        <v>I</v>
      </c>
      <c r="C201" s="112">
        <f t="shared" si="14"/>
        <v>49755.482000000004</v>
      </c>
      <c r="D201" s="21" t="str">
        <f t="shared" si="15"/>
        <v>vis</v>
      </c>
      <c r="E201" s="121">
        <f>VLOOKUP(C201,Active!C$21:E$972,3,FALSE)</f>
        <v>633.99856793373522</v>
      </c>
      <c r="F201" s="120" t="s">
        <v>203</v>
      </c>
      <c r="G201" s="21" t="str">
        <f t="shared" si="16"/>
        <v>49755.482</v>
      </c>
      <c r="H201" s="112">
        <f t="shared" si="17"/>
        <v>-9219</v>
      </c>
      <c r="I201" s="122" t="s">
        <v>801</v>
      </c>
      <c r="J201" s="123" t="s">
        <v>802</v>
      </c>
      <c r="K201" s="122">
        <v>-9219</v>
      </c>
      <c r="L201" s="122" t="s">
        <v>276</v>
      </c>
      <c r="M201" s="123" t="s">
        <v>231</v>
      </c>
      <c r="N201" s="123"/>
      <c r="O201" s="124" t="s">
        <v>268</v>
      </c>
      <c r="P201" s="124" t="s">
        <v>803</v>
      </c>
    </row>
    <row r="202" spans="1:16" ht="13.5" thickBot="1" x14ac:dyDescent="0.25">
      <c r="A202" s="112" t="str">
        <f t="shared" si="12"/>
        <v> BBS 110 </v>
      </c>
      <c r="B202" s="120" t="str">
        <f t="shared" si="13"/>
        <v>I</v>
      </c>
      <c r="C202" s="112">
        <f t="shared" si="14"/>
        <v>49776.419000000002</v>
      </c>
      <c r="D202" s="21" t="str">
        <f t="shared" si="15"/>
        <v>vis</v>
      </c>
      <c r="E202" s="121">
        <f>VLOOKUP(C202,Active!C$21:E$972,3,FALSE)</f>
        <v>670.99655837578507</v>
      </c>
      <c r="F202" s="120" t="s">
        <v>203</v>
      </c>
      <c r="G202" s="21" t="str">
        <f t="shared" si="16"/>
        <v>49776.419</v>
      </c>
      <c r="H202" s="112">
        <f t="shared" si="17"/>
        <v>-9182</v>
      </c>
      <c r="I202" s="122" t="s">
        <v>809</v>
      </c>
      <c r="J202" s="123" t="s">
        <v>810</v>
      </c>
      <c r="K202" s="122">
        <v>-9182</v>
      </c>
      <c r="L202" s="122" t="s">
        <v>304</v>
      </c>
      <c r="M202" s="123" t="s">
        <v>231</v>
      </c>
      <c r="N202" s="123"/>
      <c r="O202" s="124" t="s">
        <v>799</v>
      </c>
      <c r="P202" s="124" t="s">
        <v>800</v>
      </c>
    </row>
    <row r="203" spans="1:16" ht="13.5" thickBot="1" x14ac:dyDescent="0.25">
      <c r="A203" s="112" t="str">
        <f t="shared" ref="A203:A266" si="18">P203</f>
        <v> BBS 108 </v>
      </c>
      <c r="B203" s="120" t="str">
        <f t="shared" ref="B203:B266" si="19">IF(H203=INT(H203),"I","II")</f>
        <v>I</v>
      </c>
      <c r="C203" s="112">
        <f t="shared" ref="C203:C266" si="20">1*G203</f>
        <v>49784.343999999997</v>
      </c>
      <c r="D203" s="21" t="str">
        <f t="shared" ref="D203:D266" si="21">VLOOKUP(F203,I$1:J$5,2,FALSE)</f>
        <v>vis</v>
      </c>
      <c r="E203" s="121">
        <f>VLOOKUP(C203,Active!C$21:E$972,3,FALSE)</f>
        <v>685.00090829473766</v>
      </c>
      <c r="F203" s="120" t="s">
        <v>203</v>
      </c>
      <c r="G203" s="21" t="str">
        <f t="shared" ref="G203:G266" si="22">MID(I203,3,LEN(I203)-3)</f>
        <v>49784.344</v>
      </c>
      <c r="H203" s="112">
        <f t="shared" ref="H203:H266" si="23">1*K203</f>
        <v>-9168</v>
      </c>
      <c r="I203" s="122" t="s">
        <v>811</v>
      </c>
      <c r="J203" s="123" t="s">
        <v>812</v>
      </c>
      <c r="K203" s="122">
        <v>-9168</v>
      </c>
      <c r="L203" s="122" t="s">
        <v>343</v>
      </c>
      <c r="M203" s="123" t="s">
        <v>231</v>
      </c>
      <c r="N203" s="123"/>
      <c r="O203" s="124" t="s">
        <v>288</v>
      </c>
      <c r="P203" s="124" t="s">
        <v>803</v>
      </c>
    </row>
    <row r="204" spans="1:16" ht="13.5" thickBot="1" x14ac:dyDescent="0.25">
      <c r="A204" s="112" t="str">
        <f t="shared" si="18"/>
        <v> BBS 108 </v>
      </c>
      <c r="B204" s="120" t="str">
        <f t="shared" si="19"/>
        <v>I</v>
      </c>
      <c r="C204" s="112">
        <f t="shared" si="20"/>
        <v>49793.396000000001</v>
      </c>
      <c r="D204" s="21" t="str">
        <f t="shared" si="21"/>
        <v>vis</v>
      </c>
      <c r="E204" s="121">
        <f>VLOOKUP(C204,Active!C$21:E$972,3,FALSE)</f>
        <v>700.99679163435599</v>
      </c>
      <c r="F204" s="120" t="s">
        <v>203</v>
      </c>
      <c r="G204" s="21" t="str">
        <f t="shared" si="22"/>
        <v>49793.396</v>
      </c>
      <c r="H204" s="112">
        <f t="shared" si="23"/>
        <v>-9152</v>
      </c>
      <c r="I204" s="122" t="s">
        <v>813</v>
      </c>
      <c r="J204" s="123" t="s">
        <v>814</v>
      </c>
      <c r="K204" s="122">
        <v>-9152</v>
      </c>
      <c r="L204" s="122" t="s">
        <v>304</v>
      </c>
      <c r="M204" s="123" t="s">
        <v>231</v>
      </c>
      <c r="N204" s="123"/>
      <c r="O204" s="124" t="s">
        <v>288</v>
      </c>
      <c r="P204" s="124" t="s">
        <v>803</v>
      </c>
    </row>
    <row r="205" spans="1:16" ht="13.5" thickBot="1" x14ac:dyDescent="0.25">
      <c r="A205" s="112" t="str">
        <f t="shared" si="18"/>
        <v> BBS 109 </v>
      </c>
      <c r="B205" s="120" t="str">
        <f t="shared" si="19"/>
        <v>I</v>
      </c>
      <c r="C205" s="112">
        <f t="shared" si="20"/>
        <v>49810.375999999997</v>
      </c>
      <c r="D205" s="21" t="str">
        <f t="shared" si="21"/>
        <v>vis</v>
      </c>
      <c r="E205" s="121">
        <f>VLOOKUP(C205,Active!C$21:E$972,3,FALSE)</f>
        <v>731.00232622412113</v>
      </c>
      <c r="F205" s="120" t="s">
        <v>203</v>
      </c>
      <c r="G205" s="21" t="str">
        <f t="shared" si="22"/>
        <v>49810.376</v>
      </c>
      <c r="H205" s="112">
        <f t="shared" si="23"/>
        <v>-9122</v>
      </c>
      <c r="I205" s="122" t="s">
        <v>815</v>
      </c>
      <c r="J205" s="123" t="s">
        <v>816</v>
      </c>
      <c r="K205" s="122">
        <v>-9122</v>
      </c>
      <c r="L205" s="122" t="s">
        <v>230</v>
      </c>
      <c r="M205" s="123" t="s">
        <v>231</v>
      </c>
      <c r="N205" s="123"/>
      <c r="O205" s="124" t="s">
        <v>516</v>
      </c>
      <c r="P205" s="124" t="s">
        <v>817</v>
      </c>
    </row>
    <row r="206" spans="1:16" ht="13.5" thickBot="1" x14ac:dyDescent="0.25">
      <c r="A206" s="112" t="str">
        <f t="shared" si="18"/>
        <v> BBS 109 </v>
      </c>
      <c r="B206" s="120" t="str">
        <f t="shared" si="19"/>
        <v>I</v>
      </c>
      <c r="C206" s="112">
        <f t="shared" si="20"/>
        <v>49810.377999999997</v>
      </c>
      <c r="D206" s="21" t="str">
        <f t="shared" si="21"/>
        <v>vis</v>
      </c>
      <c r="E206" s="121">
        <f>VLOOKUP(C206,Active!C$21:E$972,3,FALSE)</f>
        <v>731.00586044492161</v>
      </c>
      <c r="F206" s="120" t="s">
        <v>203</v>
      </c>
      <c r="G206" s="21" t="str">
        <f t="shared" si="22"/>
        <v>49810.378</v>
      </c>
      <c r="H206" s="112">
        <f t="shared" si="23"/>
        <v>-9122</v>
      </c>
      <c r="I206" s="122" t="s">
        <v>818</v>
      </c>
      <c r="J206" s="123" t="s">
        <v>819</v>
      </c>
      <c r="K206" s="122">
        <v>-9122</v>
      </c>
      <c r="L206" s="122" t="s">
        <v>225</v>
      </c>
      <c r="M206" s="123" t="s">
        <v>231</v>
      </c>
      <c r="N206" s="123"/>
      <c r="O206" s="124" t="s">
        <v>288</v>
      </c>
      <c r="P206" s="124" t="s">
        <v>817</v>
      </c>
    </row>
    <row r="207" spans="1:16" ht="13.5" thickBot="1" x14ac:dyDescent="0.25">
      <c r="A207" s="112" t="str">
        <f t="shared" si="18"/>
        <v> BBS 111 </v>
      </c>
      <c r="B207" s="120" t="str">
        <f t="shared" si="19"/>
        <v>I</v>
      </c>
      <c r="C207" s="112">
        <f t="shared" si="20"/>
        <v>50098.421000000002</v>
      </c>
      <c r="D207" s="21" t="str">
        <f t="shared" si="21"/>
        <v>vis</v>
      </c>
      <c r="E207" s="121">
        <f>VLOOKUP(C207,Active!C$21:E$972,3,FALSE)</f>
        <v>1240.0096413543422</v>
      </c>
      <c r="F207" s="120" t="s">
        <v>203</v>
      </c>
      <c r="G207" s="21" t="str">
        <f t="shared" si="22"/>
        <v>50098.421</v>
      </c>
      <c r="H207" s="112">
        <f t="shared" si="23"/>
        <v>-8613</v>
      </c>
      <c r="I207" s="122" t="s">
        <v>825</v>
      </c>
      <c r="J207" s="123" t="s">
        <v>826</v>
      </c>
      <c r="K207" s="122">
        <v>-8613</v>
      </c>
      <c r="L207" s="122" t="s">
        <v>279</v>
      </c>
      <c r="M207" s="123" t="s">
        <v>231</v>
      </c>
      <c r="N207" s="123"/>
      <c r="O207" s="124" t="s">
        <v>516</v>
      </c>
      <c r="P207" s="124" t="s">
        <v>827</v>
      </c>
    </row>
    <row r="208" spans="1:16" ht="13.5" thickBot="1" x14ac:dyDescent="0.25">
      <c r="A208" s="112" t="str">
        <f t="shared" si="18"/>
        <v> BBS 111 </v>
      </c>
      <c r="B208" s="120" t="str">
        <f t="shared" si="19"/>
        <v>I</v>
      </c>
      <c r="C208" s="112">
        <f t="shared" si="20"/>
        <v>50100.675999999999</v>
      </c>
      <c r="D208" s="21" t="str">
        <f t="shared" si="21"/>
        <v>vis</v>
      </c>
      <c r="E208" s="121">
        <f>VLOOKUP(C208,Active!C$21:E$972,3,FALSE)</f>
        <v>1243.9944753060417</v>
      </c>
      <c r="F208" s="120" t="s">
        <v>203</v>
      </c>
      <c r="G208" s="21" t="str">
        <f t="shared" si="22"/>
        <v>50100.676</v>
      </c>
      <c r="H208" s="112">
        <f t="shared" si="23"/>
        <v>-8609</v>
      </c>
      <c r="I208" s="122" t="s">
        <v>828</v>
      </c>
      <c r="J208" s="123" t="s">
        <v>829</v>
      </c>
      <c r="K208" s="122">
        <v>-8609</v>
      </c>
      <c r="L208" s="122" t="s">
        <v>204</v>
      </c>
      <c r="M208" s="123" t="s">
        <v>231</v>
      </c>
      <c r="N208" s="123"/>
      <c r="O208" s="124" t="s">
        <v>516</v>
      </c>
      <c r="P208" s="124" t="s">
        <v>827</v>
      </c>
    </row>
    <row r="209" spans="1:16" ht="13.5" thickBot="1" x14ac:dyDescent="0.25">
      <c r="A209" s="112" t="str">
        <f t="shared" si="18"/>
        <v> BBS 111 </v>
      </c>
      <c r="B209" s="120" t="str">
        <f t="shared" si="19"/>
        <v>I</v>
      </c>
      <c r="C209" s="112">
        <f t="shared" si="20"/>
        <v>50123.315000000002</v>
      </c>
      <c r="D209" s="21" t="str">
        <f t="shared" si="21"/>
        <v>vis</v>
      </c>
      <c r="E209" s="121">
        <f>VLOOKUP(C209,Active!C$21:E$972,3,FALSE)</f>
        <v>1284.0000876486768</v>
      </c>
      <c r="F209" s="120" t="s">
        <v>203</v>
      </c>
      <c r="G209" s="21" t="str">
        <f t="shared" si="22"/>
        <v>50123.315</v>
      </c>
      <c r="H209" s="112">
        <f t="shared" si="23"/>
        <v>-8569</v>
      </c>
      <c r="I209" s="122" t="s">
        <v>830</v>
      </c>
      <c r="J209" s="123" t="s">
        <v>831</v>
      </c>
      <c r="K209" s="122">
        <v>-8569</v>
      </c>
      <c r="L209" s="122" t="s">
        <v>276</v>
      </c>
      <c r="M209" s="123" t="s">
        <v>231</v>
      </c>
      <c r="N209" s="123"/>
      <c r="O209" s="124" t="s">
        <v>268</v>
      </c>
      <c r="P209" s="124" t="s">
        <v>827</v>
      </c>
    </row>
    <row r="210" spans="1:16" ht="13.5" thickBot="1" x14ac:dyDescent="0.25">
      <c r="A210" s="112" t="str">
        <f t="shared" si="18"/>
        <v>BAVM 99 </v>
      </c>
      <c r="B210" s="120" t="str">
        <f t="shared" si="19"/>
        <v>I</v>
      </c>
      <c r="C210" s="112">
        <f t="shared" si="20"/>
        <v>50153.3079</v>
      </c>
      <c r="D210" s="21" t="str">
        <f t="shared" si="21"/>
        <v>vis</v>
      </c>
      <c r="E210" s="121">
        <f>VLOOKUP(C210,Active!C$21:E$972,3,FALSE)</f>
        <v>1337.0008531608976</v>
      </c>
      <c r="F210" s="120" t="s">
        <v>203</v>
      </c>
      <c r="G210" s="21" t="str">
        <f t="shared" si="22"/>
        <v>50153.3079</v>
      </c>
      <c r="H210" s="112">
        <f t="shared" si="23"/>
        <v>-8516</v>
      </c>
      <c r="I210" s="122" t="s">
        <v>838</v>
      </c>
      <c r="J210" s="123" t="s">
        <v>839</v>
      </c>
      <c r="K210" s="122">
        <v>-8516</v>
      </c>
      <c r="L210" s="122" t="s">
        <v>840</v>
      </c>
      <c r="M210" s="123" t="s">
        <v>699</v>
      </c>
      <c r="N210" s="123" t="s">
        <v>42</v>
      </c>
      <c r="O210" s="124" t="s">
        <v>764</v>
      </c>
      <c r="P210" s="125" t="s">
        <v>841</v>
      </c>
    </row>
    <row r="211" spans="1:16" ht="13.5" thickBot="1" x14ac:dyDescent="0.25">
      <c r="A211" s="112" t="str">
        <f t="shared" si="18"/>
        <v>BAVM 99 </v>
      </c>
      <c r="B211" s="120" t="str">
        <f t="shared" si="19"/>
        <v>I</v>
      </c>
      <c r="C211" s="112">
        <f t="shared" si="20"/>
        <v>50153.308799999999</v>
      </c>
      <c r="D211" s="21" t="str">
        <f t="shared" si="21"/>
        <v>vis</v>
      </c>
      <c r="E211" s="121">
        <f>VLOOKUP(C211,Active!C$21:E$972,3,FALSE)</f>
        <v>1337.0024435602556</v>
      </c>
      <c r="F211" s="120" t="s">
        <v>203</v>
      </c>
      <c r="G211" s="21" t="str">
        <f t="shared" si="22"/>
        <v>50153.3088</v>
      </c>
      <c r="H211" s="112">
        <f t="shared" si="23"/>
        <v>-8516</v>
      </c>
      <c r="I211" s="122" t="s">
        <v>842</v>
      </c>
      <c r="J211" s="123" t="s">
        <v>843</v>
      </c>
      <c r="K211" s="122">
        <v>-8516</v>
      </c>
      <c r="L211" s="122" t="s">
        <v>844</v>
      </c>
      <c r="M211" s="123" t="s">
        <v>699</v>
      </c>
      <c r="N211" s="123" t="s">
        <v>768</v>
      </c>
      <c r="O211" s="124" t="s">
        <v>764</v>
      </c>
      <c r="P211" s="125" t="s">
        <v>841</v>
      </c>
    </row>
    <row r="212" spans="1:16" ht="13.5" thickBot="1" x14ac:dyDescent="0.25">
      <c r="A212" s="112" t="str">
        <f t="shared" si="18"/>
        <v> BBS 111 </v>
      </c>
      <c r="B212" s="120" t="str">
        <f t="shared" si="19"/>
        <v>I</v>
      </c>
      <c r="C212" s="112">
        <f t="shared" si="20"/>
        <v>50153.309000000001</v>
      </c>
      <c r="D212" s="21" t="str">
        <f t="shared" si="21"/>
        <v>vis</v>
      </c>
      <c r="E212" s="121">
        <f>VLOOKUP(C212,Active!C$21:E$972,3,FALSE)</f>
        <v>1337.0027969823398</v>
      </c>
      <c r="F212" s="120" t="s">
        <v>203</v>
      </c>
      <c r="G212" s="21" t="str">
        <f t="shared" si="22"/>
        <v>50153.309</v>
      </c>
      <c r="H212" s="112">
        <f t="shared" si="23"/>
        <v>-8516</v>
      </c>
      <c r="I212" s="122" t="s">
        <v>845</v>
      </c>
      <c r="J212" s="123" t="s">
        <v>843</v>
      </c>
      <c r="K212" s="122">
        <v>-8516</v>
      </c>
      <c r="L212" s="122" t="s">
        <v>343</v>
      </c>
      <c r="M212" s="123" t="s">
        <v>231</v>
      </c>
      <c r="N212" s="123"/>
      <c r="O212" s="124" t="s">
        <v>288</v>
      </c>
      <c r="P212" s="124" t="s">
        <v>827</v>
      </c>
    </row>
    <row r="213" spans="1:16" ht="13.5" thickBot="1" x14ac:dyDescent="0.25">
      <c r="A213" s="112" t="str">
        <f t="shared" si="18"/>
        <v> BBS 112 </v>
      </c>
      <c r="B213" s="120" t="str">
        <f t="shared" si="19"/>
        <v>I</v>
      </c>
      <c r="C213" s="112">
        <f t="shared" si="20"/>
        <v>50179.345000000001</v>
      </c>
      <c r="D213" s="21" t="str">
        <f t="shared" si="21"/>
        <v>vis</v>
      </c>
      <c r="E213" s="121">
        <f>VLOOKUP(C213,Active!C$21:E$972,3,FALSE)</f>
        <v>1383.0112833533242</v>
      </c>
      <c r="F213" s="120" t="s">
        <v>203</v>
      </c>
      <c r="G213" s="21" t="str">
        <f t="shared" si="22"/>
        <v>50179.345</v>
      </c>
      <c r="H213" s="112">
        <f t="shared" si="23"/>
        <v>-8470</v>
      </c>
      <c r="I213" s="122" t="s">
        <v>846</v>
      </c>
      <c r="J213" s="123" t="s">
        <v>847</v>
      </c>
      <c r="K213" s="122">
        <v>-8470</v>
      </c>
      <c r="L213" s="122" t="s">
        <v>222</v>
      </c>
      <c r="M213" s="123" t="s">
        <v>231</v>
      </c>
      <c r="N213" s="123"/>
      <c r="O213" s="124" t="s">
        <v>288</v>
      </c>
      <c r="P213" s="124" t="s">
        <v>848</v>
      </c>
    </row>
    <row r="214" spans="1:16" ht="13.5" thickBot="1" x14ac:dyDescent="0.25">
      <c r="A214" s="112" t="str">
        <f t="shared" si="18"/>
        <v> BBS 114 </v>
      </c>
      <c r="B214" s="120" t="str">
        <f t="shared" si="19"/>
        <v>I</v>
      </c>
      <c r="C214" s="112">
        <f t="shared" si="20"/>
        <v>50467.387000000002</v>
      </c>
      <c r="D214" s="21" t="str">
        <f t="shared" si="21"/>
        <v>vis</v>
      </c>
      <c r="E214" s="121">
        <f>VLOOKUP(C214,Active!C$21:E$972,3,FALSE)</f>
        <v>1892.0132971523381</v>
      </c>
      <c r="F214" s="120" t="s">
        <v>203</v>
      </c>
      <c r="G214" s="21" t="str">
        <f t="shared" si="22"/>
        <v>50467.387</v>
      </c>
      <c r="H214" s="112">
        <f t="shared" si="23"/>
        <v>-7961</v>
      </c>
      <c r="I214" s="122" t="s">
        <v>849</v>
      </c>
      <c r="J214" s="123" t="s">
        <v>850</v>
      </c>
      <c r="K214" s="122">
        <v>-7961</v>
      </c>
      <c r="L214" s="122" t="s">
        <v>273</v>
      </c>
      <c r="M214" s="123" t="s">
        <v>231</v>
      </c>
      <c r="N214" s="123"/>
      <c r="O214" s="124" t="s">
        <v>268</v>
      </c>
      <c r="P214" s="124" t="s">
        <v>851</v>
      </c>
    </row>
    <row r="215" spans="1:16" ht="13.5" thickBot="1" x14ac:dyDescent="0.25">
      <c r="A215" s="112" t="str">
        <f t="shared" si="18"/>
        <v> BBS 114 </v>
      </c>
      <c r="B215" s="120" t="str">
        <f t="shared" si="19"/>
        <v>I</v>
      </c>
      <c r="C215" s="112">
        <f t="shared" si="20"/>
        <v>50488.326000000001</v>
      </c>
      <c r="D215" s="21" t="str">
        <f t="shared" si="21"/>
        <v>vis</v>
      </c>
      <c r="E215" s="121">
        <f>VLOOKUP(C215,Active!C$21:E$972,3,FALSE)</f>
        <v>1929.0148218151883</v>
      </c>
      <c r="F215" s="120" t="s">
        <v>203</v>
      </c>
      <c r="G215" s="21" t="str">
        <f t="shared" si="22"/>
        <v>50488.326</v>
      </c>
      <c r="H215" s="112">
        <f t="shared" si="23"/>
        <v>-7924</v>
      </c>
      <c r="I215" s="122" t="s">
        <v>855</v>
      </c>
      <c r="J215" s="123" t="s">
        <v>856</v>
      </c>
      <c r="K215" s="122">
        <v>-7924</v>
      </c>
      <c r="L215" s="122" t="s">
        <v>472</v>
      </c>
      <c r="M215" s="123" t="s">
        <v>231</v>
      </c>
      <c r="N215" s="123"/>
      <c r="O215" s="124" t="s">
        <v>288</v>
      </c>
      <c r="P215" s="124" t="s">
        <v>851</v>
      </c>
    </row>
    <row r="216" spans="1:16" ht="13.5" thickBot="1" x14ac:dyDescent="0.25">
      <c r="A216" s="112" t="str">
        <f t="shared" si="18"/>
        <v>BAVM 102 </v>
      </c>
      <c r="B216" s="120" t="str">
        <f t="shared" si="19"/>
        <v>I</v>
      </c>
      <c r="C216" s="112">
        <f t="shared" si="20"/>
        <v>50489.4516</v>
      </c>
      <c r="D216" s="21" t="str">
        <f t="shared" si="21"/>
        <v>vis</v>
      </c>
      <c r="E216" s="121">
        <f>VLOOKUP(C216,Active!C$21:E$972,3,FALSE)</f>
        <v>1931.0038812812795</v>
      </c>
      <c r="F216" s="120" t="s">
        <v>203</v>
      </c>
      <c r="G216" s="21" t="str">
        <f t="shared" si="22"/>
        <v>50489.4516</v>
      </c>
      <c r="H216" s="112">
        <f t="shared" si="23"/>
        <v>-7922</v>
      </c>
      <c r="I216" s="122" t="s">
        <v>857</v>
      </c>
      <c r="J216" s="123" t="s">
        <v>858</v>
      </c>
      <c r="K216" s="122">
        <v>-7922</v>
      </c>
      <c r="L216" s="122" t="s">
        <v>859</v>
      </c>
      <c r="M216" s="123" t="s">
        <v>699</v>
      </c>
      <c r="N216" s="123" t="s">
        <v>768</v>
      </c>
      <c r="O216" s="124" t="s">
        <v>764</v>
      </c>
      <c r="P216" s="125" t="s">
        <v>860</v>
      </c>
    </row>
    <row r="217" spans="1:16" ht="13.5" thickBot="1" x14ac:dyDescent="0.25">
      <c r="A217" s="112" t="str">
        <f t="shared" si="18"/>
        <v> BBS 114 </v>
      </c>
      <c r="B217" s="120" t="str">
        <f t="shared" si="19"/>
        <v>I</v>
      </c>
      <c r="C217" s="112">
        <f t="shared" si="20"/>
        <v>50502.472000000002</v>
      </c>
      <c r="D217" s="21" t="str">
        <f t="shared" si="21"/>
        <v>vis</v>
      </c>
      <c r="E217" s="121">
        <f>VLOOKUP(C217,Active!C$21:E$972,3,FALSE)</f>
        <v>1954.0123655317336</v>
      </c>
      <c r="F217" s="120" t="s">
        <v>203</v>
      </c>
      <c r="G217" s="21" t="str">
        <f t="shared" si="22"/>
        <v>50502.472</v>
      </c>
      <c r="H217" s="112">
        <f t="shared" si="23"/>
        <v>-7899</v>
      </c>
      <c r="I217" s="122" t="s">
        <v>861</v>
      </c>
      <c r="J217" s="123" t="s">
        <v>862</v>
      </c>
      <c r="K217" s="122">
        <v>-7899</v>
      </c>
      <c r="L217" s="122" t="s">
        <v>222</v>
      </c>
      <c r="M217" s="123" t="s">
        <v>231</v>
      </c>
      <c r="N217" s="123"/>
      <c r="O217" s="124" t="s">
        <v>516</v>
      </c>
      <c r="P217" s="124" t="s">
        <v>851</v>
      </c>
    </row>
    <row r="218" spans="1:16" ht="13.5" thickBot="1" x14ac:dyDescent="0.25">
      <c r="A218" s="112" t="str">
        <f t="shared" si="18"/>
        <v> AOEB 4 </v>
      </c>
      <c r="B218" s="120" t="str">
        <f t="shared" si="19"/>
        <v>I</v>
      </c>
      <c r="C218" s="112">
        <f t="shared" si="20"/>
        <v>50503.607000000004</v>
      </c>
      <c r="D218" s="21" t="str">
        <f t="shared" si="21"/>
        <v>vis</v>
      </c>
      <c r="E218" s="121">
        <f>VLOOKUP(C218,Active!C$21:E$972,3,FALSE)</f>
        <v>1956.0180358355883</v>
      </c>
      <c r="F218" s="120" t="s">
        <v>203</v>
      </c>
      <c r="G218" s="21" t="str">
        <f t="shared" si="22"/>
        <v>50503.607</v>
      </c>
      <c r="H218" s="112">
        <f t="shared" si="23"/>
        <v>-7897</v>
      </c>
      <c r="I218" s="122" t="s">
        <v>863</v>
      </c>
      <c r="J218" s="123" t="s">
        <v>864</v>
      </c>
      <c r="K218" s="122">
        <v>-7897</v>
      </c>
      <c r="L218" s="122" t="s">
        <v>338</v>
      </c>
      <c r="M218" s="123" t="s">
        <v>231</v>
      </c>
      <c r="N218" s="123"/>
      <c r="O218" s="124" t="s">
        <v>425</v>
      </c>
      <c r="P218" s="124" t="s">
        <v>356</v>
      </c>
    </row>
    <row r="219" spans="1:16" ht="13.5" thickBot="1" x14ac:dyDescent="0.25">
      <c r="A219" s="112" t="str">
        <f t="shared" si="18"/>
        <v> AOEB 4 </v>
      </c>
      <c r="B219" s="120" t="str">
        <f t="shared" si="19"/>
        <v>I</v>
      </c>
      <c r="C219" s="112">
        <f t="shared" si="20"/>
        <v>50513.771999999997</v>
      </c>
      <c r="D219" s="21" t="str">
        <f t="shared" si="21"/>
        <v>vis</v>
      </c>
      <c r="E219" s="121">
        <f>VLOOKUP(C219,Active!C$21:E$972,3,FALSE)</f>
        <v>1973.9807130502434</v>
      </c>
      <c r="F219" s="120" t="s">
        <v>203</v>
      </c>
      <c r="G219" s="21" t="str">
        <f t="shared" si="22"/>
        <v>50513.772</v>
      </c>
      <c r="H219" s="112">
        <f t="shared" si="23"/>
        <v>-7879</v>
      </c>
      <c r="I219" s="122" t="s">
        <v>865</v>
      </c>
      <c r="J219" s="123" t="s">
        <v>866</v>
      </c>
      <c r="K219" s="122">
        <v>-7879</v>
      </c>
      <c r="L219" s="122" t="s">
        <v>316</v>
      </c>
      <c r="M219" s="123" t="s">
        <v>231</v>
      </c>
      <c r="N219" s="123"/>
      <c r="O219" s="124" t="s">
        <v>657</v>
      </c>
      <c r="P219" s="124" t="s">
        <v>356</v>
      </c>
    </row>
    <row r="220" spans="1:16" ht="13.5" thickBot="1" x14ac:dyDescent="0.25">
      <c r="A220" s="112" t="str">
        <f t="shared" si="18"/>
        <v> BBS 114 </v>
      </c>
      <c r="B220" s="120" t="str">
        <f t="shared" si="19"/>
        <v>I</v>
      </c>
      <c r="C220" s="112">
        <f t="shared" si="20"/>
        <v>50514.347000000002</v>
      </c>
      <c r="D220" s="21" t="str">
        <f t="shared" si="21"/>
        <v>vis</v>
      </c>
      <c r="E220" s="121">
        <f>VLOOKUP(C220,Active!C$21:E$972,3,FALSE)</f>
        <v>1974.9968015301758</v>
      </c>
      <c r="F220" s="120" t="s">
        <v>203</v>
      </c>
      <c r="G220" s="21" t="str">
        <f t="shared" si="22"/>
        <v>50514.347</v>
      </c>
      <c r="H220" s="112">
        <f t="shared" si="23"/>
        <v>-7878</v>
      </c>
      <c r="I220" s="122" t="s">
        <v>867</v>
      </c>
      <c r="J220" s="123" t="s">
        <v>868</v>
      </c>
      <c r="K220" s="122">
        <v>-7878</v>
      </c>
      <c r="L220" s="122" t="s">
        <v>204</v>
      </c>
      <c r="M220" s="123" t="s">
        <v>231</v>
      </c>
      <c r="N220" s="123"/>
      <c r="O220" s="124" t="s">
        <v>288</v>
      </c>
      <c r="P220" s="124" t="s">
        <v>851</v>
      </c>
    </row>
    <row r="221" spans="1:16" ht="13.5" thickBot="1" x14ac:dyDescent="0.25">
      <c r="A221" s="112" t="str">
        <f t="shared" si="18"/>
        <v>BAVM 102 </v>
      </c>
      <c r="B221" s="120" t="str">
        <f t="shared" si="19"/>
        <v>II</v>
      </c>
      <c r="C221" s="112">
        <f t="shared" si="20"/>
        <v>50516.334600000002</v>
      </c>
      <c r="D221" s="21" t="str">
        <f t="shared" si="21"/>
        <v>vis</v>
      </c>
      <c r="E221" s="121">
        <f>VLOOKUP(C221,Active!C$21:E$972,3,FALSE)</f>
        <v>1978.5091101609557</v>
      </c>
      <c r="F221" s="120" t="s">
        <v>203</v>
      </c>
      <c r="G221" s="21" t="str">
        <f t="shared" si="22"/>
        <v>50516.3346</v>
      </c>
      <c r="H221" s="112">
        <f t="shared" si="23"/>
        <v>-7874.5</v>
      </c>
      <c r="I221" s="122" t="s">
        <v>869</v>
      </c>
      <c r="J221" s="123" t="s">
        <v>870</v>
      </c>
      <c r="K221" s="122">
        <v>-7874.5</v>
      </c>
      <c r="L221" s="122" t="s">
        <v>871</v>
      </c>
      <c r="M221" s="123" t="s">
        <v>699</v>
      </c>
      <c r="N221" s="123" t="s">
        <v>772</v>
      </c>
      <c r="O221" s="124" t="s">
        <v>872</v>
      </c>
      <c r="P221" s="125" t="s">
        <v>860</v>
      </c>
    </row>
    <row r="222" spans="1:16" ht="13.5" thickBot="1" x14ac:dyDescent="0.25">
      <c r="A222" s="112" t="str">
        <f t="shared" si="18"/>
        <v> BBS 115 </v>
      </c>
      <c r="B222" s="120" t="str">
        <f t="shared" si="19"/>
        <v>I</v>
      </c>
      <c r="C222" s="112">
        <f t="shared" si="20"/>
        <v>50557.360999999997</v>
      </c>
      <c r="D222" s="21" t="str">
        <f t="shared" si="21"/>
        <v>vis</v>
      </c>
      <c r="E222" s="121">
        <f>VLOOKUP(C222,Active!C$21:E$972,3,FALSE)</f>
        <v>2051.0072882701247</v>
      </c>
      <c r="F222" s="120" t="s">
        <v>203</v>
      </c>
      <c r="G222" s="21" t="str">
        <f t="shared" si="22"/>
        <v>50557.361</v>
      </c>
      <c r="H222" s="112">
        <f t="shared" si="23"/>
        <v>-7802</v>
      </c>
      <c r="I222" s="122" t="s">
        <v>873</v>
      </c>
      <c r="J222" s="123" t="s">
        <v>874</v>
      </c>
      <c r="K222" s="122">
        <v>-7802</v>
      </c>
      <c r="L222" s="122" t="s">
        <v>217</v>
      </c>
      <c r="M222" s="123" t="s">
        <v>231</v>
      </c>
      <c r="N222" s="123"/>
      <c r="O222" s="124" t="s">
        <v>288</v>
      </c>
      <c r="P222" s="124" t="s">
        <v>875</v>
      </c>
    </row>
    <row r="223" spans="1:16" ht="13.5" thickBot="1" x14ac:dyDescent="0.25">
      <c r="A223" s="112" t="str">
        <f t="shared" si="18"/>
        <v> BBS 115 </v>
      </c>
      <c r="B223" s="120" t="str">
        <f t="shared" si="19"/>
        <v>I</v>
      </c>
      <c r="C223" s="112">
        <f t="shared" si="20"/>
        <v>50557.37</v>
      </c>
      <c r="D223" s="21" t="str">
        <f t="shared" si="21"/>
        <v>vis</v>
      </c>
      <c r="E223" s="121">
        <f>VLOOKUP(C223,Active!C$21:E$972,3,FALSE)</f>
        <v>2051.0231922637336</v>
      </c>
      <c r="F223" s="120" t="s">
        <v>203</v>
      </c>
      <c r="G223" s="21" t="str">
        <f t="shared" si="22"/>
        <v>50557.370</v>
      </c>
      <c r="H223" s="112">
        <f t="shared" si="23"/>
        <v>-7802</v>
      </c>
      <c r="I223" s="122" t="s">
        <v>876</v>
      </c>
      <c r="J223" s="123" t="s">
        <v>877</v>
      </c>
      <c r="K223" s="122">
        <v>-7802</v>
      </c>
      <c r="L223" s="122" t="s">
        <v>541</v>
      </c>
      <c r="M223" s="123" t="s">
        <v>231</v>
      </c>
      <c r="N223" s="123"/>
      <c r="O223" s="124" t="s">
        <v>268</v>
      </c>
      <c r="P223" s="124" t="s">
        <v>875</v>
      </c>
    </row>
    <row r="224" spans="1:16" ht="13.5" thickBot="1" x14ac:dyDescent="0.25">
      <c r="A224" s="112" t="str">
        <f t="shared" si="18"/>
        <v> BBS 116 </v>
      </c>
      <c r="B224" s="120" t="str">
        <f t="shared" si="19"/>
        <v>I</v>
      </c>
      <c r="C224" s="112">
        <f t="shared" si="20"/>
        <v>50722.608</v>
      </c>
      <c r="D224" s="21" t="str">
        <f t="shared" si="21"/>
        <v>vis</v>
      </c>
      <c r="E224" s="121">
        <f>VLOOKUP(C224,Active!C$21:E$972,3,FALSE)</f>
        <v>2343.0169805172513</v>
      </c>
      <c r="F224" s="120" t="s">
        <v>203</v>
      </c>
      <c r="G224" s="21" t="str">
        <f t="shared" si="22"/>
        <v>50722.608</v>
      </c>
      <c r="H224" s="112">
        <f t="shared" si="23"/>
        <v>-7510</v>
      </c>
      <c r="I224" s="122" t="s">
        <v>878</v>
      </c>
      <c r="J224" s="123" t="s">
        <v>879</v>
      </c>
      <c r="K224" s="122">
        <v>-7510</v>
      </c>
      <c r="L224" s="122" t="s">
        <v>472</v>
      </c>
      <c r="M224" s="123" t="s">
        <v>231</v>
      </c>
      <c r="N224" s="123"/>
      <c r="O224" s="124" t="s">
        <v>268</v>
      </c>
      <c r="P224" s="124" t="s">
        <v>880</v>
      </c>
    </row>
    <row r="225" spans="1:16" ht="13.5" thickBot="1" x14ac:dyDescent="0.25">
      <c r="A225" s="112" t="str">
        <f t="shared" si="18"/>
        <v>BAVM 111 </v>
      </c>
      <c r="B225" s="120" t="str">
        <f t="shared" si="19"/>
        <v>II</v>
      </c>
      <c r="C225" s="112">
        <f t="shared" si="20"/>
        <v>50839.461499999998</v>
      </c>
      <c r="D225" s="21" t="str">
        <f t="shared" si="21"/>
        <v>vis</v>
      </c>
      <c r="E225" s="121">
        <f>VLOOKUP(C225,Active!C$21:E$972,3,FALSE)</f>
        <v>2549.510015628317</v>
      </c>
      <c r="F225" s="120" t="s">
        <v>203</v>
      </c>
      <c r="G225" s="21" t="str">
        <f t="shared" si="22"/>
        <v>50839.4615</v>
      </c>
      <c r="H225" s="112">
        <f t="shared" si="23"/>
        <v>-7303.5</v>
      </c>
      <c r="I225" s="122" t="s">
        <v>881</v>
      </c>
      <c r="J225" s="123" t="s">
        <v>882</v>
      </c>
      <c r="K225" s="122">
        <v>-7303.5</v>
      </c>
      <c r="L225" s="122" t="s">
        <v>883</v>
      </c>
      <c r="M225" s="123" t="s">
        <v>699</v>
      </c>
      <c r="N225" s="123" t="s">
        <v>772</v>
      </c>
      <c r="O225" s="124" t="s">
        <v>872</v>
      </c>
      <c r="P225" s="125" t="s">
        <v>884</v>
      </c>
    </row>
    <row r="226" spans="1:16" ht="13.5" thickBot="1" x14ac:dyDescent="0.25">
      <c r="A226" s="112" t="str">
        <f t="shared" si="18"/>
        <v> BBS 118 </v>
      </c>
      <c r="B226" s="120" t="str">
        <f t="shared" si="19"/>
        <v>I</v>
      </c>
      <c r="C226" s="112">
        <f t="shared" si="20"/>
        <v>50862.377999999997</v>
      </c>
      <c r="D226" s="21" t="str">
        <f t="shared" si="21"/>
        <v>vis</v>
      </c>
      <c r="E226" s="121">
        <f>VLOOKUP(C226,Active!C$21:E$972,3,FALSE)</f>
        <v>2590.0060011069095</v>
      </c>
      <c r="F226" s="120" t="s">
        <v>203</v>
      </c>
      <c r="G226" s="21" t="str">
        <f t="shared" si="22"/>
        <v>50862.378</v>
      </c>
      <c r="H226" s="112">
        <f t="shared" si="23"/>
        <v>-7263</v>
      </c>
      <c r="I226" s="122" t="s">
        <v>889</v>
      </c>
      <c r="J226" s="123" t="s">
        <v>890</v>
      </c>
      <c r="K226" s="122">
        <v>-7263</v>
      </c>
      <c r="L226" s="122" t="s">
        <v>230</v>
      </c>
      <c r="M226" s="123" t="s">
        <v>231</v>
      </c>
      <c r="N226" s="123"/>
      <c r="O226" s="124" t="s">
        <v>516</v>
      </c>
      <c r="P226" s="124" t="s">
        <v>891</v>
      </c>
    </row>
    <row r="227" spans="1:16" ht="13.5" thickBot="1" x14ac:dyDescent="0.25">
      <c r="A227" s="112" t="str">
        <f t="shared" si="18"/>
        <v> BBS 117 </v>
      </c>
      <c r="B227" s="120" t="str">
        <f t="shared" si="19"/>
        <v>I</v>
      </c>
      <c r="C227" s="112">
        <f t="shared" si="20"/>
        <v>50862.377999999997</v>
      </c>
      <c r="D227" s="21" t="str">
        <f t="shared" si="21"/>
        <v>vis</v>
      </c>
      <c r="E227" s="121">
        <f>VLOOKUP(C227,Active!C$21:E$972,3,FALSE)</f>
        <v>2590.0060011069095</v>
      </c>
      <c r="F227" s="120" t="s">
        <v>203</v>
      </c>
      <c r="G227" s="21" t="str">
        <f t="shared" si="22"/>
        <v>50862.378</v>
      </c>
      <c r="H227" s="112">
        <f t="shared" si="23"/>
        <v>-7263</v>
      </c>
      <c r="I227" s="122" t="s">
        <v>889</v>
      </c>
      <c r="J227" s="123" t="s">
        <v>890</v>
      </c>
      <c r="K227" s="122">
        <v>-7263</v>
      </c>
      <c r="L227" s="122" t="s">
        <v>230</v>
      </c>
      <c r="M227" s="123" t="s">
        <v>231</v>
      </c>
      <c r="N227" s="123"/>
      <c r="O227" s="124" t="s">
        <v>288</v>
      </c>
      <c r="P227" s="124" t="s">
        <v>892</v>
      </c>
    </row>
    <row r="228" spans="1:16" ht="13.5" thickBot="1" x14ac:dyDescent="0.25">
      <c r="A228" s="112" t="str">
        <f t="shared" si="18"/>
        <v> BBS 117 </v>
      </c>
      <c r="B228" s="120" t="str">
        <f t="shared" si="19"/>
        <v>I</v>
      </c>
      <c r="C228" s="112">
        <f t="shared" si="20"/>
        <v>50862.383000000002</v>
      </c>
      <c r="D228" s="21" t="str">
        <f t="shared" si="21"/>
        <v>vis</v>
      </c>
      <c r="E228" s="121">
        <f>VLOOKUP(C228,Active!C$21:E$972,3,FALSE)</f>
        <v>2590.0148366589169</v>
      </c>
      <c r="F228" s="120" t="s">
        <v>203</v>
      </c>
      <c r="G228" s="21" t="str">
        <f t="shared" si="22"/>
        <v>50862.383</v>
      </c>
      <c r="H228" s="112">
        <f t="shared" si="23"/>
        <v>-7263</v>
      </c>
      <c r="I228" s="122" t="s">
        <v>893</v>
      </c>
      <c r="J228" s="123" t="s">
        <v>894</v>
      </c>
      <c r="K228" s="122">
        <v>-7263</v>
      </c>
      <c r="L228" s="122" t="s">
        <v>273</v>
      </c>
      <c r="M228" s="123" t="s">
        <v>231</v>
      </c>
      <c r="N228" s="123"/>
      <c r="O228" s="124" t="s">
        <v>268</v>
      </c>
      <c r="P228" s="124" t="s">
        <v>892</v>
      </c>
    </row>
    <row r="229" spans="1:16" ht="13.5" thickBot="1" x14ac:dyDescent="0.25">
      <c r="A229" s="112" t="str">
        <f t="shared" si="18"/>
        <v>BAVM 117 </v>
      </c>
      <c r="B229" s="120" t="str">
        <f t="shared" si="19"/>
        <v>II</v>
      </c>
      <c r="C229" s="112">
        <f t="shared" si="20"/>
        <v>50881.342900000003</v>
      </c>
      <c r="D229" s="21" t="str">
        <f t="shared" si="21"/>
        <v>vis</v>
      </c>
      <c r="E229" s="121">
        <f>VLOOKUP(C229,Active!C$21:E$972,3,FALSE)</f>
        <v>2623.5190731293924</v>
      </c>
      <c r="F229" s="120" t="s">
        <v>203</v>
      </c>
      <c r="G229" s="21" t="str">
        <f t="shared" si="22"/>
        <v>50881.3429</v>
      </c>
      <c r="H229" s="112">
        <f t="shared" si="23"/>
        <v>-7229.5</v>
      </c>
      <c r="I229" s="122" t="s">
        <v>898</v>
      </c>
      <c r="J229" s="123" t="s">
        <v>899</v>
      </c>
      <c r="K229" s="122">
        <v>-7229.5</v>
      </c>
      <c r="L229" s="122" t="s">
        <v>900</v>
      </c>
      <c r="M229" s="123" t="s">
        <v>699</v>
      </c>
      <c r="N229" s="123" t="s">
        <v>772</v>
      </c>
      <c r="O229" s="124" t="s">
        <v>872</v>
      </c>
      <c r="P229" s="125" t="s">
        <v>901</v>
      </c>
    </row>
    <row r="230" spans="1:16" ht="13.5" thickBot="1" x14ac:dyDescent="0.25">
      <c r="A230" s="112" t="str">
        <f t="shared" si="18"/>
        <v>BAVM 117 </v>
      </c>
      <c r="B230" s="120" t="str">
        <f t="shared" si="19"/>
        <v>I</v>
      </c>
      <c r="C230" s="112">
        <f t="shared" si="20"/>
        <v>50896.330699999999</v>
      </c>
      <c r="D230" s="21" t="str">
        <f t="shared" si="21"/>
        <v>vis</v>
      </c>
      <c r="E230" s="121">
        <f>VLOOKUP(C230,Active!C$21:E$972,3,FALSE)</f>
        <v>2650.0041703805377</v>
      </c>
      <c r="F230" s="120" t="s">
        <v>203</v>
      </c>
      <c r="G230" s="21" t="str">
        <f t="shared" si="22"/>
        <v>50896.3307</v>
      </c>
      <c r="H230" s="112">
        <f t="shared" si="23"/>
        <v>-7203</v>
      </c>
      <c r="I230" s="122" t="s">
        <v>902</v>
      </c>
      <c r="J230" s="123" t="s">
        <v>903</v>
      </c>
      <c r="K230" s="122">
        <v>-7203</v>
      </c>
      <c r="L230" s="122" t="s">
        <v>904</v>
      </c>
      <c r="M230" s="123" t="s">
        <v>699</v>
      </c>
      <c r="N230" s="123" t="s">
        <v>772</v>
      </c>
      <c r="O230" s="124" t="s">
        <v>872</v>
      </c>
      <c r="P230" s="125" t="s">
        <v>901</v>
      </c>
    </row>
    <row r="231" spans="1:16" ht="13.5" thickBot="1" x14ac:dyDescent="0.25">
      <c r="A231" s="112" t="str">
        <f t="shared" si="18"/>
        <v> BBS 119 </v>
      </c>
      <c r="B231" s="120" t="str">
        <f t="shared" si="19"/>
        <v>I</v>
      </c>
      <c r="C231" s="112">
        <f t="shared" si="20"/>
        <v>51138.542999999998</v>
      </c>
      <c r="D231" s="21" t="str">
        <f t="shared" si="21"/>
        <v>vis</v>
      </c>
      <c r="E231" s="121">
        <f>VLOOKUP(C231,Active!C$21:E$972,3,FALSE)</f>
        <v>3078.0200446866806</v>
      </c>
      <c r="F231" s="120" t="s">
        <v>203</v>
      </c>
      <c r="G231" s="21" t="str">
        <f t="shared" si="22"/>
        <v>51138.543</v>
      </c>
      <c r="H231" s="112">
        <f t="shared" si="23"/>
        <v>-6775</v>
      </c>
      <c r="I231" s="122" t="s">
        <v>909</v>
      </c>
      <c r="J231" s="123" t="s">
        <v>910</v>
      </c>
      <c r="K231" s="122">
        <v>-6775</v>
      </c>
      <c r="L231" s="122" t="s">
        <v>338</v>
      </c>
      <c r="M231" s="123" t="s">
        <v>231</v>
      </c>
      <c r="N231" s="123"/>
      <c r="O231" s="124" t="s">
        <v>268</v>
      </c>
      <c r="P231" s="124" t="s">
        <v>911</v>
      </c>
    </row>
    <row r="232" spans="1:16" ht="13.5" thickBot="1" x14ac:dyDescent="0.25">
      <c r="A232" s="112" t="str">
        <f t="shared" si="18"/>
        <v> BBS 119 </v>
      </c>
      <c r="B232" s="120" t="str">
        <f t="shared" si="19"/>
        <v>I</v>
      </c>
      <c r="C232" s="112">
        <f t="shared" si="20"/>
        <v>51177.576999999997</v>
      </c>
      <c r="D232" s="21" t="str">
        <f t="shared" si="21"/>
        <v>vis</v>
      </c>
      <c r="E232" s="121">
        <f>VLOOKUP(C232,Active!C$21:E$972,3,FALSE)</f>
        <v>3146.9974320351589</v>
      </c>
      <c r="F232" s="120" t="s">
        <v>203</v>
      </c>
      <c r="G232" s="21" t="str">
        <f t="shared" si="22"/>
        <v>51177.577</v>
      </c>
      <c r="H232" s="112">
        <f t="shared" si="23"/>
        <v>-6706</v>
      </c>
      <c r="I232" s="122" t="s">
        <v>912</v>
      </c>
      <c r="J232" s="123" t="s">
        <v>913</v>
      </c>
      <c r="K232" s="122">
        <v>-6706</v>
      </c>
      <c r="L232" s="122" t="s">
        <v>204</v>
      </c>
      <c r="M232" s="123" t="s">
        <v>231</v>
      </c>
      <c r="N232" s="123"/>
      <c r="O232" s="124" t="s">
        <v>516</v>
      </c>
      <c r="P232" s="124" t="s">
        <v>911</v>
      </c>
    </row>
    <row r="233" spans="1:16" ht="13.5" thickBot="1" x14ac:dyDescent="0.25">
      <c r="A233" s="112" t="str">
        <f t="shared" si="18"/>
        <v>BAVM 117 </v>
      </c>
      <c r="B233" s="120" t="str">
        <f t="shared" si="19"/>
        <v>I</v>
      </c>
      <c r="C233" s="112">
        <f t="shared" si="20"/>
        <v>51185.504099999998</v>
      </c>
      <c r="D233" s="21" t="str">
        <f t="shared" si="21"/>
        <v>vis</v>
      </c>
      <c r="E233" s="121">
        <f>VLOOKUP(C233,Active!C$21:E$972,3,FALSE)</f>
        <v>3161.0054928859604</v>
      </c>
      <c r="F233" s="120" t="s">
        <v>203</v>
      </c>
      <c r="G233" s="21" t="str">
        <f t="shared" si="22"/>
        <v>51185.5041</v>
      </c>
      <c r="H233" s="112">
        <f t="shared" si="23"/>
        <v>-6692</v>
      </c>
      <c r="I233" s="122" t="s">
        <v>914</v>
      </c>
      <c r="J233" s="123" t="s">
        <v>915</v>
      </c>
      <c r="K233" s="122">
        <v>-6692</v>
      </c>
      <c r="L233" s="122" t="s">
        <v>916</v>
      </c>
      <c r="M233" s="123" t="s">
        <v>699</v>
      </c>
      <c r="N233" s="123" t="s">
        <v>768</v>
      </c>
      <c r="O233" s="124" t="s">
        <v>764</v>
      </c>
      <c r="P233" s="125" t="s">
        <v>901</v>
      </c>
    </row>
    <row r="234" spans="1:16" ht="13.5" thickBot="1" x14ac:dyDescent="0.25">
      <c r="A234" s="112" t="str">
        <f t="shared" si="18"/>
        <v>IBVS 5224 </v>
      </c>
      <c r="B234" s="120" t="str">
        <f t="shared" si="19"/>
        <v>I</v>
      </c>
      <c r="C234" s="112">
        <f t="shared" si="20"/>
        <v>51934.750099999997</v>
      </c>
      <c r="D234" s="21" t="str">
        <f t="shared" si="21"/>
        <v>vis</v>
      </c>
      <c r="E234" s="121">
        <f>VLOOKUP(C234,Active!C$21:E$972,3,FALSE)</f>
        <v>4485.005891546065</v>
      </c>
      <c r="F234" s="120" t="s">
        <v>203</v>
      </c>
      <c r="G234" s="21" t="str">
        <f t="shared" si="22"/>
        <v>51934.7501</v>
      </c>
      <c r="H234" s="112">
        <f t="shared" si="23"/>
        <v>-5368</v>
      </c>
      <c r="I234" s="122" t="s">
        <v>936</v>
      </c>
      <c r="J234" s="123" t="s">
        <v>937</v>
      </c>
      <c r="K234" s="122">
        <v>-5368</v>
      </c>
      <c r="L234" s="122" t="s">
        <v>938</v>
      </c>
      <c r="M234" s="123" t="s">
        <v>699</v>
      </c>
      <c r="N234" s="123" t="s">
        <v>4</v>
      </c>
      <c r="O234" s="124" t="s">
        <v>939</v>
      </c>
      <c r="P234" s="125" t="s">
        <v>940</v>
      </c>
    </row>
    <row r="235" spans="1:16" ht="13.5" thickBot="1" x14ac:dyDescent="0.25">
      <c r="A235" s="112" t="str">
        <f t="shared" si="18"/>
        <v> BBS 128 </v>
      </c>
      <c r="B235" s="120" t="str">
        <f t="shared" si="19"/>
        <v>I</v>
      </c>
      <c r="C235" s="112">
        <f t="shared" si="20"/>
        <v>52365.402999999998</v>
      </c>
      <c r="D235" s="21" t="str">
        <f t="shared" si="21"/>
        <v>vis</v>
      </c>
      <c r="E235" s="121">
        <f>VLOOKUP(C235,Active!C$21:E$972,3,FALSE)</f>
        <v>5246.0171098697292</v>
      </c>
      <c r="F235" s="120" t="s">
        <v>203</v>
      </c>
      <c r="G235" s="21" t="str">
        <f t="shared" si="22"/>
        <v>52365.403</v>
      </c>
      <c r="H235" s="112">
        <f t="shared" si="23"/>
        <v>-4607</v>
      </c>
      <c r="I235" s="122" t="s">
        <v>959</v>
      </c>
      <c r="J235" s="123" t="s">
        <v>960</v>
      </c>
      <c r="K235" s="122">
        <v>-4607</v>
      </c>
      <c r="L235" s="122" t="s">
        <v>222</v>
      </c>
      <c r="M235" s="123" t="s">
        <v>231</v>
      </c>
      <c r="N235" s="123"/>
      <c r="O235" s="124" t="s">
        <v>268</v>
      </c>
      <c r="P235" s="124" t="s">
        <v>961</v>
      </c>
    </row>
    <row r="236" spans="1:16" ht="13.5" thickBot="1" x14ac:dyDescent="0.25">
      <c r="A236" s="112" t="str">
        <f t="shared" si="18"/>
        <v> BBS 129 </v>
      </c>
      <c r="B236" s="120" t="str">
        <f t="shared" si="19"/>
        <v>I</v>
      </c>
      <c r="C236" s="112">
        <f t="shared" si="20"/>
        <v>52590.622000000003</v>
      </c>
      <c r="D236" s="21" t="str">
        <f t="shared" si="21"/>
        <v>vis</v>
      </c>
      <c r="E236" s="121">
        <f>VLOOKUP(C236,Active!C$21:E$972,3,FALSE)</f>
        <v>5644.0039470177908</v>
      </c>
      <c r="F236" s="120" t="s">
        <v>203</v>
      </c>
      <c r="G236" s="21" t="str">
        <f t="shared" si="22"/>
        <v>52590.622</v>
      </c>
      <c r="H236" s="112">
        <f t="shared" si="23"/>
        <v>-4209</v>
      </c>
      <c r="I236" s="122" t="s">
        <v>962</v>
      </c>
      <c r="J236" s="123" t="s">
        <v>963</v>
      </c>
      <c r="K236" s="122">
        <v>-4209</v>
      </c>
      <c r="L236" s="122" t="s">
        <v>264</v>
      </c>
      <c r="M236" s="123" t="s">
        <v>231</v>
      </c>
      <c r="N236" s="123"/>
      <c r="O236" s="124" t="s">
        <v>268</v>
      </c>
      <c r="P236" s="124" t="s">
        <v>964</v>
      </c>
    </row>
    <row r="237" spans="1:16" ht="13.5" thickBot="1" x14ac:dyDescent="0.25">
      <c r="A237" s="112" t="str">
        <f t="shared" si="18"/>
        <v>IBVS 5378 </v>
      </c>
      <c r="B237" s="120" t="str">
        <f t="shared" si="19"/>
        <v>I</v>
      </c>
      <c r="C237" s="112">
        <f t="shared" si="20"/>
        <v>52596.849199999997</v>
      </c>
      <c r="D237" s="21" t="str">
        <f t="shared" si="21"/>
        <v>vis</v>
      </c>
      <c r="E237" s="121">
        <f>VLOOKUP(C237,Active!C$21:E$972,3,FALSE)</f>
        <v>5655.0080968998427</v>
      </c>
      <c r="F237" s="120" t="s">
        <v>203</v>
      </c>
      <c r="G237" s="21" t="str">
        <f t="shared" si="22"/>
        <v>52596.8492</v>
      </c>
      <c r="H237" s="112">
        <f t="shared" si="23"/>
        <v>-4198</v>
      </c>
      <c r="I237" s="122" t="s">
        <v>965</v>
      </c>
      <c r="J237" s="123" t="s">
        <v>966</v>
      </c>
      <c r="K237" s="122">
        <v>-4198</v>
      </c>
      <c r="L237" s="122" t="s">
        <v>967</v>
      </c>
      <c r="M237" s="123" t="s">
        <v>699</v>
      </c>
      <c r="N237" s="123" t="s">
        <v>4</v>
      </c>
      <c r="O237" s="124" t="s">
        <v>968</v>
      </c>
      <c r="P237" s="125" t="s">
        <v>969</v>
      </c>
    </row>
    <row r="238" spans="1:16" ht="13.5" thickBot="1" x14ac:dyDescent="0.25">
      <c r="A238" s="112" t="str">
        <f t="shared" si="18"/>
        <v>OEJV 0074 </v>
      </c>
      <c r="B238" s="120" t="str">
        <f t="shared" si="19"/>
        <v>I</v>
      </c>
      <c r="C238" s="112">
        <f t="shared" si="20"/>
        <v>52695.315459999998</v>
      </c>
      <c r="D238" s="21" t="str">
        <f t="shared" si="21"/>
        <v>vis</v>
      </c>
      <c r="E238" s="121">
        <f>VLOOKUP(C238,Active!C$21:E$972,3,FALSE)</f>
        <v>5829.0088489820309</v>
      </c>
      <c r="F238" s="120" t="s">
        <v>203</v>
      </c>
      <c r="G238" s="21" t="str">
        <f t="shared" si="22"/>
        <v>52695.31546</v>
      </c>
      <c r="H238" s="112">
        <f t="shared" si="23"/>
        <v>-4024</v>
      </c>
      <c r="I238" s="122" t="s">
        <v>970</v>
      </c>
      <c r="J238" s="123" t="s">
        <v>971</v>
      </c>
      <c r="K238" s="122">
        <v>-4024</v>
      </c>
      <c r="L238" s="122" t="s">
        <v>972</v>
      </c>
      <c r="M238" s="123" t="s">
        <v>944</v>
      </c>
      <c r="N238" s="123" t="s">
        <v>195</v>
      </c>
      <c r="O238" s="124" t="s">
        <v>973</v>
      </c>
      <c r="P238" s="125" t="s">
        <v>958</v>
      </c>
    </row>
    <row r="239" spans="1:16" ht="13.5" thickBot="1" x14ac:dyDescent="0.25">
      <c r="A239" s="112" t="str">
        <f t="shared" si="18"/>
        <v> BBS 130 </v>
      </c>
      <c r="B239" s="120" t="str">
        <f t="shared" si="19"/>
        <v>I</v>
      </c>
      <c r="C239" s="112">
        <f t="shared" si="20"/>
        <v>52912.62</v>
      </c>
      <c r="D239" s="21" t="str">
        <f t="shared" si="21"/>
        <v>vis</v>
      </c>
      <c r="E239" s="121">
        <f>VLOOKUP(C239,Active!C$21:E$972,3,FALSE)</f>
        <v>6213.009961554747</v>
      </c>
      <c r="F239" s="120" t="s">
        <v>203</v>
      </c>
      <c r="G239" s="21" t="str">
        <f t="shared" si="22"/>
        <v>52912.620</v>
      </c>
      <c r="H239" s="112">
        <f t="shared" si="23"/>
        <v>-3640</v>
      </c>
      <c r="I239" s="122" t="s">
        <v>974</v>
      </c>
      <c r="J239" s="123" t="s">
        <v>975</v>
      </c>
      <c r="K239" s="122">
        <v>-3640</v>
      </c>
      <c r="L239" s="122" t="s">
        <v>343</v>
      </c>
      <c r="M239" s="123" t="s">
        <v>231</v>
      </c>
      <c r="N239" s="123"/>
      <c r="O239" s="124" t="s">
        <v>268</v>
      </c>
      <c r="P239" s="124" t="s">
        <v>976</v>
      </c>
    </row>
    <row r="240" spans="1:16" ht="13.5" thickBot="1" x14ac:dyDescent="0.25">
      <c r="A240" s="112" t="str">
        <f t="shared" si="18"/>
        <v>OEJV 0003 </v>
      </c>
      <c r="B240" s="120" t="str">
        <f t="shared" si="19"/>
        <v>I</v>
      </c>
      <c r="C240" s="112">
        <f t="shared" si="20"/>
        <v>53346.661999999997</v>
      </c>
      <c r="D240" s="21" t="str">
        <f t="shared" si="21"/>
        <v>vis</v>
      </c>
      <c r="E240" s="121">
        <f>VLOOKUP(C240,Active!C$21:E$972,3,FALSE)</f>
        <v>6980.0100937345942</v>
      </c>
      <c r="F240" s="120" t="s">
        <v>203</v>
      </c>
      <c r="G240" s="21" t="str">
        <f t="shared" si="22"/>
        <v>53346.662</v>
      </c>
      <c r="H240" s="112">
        <f t="shared" si="23"/>
        <v>-2873</v>
      </c>
      <c r="I240" s="122" t="s">
        <v>986</v>
      </c>
      <c r="J240" s="123" t="s">
        <v>987</v>
      </c>
      <c r="K240" s="122">
        <v>-2873</v>
      </c>
      <c r="L240" s="122" t="s">
        <v>276</v>
      </c>
      <c r="M240" s="123" t="s">
        <v>231</v>
      </c>
      <c r="N240" s="123"/>
      <c r="O240" s="124" t="s">
        <v>268</v>
      </c>
      <c r="P240" s="125" t="s">
        <v>988</v>
      </c>
    </row>
    <row r="241" spans="1:16" ht="13.5" thickBot="1" x14ac:dyDescent="0.25">
      <c r="A241" s="112" t="str">
        <f t="shared" si="18"/>
        <v>IBVS 5672 </v>
      </c>
      <c r="B241" s="120" t="str">
        <f t="shared" si="19"/>
        <v>I</v>
      </c>
      <c r="C241" s="112">
        <f t="shared" si="20"/>
        <v>53696.952799999999</v>
      </c>
      <c r="D241" s="21" t="str">
        <f t="shared" si="21"/>
        <v>vis</v>
      </c>
      <c r="E241" s="121">
        <f>VLOOKUP(C241,Active!C$21:E$972,3,FALSE)</f>
        <v>7599.0126093929639</v>
      </c>
      <c r="F241" s="120" t="s">
        <v>203</v>
      </c>
      <c r="G241" s="21" t="str">
        <f t="shared" si="22"/>
        <v>53696.9528</v>
      </c>
      <c r="H241" s="112">
        <f t="shared" si="23"/>
        <v>-2254</v>
      </c>
      <c r="I241" s="122" t="s">
        <v>1043</v>
      </c>
      <c r="J241" s="123" t="s">
        <v>1044</v>
      </c>
      <c r="K241" s="122">
        <v>-2254</v>
      </c>
      <c r="L241" s="122" t="s">
        <v>1018</v>
      </c>
      <c r="M241" s="123" t="s">
        <v>699</v>
      </c>
      <c r="N241" s="123" t="s">
        <v>4</v>
      </c>
      <c r="O241" s="124" t="s">
        <v>939</v>
      </c>
      <c r="P241" s="125" t="s">
        <v>1045</v>
      </c>
    </row>
    <row r="242" spans="1:16" ht="13.5" thickBot="1" x14ac:dyDescent="0.25">
      <c r="A242" s="112" t="str">
        <f t="shared" si="18"/>
        <v>BAVM 178 </v>
      </c>
      <c r="B242" s="120" t="str">
        <f t="shared" si="19"/>
        <v>II</v>
      </c>
      <c r="C242" s="112">
        <f t="shared" si="20"/>
        <v>53768.551099999997</v>
      </c>
      <c r="D242" s="21" t="str">
        <f t="shared" si="21"/>
        <v>vis</v>
      </c>
      <c r="E242" s="121">
        <f>VLOOKUP(C242,Active!C$21:E$972,3,FALSE)</f>
        <v>7725.5347099358869</v>
      </c>
      <c r="F242" s="120" t="s">
        <v>203</v>
      </c>
      <c r="G242" s="21" t="str">
        <f t="shared" si="22"/>
        <v>53768.5511</v>
      </c>
      <c r="H242" s="112">
        <f t="shared" si="23"/>
        <v>-2127.5</v>
      </c>
      <c r="I242" s="122" t="s">
        <v>1056</v>
      </c>
      <c r="J242" s="123" t="s">
        <v>1057</v>
      </c>
      <c r="K242" s="122">
        <v>-2127.5</v>
      </c>
      <c r="L242" s="122" t="s">
        <v>1058</v>
      </c>
      <c r="M242" s="123" t="s">
        <v>944</v>
      </c>
      <c r="N242" s="123" t="s">
        <v>1059</v>
      </c>
      <c r="O242" s="124" t="s">
        <v>764</v>
      </c>
      <c r="P242" s="125" t="s">
        <v>1060</v>
      </c>
    </row>
    <row r="243" spans="1:16" ht="13.5" thickBot="1" x14ac:dyDescent="0.25">
      <c r="A243" s="112" t="str">
        <f t="shared" si="18"/>
        <v>BAVM 186 </v>
      </c>
      <c r="B243" s="120" t="str">
        <f t="shared" si="19"/>
        <v>II</v>
      </c>
      <c r="C243" s="112">
        <f t="shared" si="20"/>
        <v>54149.382400000002</v>
      </c>
      <c r="D243" s="21" t="str">
        <f t="shared" si="21"/>
        <v>vis</v>
      </c>
      <c r="E243" s="121">
        <f>VLOOKUP(C243,Active!C$21:E$972,3,FALSE)</f>
        <v>8398.5056607614551</v>
      </c>
      <c r="F243" s="120" t="s">
        <v>203</v>
      </c>
      <c r="G243" s="21" t="str">
        <f t="shared" si="22"/>
        <v>54149.3824</v>
      </c>
      <c r="H243" s="112">
        <f t="shared" si="23"/>
        <v>-1454.5</v>
      </c>
      <c r="I243" s="122" t="s">
        <v>1076</v>
      </c>
      <c r="J243" s="123" t="s">
        <v>1077</v>
      </c>
      <c r="K243" s="122" t="s">
        <v>1078</v>
      </c>
      <c r="L243" s="122" t="s">
        <v>1079</v>
      </c>
      <c r="M243" s="123" t="s">
        <v>944</v>
      </c>
      <c r="N243" s="123" t="s">
        <v>1059</v>
      </c>
      <c r="O243" s="124" t="s">
        <v>764</v>
      </c>
      <c r="P243" s="125" t="s">
        <v>1080</v>
      </c>
    </row>
    <row r="244" spans="1:16" ht="13.5" thickBot="1" x14ac:dyDescent="0.25">
      <c r="A244" s="112" t="str">
        <f t="shared" si="18"/>
        <v>OEJV 0074 </v>
      </c>
      <c r="B244" s="120" t="str">
        <f t="shared" si="19"/>
        <v>I</v>
      </c>
      <c r="C244" s="112">
        <f t="shared" si="20"/>
        <v>54172.306559999997</v>
      </c>
      <c r="D244" s="21" t="str">
        <f t="shared" si="21"/>
        <v>vis</v>
      </c>
      <c r="E244" s="121">
        <f>VLOOKUP(C244,Active!C$21:E$972,3,FALSE)</f>
        <v>8439.0151823057022</v>
      </c>
      <c r="F244" s="120" t="s">
        <v>203</v>
      </c>
      <c r="G244" s="21" t="str">
        <f t="shared" si="22"/>
        <v>54172.30656</v>
      </c>
      <c r="H244" s="112">
        <f t="shared" si="23"/>
        <v>-1414</v>
      </c>
      <c r="I244" s="122" t="s">
        <v>1085</v>
      </c>
      <c r="J244" s="123" t="s">
        <v>1086</v>
      </c>
      <c r="K244" s="122" t="s">
        <v>1087</v>
      </c>
      <c r="L244" s="122" t="s">
        <v>1088</v>
      </c>
      <c r="M244" s="123" t="s">
        <v>944</v>
      </c>
      <c r="N244" s="123" t="s">
        <v>1089</v>
      </c>
      <c r="O244" s="124" t="s">
        <v>973</v>
      </c>
      <c r="P244" s="125" t="s">
        <v>958</v>
      </c>
    </row>
    <row r="245" spans="1:16" ht="26.25" thickBot="1" x14ac:dyDescent="0.25">
      <c r="A245" s="112" t="str">
        <f t="shared" si="18"/>
        <v>JAAVSO 36(2);171 </v>
      </c>
      <c r="B245" s="120" t="str">
        <f t="shared" si="19"/>
        <v>I</v>
      </c>
      <c r="C245" s="112">
        <f t="shared" si="20"/>
        <v>54485.814400000003</v>
      </c>
      <c r="D245" s="21" t="str">
        <f t="shared" si="21"/>
        <v>vis</v>
      </c>
      <c r="E245" s="121">
        <f>VLOOKUP(C245,Active!C$21:E$972,3,FALSE)</f>
        <v>8993.01814681012</v>
      </c>
      <c r="F245" s="120" t="s">
        <v>203</v>
      </c>
      <c r="G245" s="21" t="str">
        <f t="shared" si="22"/>
        <v>54485.8144</v>
      </c>
      <c r="H245" s="112">
        <f t="shared" si="23"/>
        <v>-860</v>
      </c>
      <c r="I245" s="122" t="s">
        <v>1090</v>
      </c>
      <c r="J245" s="123" t="s">
        <v>1091</v>
      </c>
      <c r="K245" s="122" t="s">
        <v>1092</v>
      </c>
      <c r="L245" s="122" t="s">
        <v>1093</v>
      </c>
      <c r="M245" s="123" t="s">
        <v>944</v>
      </c>
      <c r="N245" s="123" t="s">
        <v>945</v>
      </c>
      <c r="O245" s="124" t="s">
        <v>425</v>
      </c>
      <c r="P245" s="125" t="s">
        <v>1094</v>
      </c>
    </row>
    <row r="246" spans="1:16" ht="26.25" thickBot="1" x14ac:dyDescent="0.25">
      <c r="A246" s="112" t="str">
        <f t="shared" si="18"/>
        <v>JAAVSO 36(2);171 </v>
      </c>
      <c r="B246" s="120" t="str">
        <f t="shared" si="19"/>
        <v>I</v>
      </c>
      <c r="C246" s="112">
        <f t="shared" si="20"/>
        <v>54497.698100000001</v>
      </c>
      <c r="D246" s="21" t="str">
        <f t="shared" si="21"/>
        <v>vis</v>
      </c>
      <c r="E246" s="121">
        <f>VLOOKUP(C246,Active!C$21:E$972,3,FALSE)</f>
        <v>9014.0179566690385</v>
      </c>
      <c r="F246" s="120" t="s">
        <v>203</v>
      </c>
      <c r="G246" s="21" t="str">
        <f t="shared" si="22"/>
        <v>54497.6981</v>
      </c>
      <c r="H246" s="112">
        <f t="shared" si="23"/>
        <v>-839</v>
      </c>
      <c r="I246" s="122" t="s">
        <v>1095</v>
      </c>
      <c r="J246" s="123" t="s">
        <v>1096</v>
      </c>
      <c r="K246" s="122" t="s">
        <v>1097</v>
      </c>
      <c r="L246" s="122" t="s">
        <v>1098</v>
      </c>
      <c r="M246" s="123" t="s">
        <v>944</v>
      </c>
      <c r="N246" s="123" t="s">
        <v>945</v>
      </c>
      <c r="O246" s="124" t="s">
        <v>1084</v>
      </c>
      <c r="P246" s="125" t="s">
        <v>1094</v>
      </c>
    </row>
    <row r="247" spans="1:16" ht="13.5" thickBot="1" x14ac:dyDescent="0.25">
      <c r="A247" s="112" t="str">
        <f t="shared" si="18"/>
        <v>BAVM 201 </v>
      </c>
      <c r="B247" s="120" t="str">
        <f t="shared" si="19"/>
        <v>I</v>
      </c>
      <c r="C247" s="112">
        <f t="shared" si="20"/>
        <v>54507.320099999997</v>
      </c>
      <c r="D247" s="21" t="str">
        <f t="shared" si="21"/>
        <v>vis</v>
      </c>
      <c r="E247" s="121">
        <f>VLOOKUP(C247,Active!C$21:E$972,3,FALSE)</f>
        <v>9031.0210929365676</v>
      </c>
      <c r="F247" s="120" t="s">
        <v>203</v>
      </c>
      <c r="G247" s="21" t="str">
        <f t="shared" si="22"/>
        <v>54507.3201</v>
      </c>
      <c r="H247" s="112">
        <f t="shared" si="23"/>
        <v>-822</v>
      </c>
      <c r="I247" s="122" t="s">
        <v>1099</v>
      </c>
      <c r="J247" s="123" t="s">
        <v>1100</v>
      </c>
      <c r="K247" s="122" t="s">
        <v>1101</v>
      </c>
      <c r="L247" s="122" t="s">
        <v>1102</v>
      </c>
      <c r="M247" s="123" t="s">
        <v>944</v>
      </c>
      <c r="N247" s="123" t="s">
        <v>772</v>
      </c>
      <c r="O247" s="124" t="s">
        <v>1103</v>
      </c>
      <c r="P247" s="125" t="s">
        <v>1104</v>
      </c>
    </row>
    <row r="248" spans="1:16" ht="26.25" thickBot="1" x14ac:dyDescent="0.25">
      <c r="A248" s="112" t="str">
        <f t="shared" si="18"/>
        <v>JAAVSO 36(2);171 </v>
      </c>
      <c r="B248" s="120" t="str">
        <f t="shared" si="19"/>
        <v>I</v>
      </c>
      <c r="C248" s="112">
        <f t="shared" si="20"/>
        <v>54513.544999999998</v>
      </c>
      <c r="D248" s="21" t="str">
        <f t="shared" si="21"/>
        <v>vis</v>
      </c>
      <c r="E248" s="121">
        <f>VLOOKUP(C248,Active!C$21:E$972,3,FALSE)</f>
        <v>9042.0211784647126</v>
      </c>
      <c r="F248" s="120" t="s">
        <v>203</v>
      </c>
      <c r="G248" s="21" t="str">
        <f t="shared" si="22"/>
        <v>54513.5450</v>
      </c>
      <c r="H248" s="112">
        <f t="shared" si="23"/>
        <v>-811</v>
      </c>
      <c r="I248" s="122" t="s">
        <v>1105</v>
      </c>
      <c r="J248" s="123" t="s">
        <v>1106</v>
      </c>
      <c r="K248" s="122" t="s">
        <v>1107</v>
      </c>
      <c r="L248" s="122" t="s">
        <v>1102</v>
      </c>
      <c r="M248" s="123" t="s">
        <v>944</v>
      </c>
      <c r="N248" s="123" t="s">
        <v>945</v>
      </c>
      <c r="O248" s="124" t="s">
        <v>425</v>
      </c>
      <c r="P248" s="125" t="s">
        <v>1094</v>
      </c>
    </row>
    <row r="249" spans="1:16" ht="13.5" thickBot="1" x14ac:dyDescent="0.25">
      <c r="A249" s="112" t="str">
        <f t="shared" si="18"/>
        <v>BAVM 201 </v>
      </c>
      <c r="B249" s="120" t="str">
        <f t="shared" si="19"/>
        <v>I</v>
      </c>
      <c r="C249" s="112">
        <f t="shared" si="20"/>
        <v>54516.373599999999</v>
      </c>
      <c r="D249" s="21" t="str">
        <f t="shared" si="21"/>
        <v>vis</v>
      </c>
      <c r="E249" s="121">
        <f>VLOOKUP(C249,Active!C$21:E$972,3,FALSE)</f>
        <v>9047.0196269417829</v>
      </c>
      <c r="F249" s="120" t="s">
        <v>203</v>
      </c>
      <c r="G249" s="21" t="str">
        <f t="shared" si="22"/>
        <v>54516.3736</v>
      </c>
      <c r="H249" s="112">
        <f t="shared" si="23"/>
        <v>-806</v>
      </c>
      <c r="I249" s="122" t="s">
        <v>1108</v>
      </c>
      <c r="J249" s="123" t="s">
        <v>1109</v>
      </c>
      <c r="K249" s="122" t="s">
        <v>1110</v>
      </c>
      <c r="L249" s="122" t="s">
        <v>1111</v>
      </c>
      <c r="M249" s="123" t="s">
        <v>944</v>
      </c>
      <c r="N249" s="123" t="s">
        <v>1059</v>
      </c>
      <c r="O249" s="124" t="s">
        <v>764</v>
      </c>
      <c r="P249" s="125" t="s">
        <v>1104</v>
      </c>
    </row>
    <row r="250" spans="1:16" ht="26.25" thickBot="1" x14ac:dyDescent="0.25">
      <c r="A250" s="112" t="str">
        <f t="shared" si="18"/>
        <v>JAAVSO 36(2);186 </v>
      </c>
      <c r="B250" s="120" t="str">
        <f t="shared" si="19"/>
        <v>I</v>
      </c>
      <c r="C250" s="112">
        <f t="shared" si="20"/>
        <v>54561.645499999999</v>
      </c>
      <c r="D250" s="21" t="str">
        <f t="shared" si="21"/>
        <v>vis</v>
      </c>
      <c r="E250" s="121">
        <f>VLOOKUP(C250,Active!C$21:E$972,3,FALSE)</f>
        <v>9127.0200722536047</v>
      </c>
      <c r="F250" s="120" t="s">
        <v>203</v>
      </c>
      <c r="G250" s="21" t="str">
        <f t="shared" si="22"/>
        <v>54561.6455</v>
      </c>
      <c r="H250" s="112">
        <f t="shared" si="23"/>
        <v>-726</v>
      </c>
      <c r="I250" s="122" t="s">
        <v>1112</v>
      </c>
      <c r="J250" s="123" t="s">
        <v>1113</v>
      </c>
      <c r="K250" s="122" t="s">
        <v>1114</v>
      </c>
      <c r="L250" s="122" t="s">
        <v>1115</v>
      </c>
      <c r="M250" s="123" t="s">
        <v>944</v>
      </c>
      <c r="N250" s="123" t="s">
        <v>772</v>
      </c>
      <c r="O250" s="124" t="s">
        <v>425</v>
      </c>
      <c r="P250" s="125" t="s">
        <v>1116</v>
      </c>
    </row>
    <row r="251" spans="1:16" ht="13.5" thickBot="1" x14ac:dyDescent="0.25">
      <c r="A251" s="112" t="str">
        <f t="shared" si="18"/>
        <v>IBVS 5938 </v>
      </c>
      <c r="B251" s="120" t="str">
        <f t="shared" si="19"/>
        <v>I</v>
      </c>
      <c r="C251" s="112">
        <f t="shared" si="20"/>
        <v>54853.647900000004</v>
      </c>
      <c r="D251" s="21" t="str">
        <f t="shared" si="21"/>
        <v>vis</v>
      </c>
      <c r="E251" s="121">
        <f>VLOOKUP(C251,Active!C$21:E$972,3,FALSE)</f>
        <v>9643.020550080264</v>
      </c>
      <c r="F251" s="120" t="s">
        <v>203</v>
      </c>
      <c r="G251" s="21" t="str">
        <f t="shared" si="22"/>
        <v>54853.6479</v>
      </c>
      <c r="H251" s="112">
        <f t="shared" si="23"/>
        <v>-210</v>
      </c>
      <c r="I251" s="122" t="s">
        <v>1122</v>
      </c>
      <c r="J251" s="123" t="s">
        <v>1123</v>
      </c>
      <c r="K251" s="122" t="s">
        <v>1124</v>
      </c>
      <c r="L251" s="122" t="s">
        <v>1125</v>
      </c>
      <c r="M251" s="123" t="s">
        <v>944</v>
      </c>
      <c r="N251" s="123" t="s">
        <v>203</v>
      </c>
      <c r="O251" s="124" t="s">
        <v>968</v>
      </c>
      <c r="P251" s="125" t="s">
        <v>1126</v>
      </c>
    </row>
    <row r="252" spans="1:16" ht="13.5" thickBot="1" x14ac:dyDescent="0.25">
      <c r="A252" s="112" t="str">
        <f t="shared" si="18"/>
        <v> JAAVSO 37;44 </v>
      </c>
      <c r="B252" s="120" t="str">
        <f t="shared" si="19"/>
        <v>I</v>
      </c>
      <c r="C252" s="112">
        <f t="shared" si="20"/>
        <v>54866.663</v>
      </c>
      <c r="D252" s="21" t="str">
        <f t="shared" si="21"/>
        <v>vis</v>
      </c>
      <c r="E252" s="121">
        <f>VLOOKUP(C252,Active!C$21:E$972,3,FALSE)</f>
        <v>9666.0196686455911</v>
      </c>
      <c r="F252" s="120" t="s">
        <v>203</v>
      </c>
      <c r="G252" s="21" t="str">
        <f t="shared" si="22"/>
        <v>54866.663</v>
      </c>
      <c r="H252" s="112">
        <f t="shared" si="23"/>
        <v>-187</v>
      </c>
      <c r="I252" s="122" t="s">
        <v>1127</v>
      </c>
      <c r="J252" s="123" t="s">
        <v>1128</v>
      </c>
      <c r="K252" s="122" t="s">
        <v>1129</v>
      </c>
      <c r="L252" s="122" t="s">
        <v>217</v>
      </c>
      <c r="M252" s="123" t="s">
        <v>944</v>
      </c>
      <c r="N252" s="123" t="s">
        <v>945</v>
      </c>
      <c r="O252" s="124" t="s">
        <v>1053</v>
      </c>
      <c r="P252" s="124" t="s">
        <v>1130</v>
      </c>
    </row>
    <row r="253" spans="1:16" ht="13.5" thickBot="1" x14ac:dyDescent="0.25">
      <c r="A253" s="112" t="str">
        <f t="shared" si="18"/>
        <v>IBVS 5893 </v>
      </c>
      <c r="B253" s="120" t="str">
        <f t="shared" si="19"/>
        <v>I</v>
      </c>
      <c r="C253" s="112">
        <f t="shared" si="20"/>
        <v>54932.306700000001</v>
      </c>
      <c r="D253" s="21" t="str">
        <f t="shared" si="21"/>
        <v>vis</v>
      </c>
      <c r="E253" s="121">
        <f>VLOOKUP(C253,Active!C$21:E$972,3,FALSE)</f>
        <v>9782.0193336014599</v>
      </c>
      <c r="F253" s="120" t="s">
        <v>203</v>
      </c>
      <c r="G253" s="21" t="str">
        <f t="shared" si="22"/>
        <v>54932.3067</v>
      </c>
      <c r="H253" s="112">
        <f t="shared" si="23"/>
        <v>-71</v>
      </c>
      <c r="I253" s="122" t="s">
        <v>1131</v>
      </c>
      <c r="J253" s="123" t="s">
        <v>1132</v>
      </c>
      <c r="K253" s="122" t="s">
        <v>1133</v>
      </c>
      <c r="L253" s="122" t="s">
        <v>1134</v>
      </c>
      <c r="M253" s="123" t="s">
        <v>944</v>
      </c>
      <c r="N253" s="123" t="s">
        <v>195</v>
      </c>
      <c r="O253" s="124" t="s">
        <v>1135</v>
      </c>
      <c r="P253" s="125" t="s">
        <v>1136</v>
      </c>
    </row>
    <row r="254" spans="1:16" ht="13.5" thickBot="1" x14ac:dyDescent="0.25">
      <c r="A254" s="112" t="str">
        <f t="shared" si="18"/>
        <v> JAAVSO 38;120 </v>
      </c>
      <c r="B254" s="120" t="str">
        <f t="shared" si="19"/>
        <v>I</v>
      </c>
      <c r="C254" s="112">
        <f t="shared" si="20"/>
        <v>55163.758699999998</v>
      </c>
      <c r="D254" s="21" t="str">
        <f t="shared" si="21"/>
        <v>vis</v>
      </c>
      <c r="E254" s="121">
        <f>VLOOKUP(C254,Active!C$21:E$972,3,FALSE)</f>
        <v>10191.020569871893</v>
      </c>
      <c r="F254" s="120" t="s">
        <v>203</v>
      </c>
      <c r="G254" s="21" t="str">
        <f t="shared" si="22"/>
        <v>55163.7587</v>
      </c>
      <c r="H254" s="112">
        <f t="shared" si="23"/>
        <v>338</v>
      </c>
      <c r="I254" s="122" t="s">
        <v>1137</v>
      </c>
      <c r="J254" s="123" t="s">
        <v>1138</v>
      </c>
      <c r="K254" s="122" t="s">
        <v>1139</v>
      </c>
      <c r="L254" s="122" t="s">
        <v>998</v>
      </c>
      <c r="M254" s="123" t="s">
        <v>944</v>
      </c>
      <c r="N254" s="123" t="s">
        <v>945</v>
      </c>
      <c r="O254" s="124" t="s">
        <v>425</v>
      </c>
      <c r="P254" s="124" t="s">
        <v>1140</v>
      </c>
    </row>
    <row r="255" spans="1:16" ht="13.5" thickBot="1" x14ac:dyDescent="0.25">
      <c r="A255" s="112" t="str">
        <f t="shared" si="18"/>
        <v>IBVS 5920 </v>
      </c>
      <c r="B255" s="120" t="str">
        <f t="shared" si="19"/>
        <v>I</v>
      </c>
      <c r="C255" s="112">
        <f t="shared" si="20"/>
        <v>55181.864500000003</v>
      </c>
      <c r="D255" s="21" t="str">
        <f t="shared" si="21"/>
        <v>vis</v>
      </c>
      <c r="E255" s="121">
        <f>VLOOKUP(C255,Active!C$21:E$972,3,FALSE)</f>
        <v>10223.015517349844</v>
      </c>
      <c r="F255" s="120" t="s">
        <v>203</v>
      </c>
      <c r="G255" s="21" t="str">
        <f t="shared" si="22"/>
        <v>55181.8645</v>
      </c>
      <c r="H255" s="112">
        <f t="shared" si="23"/>
        <v>370</v>
      </c>
      <c r="I255" s="122" t="s">
        <v>1147</v>
      </c>
      <c r="J255" s="123" t="s">
        <v>1148</v>
      </c>
      <c r="K255" s="122" t="s">
        <v>1149</v>
      </c>
      <c r="L255" s="122" t="s">
        <v>1048</v>
      </c>
      <c r="M255" s="123" t="s">
        <v>944</v>
      </c>
      <c r="N255" s="123" t="s">
        <v>203</v>
      </c>
      <c r="O255" s="124" t="s">
        <v>260</v>
      </c>
      <c r="P255" s="125" t="s">
        <v>1150</v>
      </c>
    </row>
    <row r="256" spans="1:16" ht="13.5" thickBot="1" x14ac:dyDescent="0.25">
      <c r="A256" s="112" t="str">
        <f t="shared" si="18"/>
        <v> JAAVSO 38;120 </v>
      </c>
      <c r="B256" s="120" t="str">
        <f t="shared" si="19"/>
        <v>I</v>
      </c>
      <c r="C256" s="112">
        <f t="shared" si="20"/>
        <v>55206.766499999998</v>
      </c>
      <c r="D256" s="21" t="str">
        <f t="shared" si="21"/>
        <v>vis</v>
      </c>
      <c r="E256" s="121">
        <f>VLOOKUP(C256,Active!C$21:E$972,3,FALSE)</f>
        <v>10267.020100527368</v>
      </c>
      <c r="F256" s="120" t="s">
        <v>203</v>
      </c>
      <c r="G256" s="21" t="str">
        <f t="shared" si="22"/>
        <v>55206.7665</v>
      </c>
      <c r="H256" s="112">
        <f t="shared" si="23"/>
        <v>414</v>
      </c>
      <c r="I256" s="122" t="s">
        <v>1151</v>
      </c>
      <c r="J256" s="123" t="s">
        <v>1152</v>
      </c>
      <c r="K256" s="122" t="s">
        <v>1153</v>
      </c>
      <c r="L256" s="122" t="s">
        <v>1098</v>
      </c>
      <c r="M256" s="123" t="s">
        <v>944</v>
      </c>
      <c r="N256" s="123" t="s">
        <v>945</v>
      </c>
      <c r="O256" s="124" t="s">
        <v>425</v>
      </c>
      <c r="P256" s="124" t="s">
        <v>1140</v>
      </c>
    </row>
    <row r="257" spans="1:16" ht="13.5" thickBot="1" x14ac:dyDescent="0.25">
      <c r="A257" s="112" t="str">
        <f t="shared" si="18"/>
        <v> JAAVSO 38;120 </v>
      </c>
      <c r="B257" s="120" t="str">
        <f t="shared" si="19"/>
        <v>I</v>
      </c>
      <c r="C257" s="112">
        <f t="shared" si="20"/>
        <v>55239.588799999998</v>
      </c>
      <c r="D257" s="21" t="str">
        <f t="shared" si="21"/>
        <v>vis</v>
      </c>
      <c r="E257" s="121">
        <f>VLOOKUP(C257,Active!C$21:E$972,3,FALSE)</f>
        <v>10325.020728204983</v>
      </c>
      <c r="F257" s="120" t="s">
        <v>203</v>
      </c>
      <c r="G257" s="21" t="str">
        <f t="shared" si="22"/>
        <v>55239.5888</v>
      </c>
      <c r="H257" s="112">
        <f t="shared" si="23"/>
        <v>472</v>
      </c>
      <c r="I257" s="122" t="s">
        <v>1154</v>
      </c>
      <c r="J257" s="123" t="s">
        <v>1155</v>
      </c>
      <c r="K257" s="122" t="s">
        <v>1156</v>
      </c>
      <c r="L257" s="122" t="s">
        <v>998</v>
      </c>
      <c r="M257" s="123" t="s">
        <v>944</v>
      </c>
      <c r="N257" s="123" t="s">
        <v>945</v>
      </c>
      <c r="O257" s="124" t="s">
        <v>425</v>
      </c>
      <c r="P257" s="124" t="s">
        <v>1140</v>
      </c>
    </row>
    <row r="258" spans="1:16" ht="13.5" thickBot="1" x14ac:dyDescent="0.25">
      <c r="A258" s="112" t="str">
        <f t="shared" si="18"/>
        <v> JAAVSO 39;94 </v>
      </c>
      <c r="B258" s="120" t="str">
        <f t="shared" si="19"/>
        <v>I</v>
      </c>
      <c r="C258" s="112">
        <f t="shared" si="20"/>
        <v>55270.712200000002</v>
      </c>
      <c r="D258" s="21" t="str">
        <f t="shared" si="21"/>
        <v>vis</v>
      </c>
      <c r="E258" s="121">
        <f>VLOOKUP(C258,Active!C$21:E$972,3,FALSE)</f>
        <v>10380.019212024266</v>
      </c>
      <c r="F258" s="120" t="s">
        <v>203</v>
      </c>
      <c r="G258" s="21" t="str">
        <f t="shared" si="22"/>
        <v>55270.7122</v>
      </c>
      <c r="H258" s="112">
        <f t="shared" si="23"/>
        <v>527</v>
      </c>
      <c r="I258" s="122" t="s">
        <v>1157</v>
      </c>
      <c r="J258" s="123" t="s">
        <v>1158</v>
      </c>
      <c r="K258" s="122" t="s">
        <v>1159</v>
      </c>
      <c r="L258" s="122" t="s">
        <v>1008</v>
      </c>
      <c r="M258" s="123" t="s">
        <v>944</v>
      </c>
      <c r="N258" s="123" t="s">
        <v>945</v>
      </c>
      <c r="O258" s="124" t="s">
        <v>1053</v>
      </c>
      <c r="P258" s="124" t="s">
        <v>1160</v>
      </c>
    </row>
    <row r="259" spans="1:16" ht="13.5" thickBot="1" x14ac:dyDescent="0.25">
      <c r="A259" s="112" t="str">
        <f t="shared" si="18"/>
        <v> JAAVSO 39;94 </v>
      </c>
      <c r="B259" s="120" t="str">
        <f t="shared" si="19"/>
        <v>I</v>
      </c>
      <c r="C259" s="112">
        <f t="shared" si="20"/>
        <v>55282.595500000003</v>
      </c>
      <c r="D259" s="21" t="str">
        <f t="shared" si="21"/>
        <v>vis</v>
      </c>
      <c r="E259" s="121">
        <f>VLOOKUP(C259,Active!C$21:E$972,3,FALSE)</f>
        <v>10401.018315039029</v>
      </c>
      <c r="F259" s="120" t="s">
        <v>203</v>
      </c>
      <c r="G259" s="21" t="str">
        <f t="shared" si="22"/>
        <v>55282.5955</v>
      </c>
      <c r="H259" s="112">
        <f t="shared" si="23"/>
        <v>548</v>
      </c>
      <c r="I259" s="122" t="s">
        <v>1161</v>
      </c>
      <c r="J259" s="123" t="s">
        <v>1162</v>
      </c>
      <c r="K259" s="122" t="s">
        <v>1163</v>
      </c>
      <c r="L259" s="122" t="s">
        <v>844</v>
      </c>
      <c r="M259" s="123" t="s">
        <v>944</v>
      </c>
      <c r="N259" s="123" t="s">
        <v>945</v>
      </c>
      <c r="O259" s="124" t="s">
        <v>425</v>
      </c>
      <c r="P259" s="124" t="s">
        <v>1160</v>
      </c>
    </row>
    <row r="260" spans="1:16" ht="13.5" thickBot="1" x14ac:dyDescent="0.25">
      <c r="A260" s="112" t="str">
        <f t="shared" si="18"/>
        <v> JAAVSO 39;177 </v>
      </c>
      <c r="B260" s="120" t="str">
        <f t="shared" si="19"/>
        <v>I</v>
      </c>
      <c r="C260" s="112">
        <f t="shared" si="20"/>
        <v>55579.690499999997</v>
      </c>
      <c r="D260" s="21" t="str">
        <f t="shared" si="21"/>
        <v>vis</v>
      </c>
      <c r="E260" s="121">
        <f>VLOOKUP(C260,Active!C$21:E$972,3,FALSE)</f>
        <v>10926.017979288043</v>
      </c>
      <c r="F260" s="120" t="s">
        <v>203</v>
      </c>
      <c r="G260" s="21" t="str">
        <f t="shared" si="22"/>
        <v>55579.6905</v>
      </c>
      <c r="H260" s="112">
        <f t="shared" si="23"/>
        <v>1073</v>
      </c>
      <c r="I260" s="122" t="s">
        <v>1164</v>
      </c>
      <c r="J260" s="123" t="s">
        <v>1165</v>
      </c>
      <c r="K260" s="122" t="s">
        <v>1166</v>
      </c>
      <c r="L260" s="122" t="s">
        <v>1167</v>
      </c>
      <c r="M260" s="123" t="s">
        <v>944</v>
      </c>
      <c r="N260" s="123" t="s">
        <v>203</v>
      </c>
      <c r="O260" s="124" t="s">
        <v>1053</v>
      </c>
      <c r="P260" s="124" t="s">
        <v>1168</v>
      </c>
    </row>
    <row r="261" spans="1:16" ht="13.5" thickBot="1" x14ac:dyDescent="0.25">
      <c r="A261" s="112" t="str">
        <f t="shared" si="18"/>
        <v> JAAVSO 39;177 </v>
      </c>
      <c r="B261" s="120" t="str">
        <f t="shared" si="19"/>
        <v>I</v>
      </c>
      <c r="C261" s="112">
        <f t="shared" si="20"/>
        <v>55641.373200000002</v>
      </c>
      <c r="D261" s="21" t="str">
        <f t="shared" si="21"/>
        <v>vis</v>
      </c>
      <c r="E261" s="121">
        <f>VLOOKUP(C261,Active!C$21:E$972,3,FALSE)</f>
        <v>11035.018119950038</v>
      </c>
      <c r="F261" s="120" t="s">
        <v>203</v>
      </c>
      <c r="G261" s="21" t="str">
        <f t="shared" si="22"/>
        <v>55641.3732</v>
      </c>
      <c r="H261" s="112">
        <f t="shared" si="23"/>
        <v>1182</v>
      </c>
      <c r="I261" s="122" t="s">
        <v>1169</v>
      </c>
      <c r="J261" s="123" t="s">
        <v>1170</v>
      </c>
      <c r="K261" s="122" t="s">
        <v>1171</v>
      </c>
      <c r="L261" s="122" t="s">
        <v>1167</v>
      </c>
      <c r="M261" s="123" t="s">
        <v>944</v>
      </c>
      <c r="N261" s="123" t="s">
        <v>203</v>
      </c>
      <c r="O261" s="124" t="s">
        <v>1172</v>
      </c>
      <c r="P261" s="124" t="s">
        <v>1168</v>
      </c>
    </row>
    <row r="262" spans="1:16" ht="13.5" thickBot="1" x14ac:dyDescent="0.25">
      <c r="A262" s="112" t="str">
        <f t="shared" si="18"/>
        <v> JAAVSO 41;122 </v>
      </c>
      <c r="B262" s="120" t="str">
        <f t="shared" si="19"/>
        <v>I</v>
      </c>
      <c r="C262" s="112">
        <f t="shared" si="20"/>
        <v>55961.670100000003</v>
      </c>
      <c r="D262" s="21" t="str">
        <f t="shared" si="21"/>
        <v>vis</v>
      </c>
      <c r="E262" s="121">
        <f>VLOOKUP(C262,Active!C$21:E$972,3,FALSE)</f>
        <v>11601.018102985781</v>
      </c>
      <c r="F262" s="120" t="s">
        <v>203</v>
      </c>
      <c r="G262" s="21" t="str">
        <f t="shared" si="22"/>
        <v>55961.6701</v>
      </c>
      <c r="H262" s="112">
        <f t="shared" si="23"/>
        <v>1748</v>
      </c>
      <c r="I262" s="122" t="s">
        <v>1173</v>
      </c>
      <c r="J262" s="123" t="s">
        <v>1174</v>
      </c>
      <c r="K262" s="122" t="s">
        <v>1175</v>
      </c>
      <c r="L262" s="122" t="s">
        <v>1048</v>
      </c>
      <c r="M262" s="123" t="s">
        <v>944</v>
      </c>
      <c r="N262" s="123" t="s">
        <v>203</v>
      </c>
      <c r="O262" s="124" t="s">
        <v>1053</v>
      </c>
      <c r="P262" s="124" t="s">
        <v>1176</v>
      </c>
    </row>
    <row r="263" spans="1:16" ht="13.5" thickBot="1" x14ac:dyDescent="0.25">
      <c r="A263" s="112" t="str">
        <f t="shared" si="18"/>
        <v>IBVS 6029 </v>
      </c>
      <c r="B263" s="120" t="str">
        <f t="shared" si="19"/>
        <v>I</v>
      </c>
      <c r="C263" s="112">
        <f t="shared" si="20"/>
        <v>55987.7</v>
      </c>
      <c r="D263" s="21" t="str">
        <f t="shared" si="21"/>
        <v>vis</v>
      </c>
      <c r="E263" s="121">
        <f>VLOOKUP(C263,Active!C$21:E$972,3,FALSE)</f>
        <v>11647.015809983317</v>
      </c>
      <c r="F263" s="120" t="s">
        <v>203</v>
      </c>
      <c r="G263" s="21" t="str">
        <f t="shared" si="22"/>
        <v>55987.7000</v>
      </c>
      <c r="H263" s="112">
        <f t="shared" si="23"/>
        <v>1794</v>
      </c>
      <c r="I263" s="122" t="s">
        <v>1177</v>
      </c>
      <c r="J263" s="123" t="s">
        <v>1178</v>
      </c>
      <c r="K263" s="122" t="s">
        <v>1179</v>
      </c>
      <c r="L263" s="122" t="s">
        <v>1180</v>
      </c>
      <c r="M263" s="123" t="s">
        <v>944</v>
      </c>
      <c r="N263" s="123" t="s">
        <v>203</v>
      </c>
      <c r="O263" s="124" t="s">
        <v>260</v>
      </c>
      <c r="P263" s="125" t="s">
        <v>1181</v>
      </c>
    </row>
    <row r="264" spans="1:16" ht="13.5" thickBot="1" x14ac:dyDescent="0.25">
      <c r="A264" s="112" t="str">
        <f t="shared" si="18"/>
        <v> JAAVSO 41;328 </v>
      </c>
      <c r="B264" s="120" t="str">
        <f t="shared" si="19"/>
        <v>I</v>
      </c>
      <c r="C264" s="112">
        <f t="shared" si="20"/>
        <v>56284.7981</v>
      </c>
      <c r="D264" s="21" t="str">
        <f t="shared" si="21"/>
        <v>vis</v>
      </c>
      <c r="E264" s="121">
        <f>VLOOKUP(C264,Active!C$21:E$972,3,FALSE)</f>
        <v>12172.020952274584</v>
      </c>
      <c r="F264" s="120" t="s">
        <v>203</v>
      </c>
      <c r="G264" s="21" t="str">
        <f t="shared" si="22"/>
        <v>56284.7981</v>
      </c>
      <c r="H264" s="112">
        <f t="shared" si="23"/>
        <v>2319</v>
      </c>
      <c r="I264" s="122" t="s">
        <v>1188</v>
      </c>
      <c r="J264" s="123" t="s">
        <v>1189</v>
      </c>
      <c r="K264" s="122" t="s">
        <v>1190</v>
      </c>
      <c r="L264" s="122" t="s">
        <v>904</v>
      </c>
      <c r="M264" s="123" t="s">
        <v>944</v>
      </c>
      <c r="N264" s="123" t="s">
        <v>203</v>
      </c>
      <c r="O264" s="124" t="s">
        <v>425</v>
      </c>
      <c r="P264" s="124" t="s">
        <v>1191</v>
      </c>
    </row>
    <row r="265" spans="1:16" ht="13.5" thickBot="1" x14ac:dyDescent="0.25">
      <c r="A265" s="112" t="str">
        <f t="shared" si="18"/>
        <v> JAAVSO 41;328 </v>
      </c>
      <c r="B265" s="120" t="str">
        <f t="shared" si="19"/>
        <v>I</v>
      </c>
      <c r="C265" s="112">
        <f t="shared" si="20"/>
        <v>56330.636500000001</v>
      </c>
      <c r="D265" s="21" t="str">
        <f t="shared" si="21"/>
        <v>vis</v>
      </c>
      <c r="E265" s="121">
        <f>VLOOKUP(C265,Active!C$21:E$972,3,FALSE)</f>
        <v>12253.022465627932</v>
      </c>
      <c r="F265" s="120" t="s">
        <v>203</v>
      </c>
      <c r="G265" s="21" t="str">
        <f t="shared" si="22"/>
        <v>56330.6365</v>
      </c>
      <c r="H265" s="112">
        <f t="shared" si="23"/>
        <v>2400</v>
      </c>
      <c r="I265" s="122" t="s">
        <v>1192</v>
      </c>
      <c r="J265" s="123" t="s">
        <v>1193</v>
      </c>
      <c r="K265" s="122" t="s">
        <v>1194</v>
      </c>
      <c r="L265" s="122" t="s">
        <v>1008</v>
      </c>
      <c r="M265" s="123" t="s">
        <v>944</v>
      </c>
      <c r="N265" s="123" t="s">
        <v>203</v>
      </c>
      <c r="O265" s="124" t="s">
        <v>1053</v>
      </c>
      <c r="P265" s="124" t="s">
        <v>1191</v>
      </c>
    </row>
    <row r="266" spans="1:16" ht="13.5" thickBot="1" x14ac:dyDescent="0.25">
      <c r="A266" s="112" t="str">
        <f t="shared" si="18"/>
        <v>BAVM 232 </v>
      </c>
      <c r="B266" s="120" t="str">
        <f t="shared" si="19"/>
        <v>I</v>
      </c>
      <c r="C266" s="112">
        <f t="shared" si="20"/>
        <v>56354.405200000001</v>
      </c>
      <c r="D266" s="21" t="str">
        <f t="shared" si="21"/>
        <v>vis</v>
      </c>
      <c r="E266" s="121">
        <f>VLOOKUP(C266,Active!C$21:E$972,3,FALSE)</f>
        <v>12295.024382589296</v>
      </c>
      <c r="F266" s="120" t="s">
        <v>203</v>
      </c>
      <c r="G266" s="21" t="str">
        <f t="shared" si="22"/>
        <v>56354.4052</v>
      </c>
      <c r="H266" s="112">
        <f t="shared" si="23"/>
        <v>2442</v>
      </c>
      <c r="I266" s="122" t="s">
        <v>1195</v>
      </c>
      <c r="J266" s="123" t="s">
        <v>1196</v>
      </c>
      <c r="K266" s="122" t="s">
        <v>1197</v>
      </c>
      <c r="L266" s="122" t="s">
        <v>1198</v>
      </c>
      <c r="M266" s="123" t="s">
        <v>944</v>
      </c>
      <c r="N266" s="123" t="s">
        <v>1059</v>
      </c>
      <c r="O266" s="124" t="s">
        <v>764</v>
      </c>
      <c r="P266" s="125" t="s">
        <v>1199</v>
      </c>
    </row>
    <row r="267" spans="1:16" ht="13.5" thickBot="1" x14ac:dyDescent="0.25">
      <c r="A267" s="112" t="str">
        <f t="shared" ref="A267:A330" si="24">P267</f>
        <v>IBVS 6092 </v>
      </c>
      <c r="B267" s="120" t="str">
        <f t="shared" ref="B267:B330" si="25">IF(H267=INT(H267),"I","II")</f>
        <v>I</v>
      </c>
      <c r="C267" s="112">
        <f t="shared" ref="C267:C330" si="26">1*G267</f>
        <v>56356.668400000002</v>
      </c>
      <c r="D267" s="21" t="str">
        <f t="shared" ref="D267:D330" si="27">VLOOKUP(F267,I$1:J$5,2,FALSE)</f>
        <v>vis</v>
      </c>
      <c r="E267" s="121">
        <f>VLOOKUP(C267,Active!C$21:E$972,3,FALSE)</f>
        <v>12299.023706846281</v>
      </c>
      <c r="F267" s="120" t="s">
        <v>203</v>
      </c>
      <c r="G267" s="21" t="str">
        <f t="shared" ref="G267:G330" si="28">MID(I267,3,LEN(I267)-3)</f>
        <v>56356.6684</v>
      </c>
      <c r="H267" s="112">
        <f t="shared" ref="H267:H330" si="29">1*K267</f>
        <v>2446</v>
      </c>
      <c r="I267" s="122" t="s">
        <v>1200</v>
      </c>
      <c r="J267" s="123" t="s">
        <v>1201</v>
      </c>
      <c r="K267" s="122" t="s">
        <v>1202</v>
      </c>
      <c r="L267" s="122" t="s">
        <v>1098</v>
      </c>
      <c r="M267" s="123" t="s">
        <v>944</v>
      </c>
      <c r="N267" s="123" t="s">
        <v>1089</v>
      </c>
      <c r="O267" s="124" t="s">
        <v>939</v>
      </c>
      <c r="P267" s="125" t="s">
        <v>1203</v>
      </c>
    </row>
    <row r="268" spans="1:16" ht="13.5" thickBot="1" x14ac:dyDescent="0.25">
      <c r="A268" s="112" t="str">
        <f t="shared" si="24"/>
        <v> JAAVSO 42;426 </v>
      </c>
      <c r="B268" s="120" t="str">
        <f t="shared" si="25"/>
        <v>I</v>
      </c>
      <c r="C268" s="112">
        <f t="shared" si="26"/>
        <v>56679.7955</v>
      </c>
      <c r="D268" s="21" t="str">
        <f t="shared" si="27"/>
        <v>vis</v>
      </c>
      <c r="E268" s="121">
        <f>VLOOKUP(C268,Active!C$21:E$972,3,FALSE)</f>
        <v>12870.024965735725</v>
      </c>
      <c r="F268" s="120" t="s">
        <v>203</v>
      </c>
      <c r="G268" s="21" t="str">
        <f t="shared" si="28"/>
        <v>56679.7955</v>
      </c>
      <c r="H268" s="112">
        <f t="shared" si="29"/>
        <v>3017</v>
      </c>
      <c r="I268" s="122" t="s">
        <v>1204</v>
      </c>
      <c r="J268" s="123" t="s">
        <v>1205</v>
      </c>
      <c r="K268" s="122" t="s">
        <v>1206</v>
      </c>
      <c r="L268" s="122" t="s">
        <v>1093</v>
      </c>
      <c r="M268" s="123" t="s">
        <v>944</v>
      </c>
      <c r="N268" s="123" t="s">
        <v>203</v>
      </c>
      <c r="O268" s="124" t="s">
        <v>1207</v>
      </c>
      <c r="P268" s="124" t="s">
        <v>1208</v>
      </c>
    </row>
    <row r="269" spans="1:16" ht="13.5" thickBot="1" x14ac:dyDescent="0.25">
      <c r="A269" s="112" t="str">
        <f t="shared" si="24"/>
        <v>BAVM 234 </v>
      </c>
      <c r="B269" s="120" t="str">
        <f t="shared" si="25"/>
        <v>II</v>
      </c>
      <c r="C269" s="112">
        <f t="shared" si="26"/>
        <v>56712.333500000001</v>
      </c>
      <c r="D269" s="21" t="str">
        <f t="shared" si="27"/>
        <v>vis</v>
      </c>
      <c r="E269" s="121">
        <f>VLOOKUP(C269,Active!C$21:E$972,3,FALSE)</f>
        <v>12927.523203926658</v>
      </c>
      <c r="F269" s="120" t="s">
        <v>203</v>
      </c>
      <c r="G269" s="21" t="str">
        <f t="shared" si="28"/>
        <v>56712.3335</v>
      </c>
      <c r="H269" s="112">
        <f t="shared" si="29"/>
        <v>3074.5</v>
      </c>
      <c r="I269" s="122" t="s">
        <v>1209</v>
      </c>
      <c r="J269" s="123" t="s">
        <v>1210</v>
      </c>
      <c r="K269" s="122" t="s">
        <v>1211</v>
      </c>
      <c r="L269" s="122" t="s">
        <v>1005</v>
      </c>
      <c r="M269" s="123" t="s">
        <v>944</v>
      </c>
      <c r="N269" s="123" t="s">
        <v>772</v>
      </c>
      <c r="O269" s="124" t="s">
        <v>1212</v>
      </c>
      <c r="P269" s="125" t="s">
        <v>1213</v>
      </c>
    </row>
    <row r="270" spans="1:16" ht="13.5" thickBot="1" x14ac:dyDescent="0.25">
      <c r="A270" s="112" t="str">
        <f t="shared" si="24"/>
        <v>BAVM 238 </v>
      </c>
      <c r="B270" s="120" t="str">
        <f t="shared" si="25"/>
        <v>II</v>
      </c>
      <c r="C270" s="112">
        <f t="shared" si="26"/>
        <v>56713.465799999998</v>
      </c>
      <c r="D270" s="21" t="str">
        <f t="shared" si="27"/>
        <v>vis</v>
      </c>
      <c r="E270" s="121">
        <f>VLOOKUP(C270,Active!C$21:E$972,3,FALSE)</f>
        <v>12929.524103032425</v>
      </c>
      <c r="F270" s="120" t="s">
        <v>203</v>
      </c>
      <c r="G270" s="21" t="str">
        <f t="shared" si="28"/>
        <v>56713.4658</v>
      </c>
      <c r="H270" s="112">
        <f t="shared" si="29"/>
        <v>3076.5</v>
      </c>
      <c r="I270" s="122" t="s">
        <v>1214</v>
      </c>
      <c r="J270" s="123" t="s">
        <v>1215</v>
      </c>
      <c r="K270" s="122" t="s">
        <v>1216</v>
      </c>
      <c r="L270" s="122" t="s">
        <v>1217</v>
      </c>
      <c r="M270" s="123" t="s">
        <v>944</v>
      </c>
      <c r="N270" s="123" t="s">
        <v>1059</v>
      </c>
      <c r="O270" s="124" t="s">
        <v>764</v>
      </c>
      <c r="P270" s="125" t="s">
        <v>1218</v>
      </c>
    </row>
    <row r="271" spans="1:16" ht="13.5" thickBot="1" x14ac:dyDescent="0.25">
      <c r="A271" s="112" t="str">
        <f t="shared" si="24"/>
        <v> JAAVSO 42;426 </v>
      </c>
      <c r="B271" s="120" t="str">
        <f t="shared" si="25"/>
        <v>I</v>
      </c>
      <c r="C271" s="112">
        <f t="shared" si="26"/>
        <v>56725.632100000003</v>
      </c>
      <c r="D271" s="21" t="str">
        <f t="shared" si="27"/>
        <v>vis</v>
      </c>
      <c r="E271" s="121">
        <f>VLOOKUP(C271,Active!C$21:E$972,3,FALSE)</f>
        <v>12951.023298290356</v>
      </c>
      <c r="F271" s="120" t="s">
        <v>203</v>
      </c>
      <c r="G271" s="21" t="str">
        <f t="shared" si="28"/>
        <v>56725.6321</v>
      </c>
      <c r="H271" s="112">
        <f t="shared" si="29"/>
        <v>3098</v>
      </c>
      <c r="I271" s="122" t="s">
        <v>1219</v>
      </c>
      <c r="J271" s="123" t="s">
        <v>1220</v>
      </c>
      <c r="K271" s="122" t="s">
        <v>1221</v>
      </c>
      <c r="L271" s="122" t="s">
        <v>1005</v>
      </c>
      <c r="M271" s="123" t="s">
        <v>944</v>
      </c>
      <c r="N271" s="123" t="s">
        <v>203</v>
      </c>
      <c r="O271" s="124" t="s">
        <v>425</v>
      </c>
      <c r="P271" s="124" t="s">
        <v>1208</v>
      </c>
    </row>
    <row r="272" spans="1:16" ht="13.5" thickBot="1" x14ac:dyDescent="0.25">
      <c r="A272" s="112" t="str">
        <f t="shared" si="24"/>
        <v> AC 157.18 </v>
      </c>
      <c r="B272" s="120" t="str">
        <f t="shared" si="25"/>
        <v>I</v>
      </c>
      <c r="C272" s="112">
        <f t="shared" si="26"/>
        <v>30046.125</v>
      </c>
      <c r="D272" s="21" t="str">
        <f t="shared" si="27"/>
        <v>vis</v>
      </c>
      <c r="E272" s="121">
        <f>VLOOKUP(C272,Active!C$21:E$972,3,FALSE)</f>
        <v>-34194.611161493391</v>
      </c>
      <c r="F272" s="120" t="s">
        <v>203</v>
      </c>
      <c r="G272" s="21" t="str">
        <f t="shared" si="28"/>
        <v>30046.125</v>
      </c>
      <c r="H272" s="112">
        <f t="shared" si="29"/>
        <v>-44047</v>
      </c>
      <c r="I272" s="122" t="s">
        <v>206</v>
      </c>
      <c r="J272" s="123" t="s">
        <v>207</v>
      </c>
      <c r="K272" s="122">
        <v>-44047</v>
      </c>
      <c r="L272" s="122" t="s">
        <v>208</v>
      </c>
      <c r="M272" s="123" t="s">
        <v>209</v>
      </c>
      <c r="N272" s="123"/>
      <c r="O272" s="124" t="s">
        <v>210</v>
      </c>
      <c r="P272" s="124" t="s">
        <v>211</v>
      </c>
    </row>
    <row r="273" spans="1:16" ht="13.5" thickBot="1" x14ac:dyDescent="0.25">
      <c r="A273" s="112" t="str">
        <f t="shared" si="24"/>
        <v> AC 157.18 </v>
      </c>
      <c r="B273" s="120" t="str">
        <f t="shared" si="25"/>
        <v>II</v>
      </c>
      <c r="C273" s="112">
        <f t="shared" si="26"/>
        <v>33379.184999999998</v>
      </c>
      <c r="D273" s="21" t="str">
        <f t="shared" si="27"/>
        <v>vis</v>
      </c>
      <c r="E273" s="121">
        <f>VLOOKUP(C273,Active!C$21:E$972,3,FALSE)</f>
        <v>-28304.726172106661</v>
      </c>
      <c r="F273" s="120" t="s">
        <v>203</v>
      </c>
      <c r="G273" s="21" t="str">
        <f t="shared" si="28"/>
        <v>33379.185</v>
      </c>
      <c r="H273" s="112">
        <f t="shared" si="29"/>
        <v>-38157.5</v>
      </c>
      <c r="I273" s="122" t="s">
        <v>212</v>
      </c>
      <c r="J273" s="123" t="s">
        <v>213</v>
      </c>
      <c r="K273" s="122">
        <v>-38157.5</v>
      </c>
      <c r="L273" s="122" t="s">
        <v>214</v>
      </c>
      <c r="M273" s="123" t="s">
        <v>209</v>
      </c>
      <c r="N273" s="123"/>
      <c r="O273" s="124" t="s">
        <v>210</v>
      </c>
      <c r="P273" s="124" t="s">
        <v>211</v>
      </c>
    </row>
    <row r="274" spans="1:16" ht="13.5" thickBot="1" x14ac:dyDescent="0.25">
      <c r="A274" s="112" t="str">
        <f t="shared" si="24"/>
        <v> MVS 221 </v>
      </c>
      <c r="B274" s="120" t="str">
        <f t="shared" si="25"/>
        <v>I</v>
      </c>
      <c r="C274" s="112">
        <f t="shared" si="26"/>
        <v>35537.332999999999</v>
      </c>
      <c r="D274" s="21" t="str">
        <f t="shared" si="27"/>
        <v>vis</v>
      </c>
      <c r="E274" s="121">
        <f>VLOOKUP(C274,Active!C$21:E$972,3,FALSE)</f>
        <v>-24491.040396850589</v>
      </c>
      <c r="F274" s="120" t="s">
        <v>203</v>
      </c>
      <c r="G274" s="21" t="str">
        <f t="shared" si="28"/>
        <v>35537.333</v>
      </c>
      <c r="H274" s="112">
        <f t="shared" si="29"/>
        <v>-34344</v>
      </c>
      <c r="I274" s="122" t="s">
        <v>215</v>
      </c>
      <c r="J274" s="123" t="s">
        <v>216</v>
      </c>
      <c r="K274" s="122">
        <v>-34344</v>
      </c>
      <c r="L274" s="122" t="s">
        <v>217</v>
      </c>
      <c r="M274" s="123" t="s">
        <v>205</v>
      </c>
      <c r="N274" s="123"/>
      <c r="O274" s="124" t="s">
        <v>218</v>
      </c>
      <c r="P274" s="124" t="s">
        <v>219</v>
      </c>
    </row>
    <row r="275" spans="1:16" ht="13.5" thickBot="1" x14ac:dyDescent="0.25">
      <c r="A275" s="112" t="str">
        <f t="shared" si="24"/>
        <v> MVS 221 </v>
      </c>
      <c r="B275" s="120" t="str">
        <f t="shared" si="25"/>
        <v>I</v>
      </c>
      <c r="C275" s="112">
        <f t="shared" si="26"/>
        <v>35538.468000000001</v>
      </c>
      <c r="D275" s="21" t="str">
        <f t="shared" si="27"/>
        <v>vis</v>
      </c>
      <c r="E275" s="121">
        <f>VLOOKUP(C275,Active!C$21:E$972,3,FALSE)</f>
        <v>-24489.034726546732</v>
      </c>
      <c r="F275" s="120" t="s">
        <v>203</v>
      </c>
      <c r="G275" s="21" t="str">
        <f t="shared" si="28"/>
        <v>35538.468</v>
      </c>
      <c r="H275" s="112">
        <f t="shared" si="29"/>
        <v>-34342</v>
      </c>
      <c r="I275" s="122" t="s">
        <v>220</v>
      </c>
      <c r="J275" s="123" t="s">
        <v>221</v>
      </c>
      <c r="K275" s="122">
        <v>-34342</v>
      </c>
      <c r="L275" s="122" t="s">
        <v>222</v>
      </c>
      <c r="M275" s="123" t="s">
        <v>205</v>
      </c>
      <c r="N275" s="123"/>
      <c r="O275" s="124" t="s">
        <v>218</v>
      </c>
      <c r="P275" s="124" t="s">
        <v>219</v>
      </c>
    </row>
    <row r="276" spans="1:16" ht="13.5" thickBot="1" x14ac:dyDescent="0.25">
      <c r="A276" s="112" t="str">
        <f t="shared" si="24"/>
        <v> MVS 221 </v>
      </c>
      <c r="B276" s="120" t="str">
        <f t="shared" si="25"/>
        <v>I</v>
      </c>
      <c r="C276" s="112">
        <f t="shared" si="26"/>
        <v>35541.294999999998</v>
      </c>
      <c r="D276" s="21" t="str">
        <f t="shared" si="27"/>
        <v>vis</v>
      </c>
      <c r="E276" s="121">
        <f>VLOOKUP(C276,Active!C$21:E$972,3,FALSE)</f>
        <v>-24484.039105446307</v>
      </c>
      <c r="F276" s="120" t="s">
        <v>203</v>
      </c>
      <c r="G276" s="21" t="str">
        <f t="shared" si="28"/>
        <v>35541.295</v>
      </c>
      <c r="H276" s="112">
        <f t="shared" si="29"/>
        <v>-34337</v>
      </c>
      <c r="I276" s="122" t="s">
        <v>223</v>
      </c>
      <c r="J276" s="123" t="s">
        <v>224</v>
      </c>
      <c r="K276" s="122">
        <v>-34337</v>
      </c>
      <c r="L276" s="122" t="s">
        <v>225</v>
      </c>
      <c r="M276" s="123" t="s">
        <v>205</v>
      </c>
      <c r="N276" s="123"/>
      <c r="O276" s="124" t="s">
        <v>218</v>
      </c>
      <c r="P276" s="124" t="s">
        <v>219</v>
      </c>
    </row>
    <row r="277" spans="1:16" ht="13.5" thickBot="1" x14ac:dyDescent="0.25">
      <c r="A277" s="112" t="str">
        <f t="shared" si="24"/>
        <v> MVS 221 </v>
      </c>
      <c r="B277" s="120" t="str">
        <f t="shared" si="25"/>
        <v>I</v>
      </c>
      <c r="C277" s="112">
        <f t="shared" si="26"/>
        <v>35550.351999999999</v>
      </c>
      <c r="D277" s="21" t="str">
        <f t="shared" si="27"/>
        <v>vis</v>
      </c>
      <c r="E277" s="121">
        <f>VLOOKUP(C277,Active!C$21:E$972,3,FALSE)</f>
        <v>-24468.034386554697</v>
      </c>
      <c r="F277" s="120" t="s">
        <v>203</v>
      </c>
      <c r="G277" s="21" t="str">
        <f t="shared" si="28"/>
        <v>35550.352</v>
      </c>
      <c r="H277" s="112">
        <f t="shared" si="29"/>
        <v>-34321</v>
      </c>
      <c r="I277" s="122" t="s">
        <v>226</v>
      </c>
      <c r="J277" s="123" t="s">
        <v>227</v>
      </c>
      <c r="K277" s="122">
        <v>-34321</v>
      </c>
      <c r="L277" s="122" t="s">
        <v>222</v>
      </c>
      <c r="M277" s="123" t="s">
        <v>205</v>
      </c>
      <c r="N277" s="123"/>
      <c r="O277" s="124" t="s">
        <v>218</v>
      </c>
      <c r="P277" s="124" t="s">
        <v>219</v>
      </c>
    </row>
    <row r="278" spans="1:16" ht="13.5" thickBot="1" x14ac:dyDescent="0.25">
      <c r="A278" s="112" t="str">
        <f t="shared" si="24"/>
        <v> BRNO 9 </v>
      </c>
      <c r="B278" s="120" t="str">
        <f t="shared" si="25"/>
        <v>I</v>
      </c>
      <c r="C278" s="112">
        <f t="shared" si="26"/>
        <v>39535.375999999997</v>
      </c>
      <c r="D278" s="21" t="str">
        <f t="shared" si="27"/>
        <v>vis</v>
      </c>
      <c r="E278" s="121">
        <f>VLOOKUP(C278,Active!C$21:E$972,3,FALSE)</f>
        <v>-17426.057032427896</v>
      </c>
      <c r="F278" s="120" t="s">
        <v>203</v>
      </c>
      <c r="G278" s="21" t="str">
        <f t="shared" si="28"/>
        <v>39535.376</v>
      </c>
      <c r="H278" s="112">
        <f t="shared" si="29"/>
        <v>-27279</v>
      </c>
      <c r="I278" s="122" t="s">
        <v>239</v>
      </c>
      <c r="J278" s="123" t="s">
        <v>240</v>
      </c>
      <c r="K278" s="122">
        <v>-27279</v>
      </c>
      <c r="L278" s="122" t="s">
        <v>241</v>
      </c>
      <c r="M278" s="123" t="s">
        <v>231</v>
      </c>
      <c r="N278" s="123"/>
      <c r="O278" s="124" t="s">
        <v>242</v>
      </c>
      <c r="P278" s="124" t="s">
        <v>243</v>
      </c>
    </row>
    <row r="279" spans="1:16" ht="13.5" thickBot="1" x14ac:dyDescent="0.25">
      <c r="A279" s="112" t="str">
        <f t="shared" si="24"/>
        <v> BRNO 14 </v>
      </c>
      <c r="B279" s="120" t="str">
        <f t="shared" si="25"/>
        <v>I</v>
      </c>
      <c r="C279" s="112">
        <f t="shared" si="26"/>
        <v>40974.46</v>
      </c>
      <c r="D279" s="21" t="str">
        <f t="shared" si="27"/>
        <v>vis</v>
      </c>
      <c r="E279" s="121">
        <f>VLOOKUP(C279,Active!C$21:E$972,3,FALSE)</f>
        <v>-14883.036729743086</v>
      </c>
      <c r="F279" s="120" t="s">
        <v>203</v>
      </c>
      <c r="G279" s="21" t="str">
        <f t="shared" si="28"/>
        <v>40974.460</v>
      </c>
      <c r="H279" s="112">
        <f t="shared" si="29"/>
        <v>-24736</v>
      </c>
      <c r="I279" s="122" t="s">
        <v>244</v>
      </c>
      <c r="J279" s="123" t="s">
        <v>245</v>
      </c>
      <c r="K279" s="122">
        <v>-24736</v>
      </c>
      <c r="L279" s="122" t="s">
        <v>246</v>
      </c>
      <c r="M279" s="123" t="s">
        <v>231</v>
      </c>
      <c r="N279" s="123"/>
      <c r="O279" s="124" t="s">
        <v>247</v>
      </c>
      <c r="P279" s="124" t="s">
        <v>248</v>
      </c>
    </row>
    <row r="280" spans="1:16" ht="13.5" thickBot="1" x14ac:dyDescent="0.25">
      <c r="A280" s="112" t="str">
        <f t="shared" si="24"/>
        <v> BRNO 14 </v>
      </c>
      <c r="B280" s="120" t="str">
        <f t="shared" si="25"/>
        <v>I</v>
      </c>
      <c r="C280" s="112">
        <f t="shared" si="26"/>
        <v>40974.46</v>
      </c>
      <c r="D280" s="21" t="str">
        <f t="shared" si="27"/>
        <v>vis</v>
      </c>
      <c r="E280" s="121">
        <f>VLOOKUP(C280,Active!C$21:E$972,3,FALSE)</f>
        <v>-14883.036729743086</v>
      </c>
      <c r="F280" s="120" t="s">
        <v>203</v>
      </c>
      <c r="G280" s="21" t="str">
        <f t="shared" si="28"/>
        <v>40974.460</v>
      </c>
      <c r="H280" s="112">
        <f t="shared" si="29"/>
        <v>-24736</v>
      </c>
      <c r="I280" s="122" t="s">
        <v>244</v>
      </c>
      <c r="J280" s="123" t="s">
        <v>245</v>
      </c>
      <c r="K280" s="122">
        <v>-24736</v>
      </c>
      <c r="L280" s="122" t="s">
        <v>246</v>
      </c>
      <c r="M280" s="123" t="s">
        <v>231</v>
      </c>
      <c r="N280" s="123"/>
      <c r="O280" s="124" t="s">
        <v>249</v>
      </c>
      <c r="P280" s="124" t="s">
        <v>248</v>
      </c>
    </row>
    <row r="281" spans="1:16" ht="13.5" thickBot="1" x14ac:dyDescent="0.25">
      <c r="A281" s="112" t="str">
        <f t="shared" si="24"/>
        <v> BRNO 20 </v>
      </c>
      <c r="B281" s="120" t="str">
        <f t="shared" si="25"/>
        <v>I</v>
      </c>
      <c r="C281" s="112">
        <f t="shared" si="26"/>
        <v>42133.421000000002</v>
      </c>
      <c r="D281" s="21" t="str">
        <f t="shared" si="27"/>
        <v>vis</v>
      </c>
      <c r="E281" s="121">
        <f>VLOOKUP(C281,Active!C$21:E$972,3,FALSE)</f>
        <v>-12835.024693600726</v>
      </c>
      <c r="F281" s="120" t="s">
        <v>203</v>
      </c>
      <c r="G281" s="21" t="str">
        <f t="shared" si="28"/>
        <v>42133.421</v>
      </c>
      <c r="H281" s="112">
        <f t="shared" si="29"/>
        <v>-22688</v>
      </c>
      <c r="I281" s="122" t="s">
        <v>250</v>
      </c>
      <c r="J281" s="123" t="s">
        <v>251</v>
      </c>
      <c r="K281" s="122">
        <v>-22688</v>
      </c>
      <c r="L281" s="122" t="s">
        <v>252</v>
      </c>
      <c r="M281" s="123" t="s">
        <v>231</v>
      </c>
      <c r="N281" s="123"/>
      <c r="O281" s="124" t="s">
        <v>253</v>
      </c>
      <c r="P281" s="124" t="s">
        <v>254</v>
      </c>
    </row>
    <row r="282" spans="1:16" ht="13.5" thickBot="1" x14ac:dyDescent="0.25">
      <c r="A282" s="112" t="str">
        <f t="shared" si="24"/>
        <v> BRNO 20 </v>
      </c>
      <c r="B282" s="120" t="str">
        <f t="shared" si="25"/>
        <v>I</v>
      </c>
      <c r="C282" s="112">
        <f t="shared" si="26"/>
        <v>42133.425000000003</v>
      </c>
      <c r="D282" s="21" t="str">
        <f t="shared" si="27"/>
        <v>vis</v>
      </c>
      <c r="E282" s="121">
        <f>VLOOKUP(C282,Active!C$21:E$972,3,FALSE)</f>
        <v>-12835.017625159126</v>
      </c>
      <c r="F282" s="120" t="s">
        <v>203</v>
      </c>
      <c r="G282" s="21" t="str">
        <f t="shared" si="28"/>
        <v>42133.425</v>
      </c>
      <c r="H282" s="112">
        <f t="shared" si="29"/>
        <v>-22688</v>
      </c>
      <c r="I282" s="122" t="s">
        <v>255</v>
      </c>
      <c r="J282" s="123" t="s">
        <v>256</v>
      </c>
      <c r="K282" s="122">
        <v>-22688</v>
      </c>
      <c r="L282" s="122" t="s">
        <v>225</v>
      </c>
      <c r="M282" s="123" t="s">
        <v>231</v>
      </c>
      <c r="N282" s="123"/>
      <c r="O282" s="124" t="s">
        <v>257</v>
      </c>
      <c r="P282" s="124" t="s">
        <v>254</v>
      </c>
    </row>
    <row r="283" spans="1:16" ht="13.5" thickBot="1" x14ac:dyDescent="0.25">
      <c r="A283" s="112" t="str">
        <f t="shared" si="24"/>
        <v> BRNO 20 </v>
      </c>
      <c r="B283" s="120" t="str">
        <f t="shared" si="25"/>
        <v>I</v>
      </c>
      <c r="C283" s="112">
        <f t="shared" si="26"/>
        <v>42460.508999999998</v>
      </c>
      <c r="D283" s="21" t="str">
        <f t="shared" si="27"/>
        <v>vis</v>
      </c>
      <c r="E283" s="121">
        <f>VLOOKUP(C283,Active!C$21:E$972,3,FALSE)</f>
        <v>-12257.024087128444</v>
      </c>
      <c r="F283" s="120" t="s">
        <v>203</v>
      </c>
      <c r="G283" s="21" t="str">
        <f t="shared" si="28"/>
        <v>42460.509</v>
      </c>
      <c r="H283" s="112">
        <f t="shared" si="29"/>
        <v>-22110</v>
      </c>
      <c r="I283" s="122" t="s">
        <v>274</v>
      </c>
      <c r="J283" s="123" t="s">
        <v>275</v>
      </c>
      <c r="K283" s="122">
        <v>-22110</v>
      </c>
      <c r="L283" s="122" t="s">
        <v>276</v>
      </c>
      <c r="M283" s="123" t="s">
        <v>231</v>
      </c>
      <c r="N283" s="123"/>
      <c r="O283" s="124" t="s">
        <v>247</v>
      </c>
      <c r="P283" s="124" t="s">
        <v>254</v>
      </c>
    </row>
    <row r="284" spans="1:16" ht="13.5" thickBot="1" x14ac:dyDescent="0.25">
      <c r="A284" s="112" t="str">
        <f t="shared" si="24"/>
        <v> AN 301.327 </v>
      </c>
      <c r="B284" s="120" t="str">
        <f t="shared" si="25"/>
        <v>I</v>
      </c>
      <c r="C284" s="112">
        <f t="shared" si="26"/>
        <v>42812.499000000003</v>
      </c>
      <c r="D284" s="21" t="str">
        <f t="shared" si="27"/>
        <v>vis</v>
      </c>
      <c r="E284" s="121">
        <f>VLOOKUP(C284,Active!C$21:E$972,3,FALSE)</f>
        <v>-11635.018897478612</v>
      </c>
      <c r="F284" s="120" t="s">
        <v>203</v>
      </c>
      <c r="G284" s="21" t="str">
        <f t="shared" si="28"/>
        <v>42812.499</v>
      </c>
      <c r="H284" s="112">
        <f t="shared" si="29"/>
        <v>-21488</v>
      </c>
      <c r="I284" s="122" t="s">
        <v>292</v>
      </c>
      <c r="J284" s="123" t="s">
        <v>293</v>
      </c>
      <c r="K284" s="122">
        <v>-21488</v>
      </c>
      <c r="L284" s="122" t="s">
        <v>230</v>
      </c>
      <c r="M284" s="123" t="s">
        <v>231</v>
      </c>
      <c r="N284" s="123"/>
      <c r="O284" s="124" t="s">
        <v>294</v>
      </c>
      <c r="P284" s="124" t="s">
        <v>295</v>
      </c>
    </row>
    <row r="285" spans="1:16" ht="13.5" thickBot="1" x14ac:dyDescent="0.25">
      <c r="A285" s="112" t="str">
        <f t="shared" si="24"/>
        <v> AN 301.327 </v>
      </c>
      <c r="B285" s="120" t="str">
        <f t="shared" si="25"/>
        <v>I</v>
      </c>
      <c r="C285" s="112">
        <f t="shared" si="26"/>
        <v>42828.34</v>
      </c>
      <c r="D285" s="21" t="str">
        <f t="shared" si="27"/>
        <v>vis</v>
      </c>
      <c r="E285" s="121">
        <f>VLOOKUP(C285,Active!C$21:E$972,3,FALSE)</f>
        <v>-11607.026101634303</v>
      </c>
      <c r="F285" s="120" t="s">
        <v>203</v>
      </c>
      <c r="G285" s="21" t="str">
        <f t="shared" si="28"/>
        <v>42828.340</v>
      </c>
      <c r="H285" s="112">
        <f t="shared" si="29"/>
        <v>-21460</v>
      </c>
      <c r="I285" s="122" t="s">
        <v>298</v>
      </c>
      <c r="J285" s="123" t="s">
        <v>299</v>
      </c>
      <c r="K285" s="122">
        <v>-21460</v>
      </c>
      <c r="L285" s="122" t="s">
        <v>264</v>
      </c>
      <c r="M285" s="123" t="s">
        <v>231</v>
      </c>
      <c r="N285" s="123"/>
      <c r="O285" s="124" t="s">
        <v>294</v>
      </c>
      <c r="P285" s="124" t="s">
        <v>295</v>
      </c>
    </row>
    <row r="286" spans="1:16" ht="13.5" thickBot="1" x14ac:dyDescent="0.25">
      <c r="A286" s="112" t="str">
        <f t="shared" si="24"/>
        <v> BRNO 21 </v>
      </c>
      <c r="B286" s="120" t="str">
        <f t="shared" si="25"/>
        <v>I</v>
      </c>
      <c r="C286" s="112">
        <f t="shared" si="26"/>
        <v>42837.375</v>
      </c>
      <c r="D286" s="21" t="str">
        <f t="shared" si="27"/>
        <v>vis</v>
      </c>
      <c r="E286" s="121">
        <f>VLOOKUP(C286,Active!C$21:E$972,3,FALSE)</f>
        <v>-11591.060259171481</v>
      </c>
      <c r="F286" s="120" t="s">
        <v>203</v>
      </c>
      <c r="G286" s="21" t="str">
        <f t="shared" si="28"/>
        <v>42837.375</v>
      </c>
      <c r="H286" s="112">
        <f t="shared" si="29"/>
        <v>-21444</v>
      </c>
      <c r="I286" s="122" t="s">
        <v>305</v>
      </c>
      <c r="J286" s="123" t="s">
        <v>306</v>
      </c>
      <c r="K286" s="122">
        <v>-21444</v>
      </c>
      <c r="L286" s="122" t="s">
        <v>307</v>
      </c>
      <c r="M286" s="123" t="s">
        <v>231</v>
      </c>
      <c r="N286" s="123"/>
      <c r="O286" s="124" t="s">
        <v>308</v>
      </c>
      <c r="P286" s="124" t="s">
        <v>309</v>
      </c>
    </row>
    <row r="287" spans="1:16" ht="13.5" thickBot="1" x14ac:dyDescent="0.25">
      <c r="A287" s="112" t="str">
        <f t="shared" si="24"/>
        <v> BRNO 21 </v>
      </c>
      <c r="B287" s="120" t="str">
        <f t="shared" si="25"/>
        <v>I</v>
      </c>
      <c r="C287" s="112">
        <f t="shared" si="26"/>
        <v>42837.375999999997</v>
      </c>
      <c r="D287" s="21" t="str">
        <f t="shared" si="27"/>
        <v>vis</v>
      </c>
      <c r="E287" s="121">
        <f>VLOOKUP(C287,Active!C$21:E$972,3,FALSE)</f>
        <v>-11591.058492061087</v>
      </c>
      <c r="F287" s="120" t="s">
        <v>203</v>
      </c>
      <c r="G287" s="21" t="str">
        <f t="shared" si="28"/>
        <v>42837.376</v>
      </c>
      <c r="H287" s="112">
        <f t="shared" si="29"/>
        <v>-21444</v>
      </c>
      <c r="I287" s="122" t="s">
        <v>310</v>
      </c>
      <c r="J287" s="123" t="s">
        <v>311</v>
      </c>
      <c r="K287" s="122">
        <v>-21444</v>
      </c>
      <c r="L287" s="122" t="s">
        <v>312</v>
      </c>
      <c r="M287" s="123" t="s">
        <v>231</v>
      </c>
      <c r="N287" s="123"/>
      <c r="O287" s="124" t="s">
        <v>313</v>
      </c>
      <c r="P287" s="124" t="s">
        <v>309</v>
      </c>
    </row>
    <row r="288" spans="1:16" ht="13.5" thickBot="1" x14ac:dyDescent="0.25">
      <c r="A288" s="112" t="str">
        <f t="shared" si="24"/>
        <v> BRNO 21 </v>
      </c>
      <c r="B288" s="120" t="str">
        <f t="shared" si="25"/>
        <v>I</v>
      </c>
      <c r="C288" s="112">
        <f t="shared" si="26"/>
        <v>42837.383999999998</v>
      </c>
      <c r="D288" s="21" t="str">
        <f t="shared" si="27"/>
        <v>vis</v>
      </c>
      <c r="E288" s="121">
        <f>VLOOKUP(C288,Active!C$21:E$972,3,FALSE)</f>
        <v>-11591.044355177886</v>
      </c>
      <c r="F288" s="120" t="s">
        <v>203</v>
      </c>
      <c r="G288" s="21" t="str">
        <f t="shared" si="28"/>
        <v>42837.384</v>
      </c>
      <c r="H288" s="112">
        <f t="shared" si="29"/>
        <v>-21444</v>
      </c>
      <c r="I288" s="122" t="s">
        <v>314</v>
      </c>
      <c r="J288" s="123" t="s">
        <v>315</v>
      </c>
      <c r="K288" s="122">
        <v>-21444</v>
      </c>
      <c r="L288" s="122" t="s">
        <v>316</v>
      </c>
      <c r="M288" s="123" t="s">
        <v>231</v>
      </c>
      <c r="N288" s="123"/>
      <c r="O288" s="124" t="s">
        <v>257</v>
      </c>
      <c r="P288" s="124" t="s">
        <v>309</v>
      </c>
    </row>
    <row r="289" spans="1:16" ht="13.5" thickBot="1" x14ac:dyDescent="0.25">
      <c r="A289" s="112" t="str">
        <f t="shared" si="24"/>
        <v> BRNO 21 </v>
      </c>
      <c r="B289" s="120" t="str">
        <f t="shared" si="25"/>
        <v>I</v>
      </c>
      <c r="C289" s="112">
        <f t="shared" si="26"/>
        <v>42867.374000000003</v>
      </c>
      <c r="D289" s="21" t="str">
        <f t="shared" si="27"/>
        <v>vis</v>
      </c>
      <c r="E289" s="121">
        <f>VLOOKUP(C289,Active!C$21:E$972,3,FALSE)</f>
        <v>-11538.048714285811</v>
      </c>
      <c r="F289" s="120" t="s">
        <v>203</v>
      </c>
      <c r="G289" s="21" t="str">
        <f t="shared" si="28"/>
        <v>42867.374</v>
      </c>
      <c r="H289" s="112">
        <f t="shared" si="29"/>
        <v>-21391</v>
      </c>
      <c r="I289" s="122" t="s">
        <v>325</v>
      </c>
      <c r="J289" s="123" t="s">
        <v>326</v>
      </c>
      <c r="K289" s="122">
        <v>-21391</v>
      </c>
      <c r="L289" s="122" t="s">
        <v>327</v>
      </c>
      <c r="M289" s="123" t="s">
        <v>231</v>
      </c>
      <c r="N289" s="123"/>
      <c r="O289" s="124" t="s">
        <v>328</v>
      </c>
      <c r="P289" s="124" t="s">
        <v>309</v>
      </c>
    </row>
    <row r="290" spans="1:16" ht="13.5" thickBot="1" x14ac:dyDescent="0.25">
      <c r="A290" s="112" t="str">
        <f t="shared" si="24"/>
        <v> BRNO 21 </v>
      </c>
      <c r="B290" s="120" t="str">
        <f t="shared" si="25"/>
        <v>I</v>
      </c>
      <c r="C290" s="112">
        <f t="shared" si="26"/>
        <v>42867.377999999997</v>
      </c>
      <c r="D290" s="21" t="str">
        <f t="shared" si="27"/>
        <v>vis</v>
      </c>
      <c r="E290" s="121">
        <f>VLOOKUP(C290,Active!C$21:E$972,3,FALSE)</f>
        <v>-11538.041645844223</v>
      </c>
      <c r="F290" s="120" t="s">
        <v>203</v>
      </c>
      <c r="G290" s="21" t="str">
        <f t="shared" si="28"/>
        <v>42867.378</v>
      </c>
      <c r="H290" s="112">
        <f t="shared" si="29"/>
        <v>-21391</v>
      </c>
      <c r="I290" s="122" t="s">
        <v>329</v>
      </c>
      <c r="J290" s="123" t="s">
        <v>330</v>
      </c>
      <c r="K290" s="122">
        <v>-21391</v>
      </c>
      <c r="L290" s="122" t="s">
        <v>331</v>
      </c>
      <c r="M290" s="123" t="s">
        <v>231</v>
      </c>
      <c r="N290" s="123"/>
      <c r="O290" s="124" t="s">
        <v>313</v>
      </c>
      <c r="P290" s="124" t="s">
        <v>309</v>
      </c>
    </row>
    <row r="291" spans="1:16" ht="13.5" thickBot="1" x14ac:dyDescent="0.25">
      <c r="A291" s="112" t="str">
        <f t="shared" si="24"/>
        <v> BRNO 21 </v>
      </c>
      <c r="B291" s="120" t="str">
        <f t="shared" si="25"/>
        <v>I</v>
      </c>
      <c r="C291" s="112">
        <f t="shared" si="26"/>
        <v>42867.383000000002</v>
      </c>
      <c r="D291" s="21" t="str">
        <f t="shared" si="27"/>
        <v>vis</v>
      </c>
      <c r="E291" s="121">
        <f>VLOOKUP(C291,Active!C$21:E$972,3,FALSE)</f>
        <v>-11538.032810292216</v>
      </c>
      <c r="F291" s="120" t="s">
        <v>203</v>
      </c>
      <c r="G291" s="21" t="str">
        <f t="shared" si="28"/>
        <v>42867.383</v>
      </c>
      <c r="H291" s="112">
        <f t="shared" si="29"/>
        <v>-21391</v>
      </c>
      <c r="I291" s="122" t="s">
        <v>332</v>
      </c>
      <c r="J291" s="123" t="s">
        <v>333</v>
      </c>
      <c r="K291" s="122">
        <v>-21391</v>
      </c>
      <c r="L291" s="122" t="s">
        <v>334</v>
      </c>
      <c r="M291" s="123" t="s">
        <v>231</v>
      </c>
      <c r="N291" s="123"/>
      <c r="O291" s="124" t="s">
        <v>335</v>
      </c>
      <c r="P291" s="124" t="s">
        <v>309</v>
      </c>
    </row>
    <row r="292" spans="1:16" ht="13.5" thickBot="1" x14ac:dyDescent="0.25">
      <c r="A292" s="112" t="str">
        <f t="shared" si="24"/>
        <v> AN 301.327 </v>
      </c>
      <c r="B292" s="120" t="str">
        <f t="shared" si="25"/>
        <v>I</v>
      </c>
      <c r="C292" s="112">
        <f t="shared" si="26"/>
        <v>43228.430999999997</v>
      </c>
      <c r="D292" s="21" t="str">
        <f t="shared" si="27"/>
        <v>vis</v>
      </c>
      <c r="E292" s="121">
        <f>VLOOKUP(C292,Active!C$21:E$972,3,FALSE)</f>
        <v>-10900.02113464039</v>
      </c>
      <c r="F292" s="120" t="s">
        <v>203</v>
      </c>
      <c r="G292" s="21" t="str">
        <f t="shared" si="28"/>
        <v>43228.431</v>
      </c>
      <c r="H292" s="112">
        <f t="shared" si="29"/>
        <v>-20753</v>
      </c>
      <c r="I292" s="122" t="s">
        <v>364</v>
      </c>
      <c r="J292" s="123" t="s">
        <v>365</v>
      </c>
      <c r="K292" s="122">
        <v>-20753</v>
      </c>
      <c r="L292" s="122" t="s">
        <v>252</v>
      </c>
      <c r="M292" s="123" t="s">
        <v>231</v>
      </c>
      <c r="N292" s="123"/>
      <c r="O292" s="124" t="s">
        <v>294</v>
      </c>
      <c r="P292" s="124" t="s">
        <v>295</v>
      </c>
    </row>
    <row r="293" spans="1:16" ht="13.5" thickBot="1" x14ac:dyDescent="0.25">
      <c r="A293" s="112" t="str">
        <f t="shared" si="24"/>
        <v> BRNO 32 </v>
      </c>
      <c r="B293" s="120" t="str">
        <f t="shared" si="25"/>
        <v>I</v>
      </c>
      <c r="C293" s="112">
        <f t="shared" si="26"/>
        <v>49771.334300000002</v>
      </c>
      <c r="D293" s="21" t="str">
        <f t="shared" si="27"/>
        <v>vis</v>
      </c>
      <c r="E293" s="121">
        <f>VLOOKUP(C293,Active!C$21:E$972,3,FALSE)</f>
        <v>662.01133212557318</v>
      </c>
      <c r="F293" s="120" t="s">
        <v>203</v>
      </c>
      <c r="G293" s="21" t="str">
        <f t="shared" si="28"/>
        <v>49771.3343</v>
      </c>
      <c r="H293" s="112">
        <f t="shared" si="29"/>
        <v>-9191</v>
      </c>
      <c r="I293" s="122" t="s">
        <v>804</v>
      </c>
      <c r="J293" s="123" t="s">
        <v>805</v>
      </c>
      <c r="K293" s="122">
        <v>-9191</v>
      </c>
      <c r="L293" s="122" t="s">
        <v>806</v>
      </c>
      <c r="M293" s="123" t="s">
        <v>231</v>
      </c>
      <c r="N293" s="123"/>
      <c r="O293" s="124" t="s">
        <v>807</v>
      </c>
      <c r="P293" s="124" t="s">
        <v>808</v>
      </c>
    </row>
    <row r="294" spans="1:16" ht="13.5" thickBot="1" x14ac:dyDescent="0.25">
      <c r="A294" s="112" t="str">
        <f t="shared" si="24"/>
        <v>VSB 47 </v>
      </c>
      <c r="B294" s="120" t="str">
        <f t="shared" si="25"/>
        <v>I</v>
      </c>
      <c r="C294" s="112">
        <f t="shared" si="26"/>
        <v>49810.95</v>
      </c>
      <c r="D294" s="21" t="str">
        <f t="shared" si="27"/>
        <v>vis</v>
      </c>
      <c r="E294" s="121">
        <f>VLOOKUP(C294,Active!C$21:E$972,3,FALSE)</f>
        <v>732.01664759364678</v>
      </c>
      <c r="F294" s="120" t="s">
        <v>203</v>
      </c>
      <c r="G294" s="21" t="str">
        <f t="shared" si="28"/>
        <v>49810.95</v>
      </c>
      <c r="H294" s="112">
        <f t="shared" si="29"/>
        <v>-9121</v>
      </c>
      <c r="I294" s="122" t="s">
        <v>820</v>
      </c>
      <c r="J294" s="123" t="s">
        <v>821</v>
      </c>
      <c r="K294" s="122">
        <v>-9121</v>
      </c>
      <c r="L294" s="122" t="s">
        <v>822</v>
      </c>
      <c r="M294" s="123" t="s">
        <v>231</v>
      </c>
      <c r="N294" s="123"/>
      <c r="O294" s="124" t="s">
        <v>823</v>
      </c>
      <c r="P294" s="125" t="s">
        <v>824</v>
      </c>
    </row>
    <row r="295" spans="1:16" ht="13.5" thickBot="1" x14ac:dyDescent="0.25">
      <c r="A295" s="112" t="str">
        <f t="shared" si="24"/>
        <v> BRNO 32 </v>
      </c>
      <c r="B295" s="120" t="str">
        <f t="shared" si="25"/>
        <v>I</v>
      </c>
      <c r="C295" s="112">
        <f t="shared" si="26"/>
        <v>50123.341200000003</v>
      </c>
      <c r="D295" s="21" t="str">
        <f t="shared" si="27"/>
        <v>vis</v>
      </c>
      <c r="E295" s="121">
        <f>VLOOKUP(C295,Active!C$21:E$972,3,FALSE)</f>
        <v>1284.0463859411536</v>
      </c>
      <c r="F295" s="120" t="s">
        <v>203</v>
      </c>
      <c r="G295" s="21" t="str">
        <f t="shared" si="28"/>
        <v>50123.3412</v>
      </c>
      <c r="H295" s="112">
        <f t="shared" si="29"/>
        <v>-8569</v>
      </c>
      <c r="I295" s="122" t="s">
        <v>832</v>
      </c>
      <c r="J295" s="123" t="s">
        <v>833</v>
      </c>
      <c r="K295" s="122">
        <v>-8569</v>
      </c>
      <c r="L295" s="122" t="s">
        <v>834</v>
      </c>
      <c r="M295" s="123" t="s">
        <v>231</v>
      </c>
      <c r="N295" s="123"/>
      <c r="O295" s="124" t="s">
        <v>257</v>
      </c>
      <c r="P295" s="124" t="s">
        <v>808</v>
      </c>
    </row>
    <row r="296" spans="1:16" ht="13.5" thickBot="1" x14ac:dyDescent="0.25">
      <c r="A296" s="112" t="str">
        <f t="shared" si="24"/>
        <v> BRNO 32 </v>
      </c>
      <c r="B296" s="120" t="str">
        <f t="shared" si="25"/>
        <v>I</v>
      </c>
      <c r="C296" s="112">
        <f t="shared" si="26"/>
        <v>50136.353799999997</v>
      </c>
      <c r="D296" s="21" t="str">
        <f t="shared" si="27"/>
        <v>vis</v>
      </c>
      <c r="E296" s="121">
        <f>VLOOKUP(C296,Active!C$21:E$972,3,FALSE)</f>
        <v>1307.041086730477</v>
      </c>
      <c r="F296" s="120" t="s">
        <v>203</v>
      </c>
      <c r="G296" s="21" t="str">
        <f t="shared" si="28"/>
        <v>50136.3538</v>
      </c>
      <c r="H296" s="112">
        <f t="shared" si="29"/>
        <v>-8546</v>
      </c>
      <c r="I296" s="122" t="s">
        <v>835</v>
      </c>
      <c r="J296" s="123" t="s">
        <v>836</v>
      </c>
      <c r="K296" s="122">
        <v>-8546</v>
      </c>
      <c r="L296" s="122" t="s">
        <v>837</v>
      </c>
      <c r="M296" s="123" t="s">
        <v>231</v>
      </c>
      <c r="N296" s="123"/>
      <c r="O296" s="124" t="s">
        <v>257</v>
      </c>
      <c r="P296" s="124" t="s">
        <v>808</v>
      </c>
    </row>
    <row r="297" spans="1:16" ht="13.5" thickBot="1" x14ac:dyDescent="0.25">
      <c r="A297" s="112" t="str">
        <f t="shared" si="24"/>
        <v> BRNO 32 </v>
      </c>
      <c r="B297" s="120" t="str">
        <f t="shared" si="25"/>
        <v>I</v>
      </c>
      <c r="C297" s="112">
        <f t="shared" si="26"/>
        <v>50480.408799999997</v>
      </c>
      <c r="D297" s="21" t="str">
        <f t="shared" si="27"/>
        <v>vis</v>
      </c>
      <c r="E297" s="121">
        <f>VLOOKUP(C297,Active!C$21:E$972,3,FALSE)</f>
        <v>1915.0242553573407</v>
      </c>
      <c r="F297" s="120" t="s">
        <v>203</v>
      </c>
      <c r="G297" s="21" t="str">
        <f t="shared" si="28"/>
        <v>50480.4088</v>
      </c>
      <c r="H297" s="112">
        <f t="shared" si="29"/>
        <v>-7938</v>
      </c>
      <c r="I297" s="122" t="s">
        <v>852</v>
      </c>
      <c r="J297" s="123" t="s">
        <v>853</v>
      </c>
      <c r="K297" s="122">
        <v>-7938</v>
      </c>
      <c r="L297" s="122" t="s">
        <v>854</v>
      </c>
      <c r="M297" s="123" t="s">
        <v>231</v>
      </c>
      <c r="N297" s="123"/>
      <c r="O297" s="124" t="s">
        <v>257</v>
      </c>
      <c r="P297" s="124" t="s">
        <v>808</v>
      </c>
    </row>
    <row r="298" spans="1:16" ht="13.5" thickBot="1" x14ac:dyDescent="0.25">
      <c r="A298" s="112" t="str">
        <f t="shared" si="24"/>
        <v> BRNO 32 </v>
      </c>
      <c r="B298" s="120" t="str">
        <f t="shared" si="25"/>
        <v>I</v>
      </c>
      <c r="C298" s="112">
        <f t="shared" si="26"/>
        <v>50849.349000000002</v>
      </c>
      <c r="D298" s="21" t="str">
        <f t="shared" si="27"/>
        <v>vis</v>
      </c>
      <c r="E298" s="121">
        <f>VLOOKUP(C298,Active!C$21:E$972,3,FALSE)</f>
        <v>2566.9823197070273</v>
      </c>
      <c r="F298" s="120" t="s">
        <v>203</v>
      </c>
      <c r="G298" s="21" t="str">
        <f t="shared" si="28"/>
        <v>50849.3490</v>
      </c>
      <c r="H298" s="112">
        <f t="shared" si="29"/>
        <v>-7286</v>
      </c>
      <c r="I298" s="122" t="s">
        <v>885</v>
      </c>
      <c r="J298" s="123" t="s">
        <v>886</v>
      </c>
      <c r="K298" s="122">
        <v>-7286</v>
      </c>
      <c r="L298" s="122" t="s">
        <v>887</v>
      </c>
      <c r="M298" s="123" t="s">
        <v>231</v>
      </c>
      <c r="N298" s="123"/>
      <c r="O298" s="124" t="s">
        <v>888</v>
      </c>
      <c r="P298" s="124" t="s">
        <v>808</v>
      </c>
    </row>
    <row r="299" spans="1:16" ht="13.5" thickBot="1" x14ac:dyDescent="0.25">
      <c r="A299" s="112" t="str">
        <f t="shared" si="24"/>
        <v> AOEB 11 </v>
      </c>
      <c r="B299" s="120" t="str">
        <f t="shared" si="25"/>
        <v>I</v>
      </c>
      <c r="C299" s="112">
        <f t="shared" si="26"/>
        <v>50873.69</v>
      </c>
      <c r="D299" s="21" t="str">
        <f t="shared" si="27"/>
        <v>vis</v>
      </c>
      <c r="E299" s="121">
        <f>VLOOKUP(C299,Active!C$21:E$972,3,FALSE)</f>
        <v>2609.9955539502348</v>
      </c>
      <c r="F299" s="120" t="s">
        <v>203</v>
      </c>
      <c r="G299" s="21" t="str">
        <f t="shared" si="28"/>
        <v>50873.690</v>
      </c>
      <c r="H299" s="112">
        <f t="shared" si="29"/>
        <v>-7243</v>
      </c>
      <c r="I299" s="122" t="s">
        <v>895</v>
      </c>
      <c r="J299" s="123" t="s">
        <v>896</v>
      </c>
      <c r="K299" s="122">
        <v>-7243</v>
      </c>
      <c r="L299" s="122" t="s">
        <v>399</v>
      </c>
      <c r="M299" s="123" t="s">
        <v>231</v>
      </c>
      <c r="N299" s="123"/>
      <c r="O299" s="124" t="s">
        <v>657</v>
      </c>
      <c r="P299" s="124" t="s">
        <v>897</v>
      </c>
    </row>
    <row r="300" spans="1:16" ht="13.5" thickBot="1" x14ac:dyDescent="0.25">
      <c r="A300" s="112" t="str">
        <f t="shared" si="24"/>
        <v> BRNO 32 </v>
      </c>
      <c r="B300" s="120" t="str">
        <f t="shared" si="25"/>
        <v>I</v>
      </c>
      <c r="C300" s="112">
        <f t="shared" si="26"/>
        <v>50896.338900000002</v>
      </c>
      <c r="D300" s="21" t="str">
        <f t="shared" si="27"/>
        <v>vis</v>
      </c>
      <c r="E300" s="121">
        <f>VLOOKUP(C300,Active!C$21:E$972,3,FALSE)</f>
        <v>2650.0186606858238</v>
      </c>
      <c r="F300" s="120" t="s">
        <v>203</v>
      </c>
      <c r="G300" s="21" t="str">
        <f t="shared" si="28"/>
        <v>50896.3389</v>
      </c>
      <c r="H300" s="112">
        <f t="shared" si="29"/>
        <v>-7203</v>
      </c>
      <c r="I300" s="122" t="s">
        <v>905</v>
      </c>
      <c r="J300" s="123" t="s">
        <v>906</v>
      </c>
      <c r="K300" s="122">
        <v>-7203</v>
      </c>
      <c r="L300" s="122" t="s">
        <v>907</v>
      </c>
      <c r="M300" s="123" t="s">
        <v>231</v>
      </c>
      <c r="N300" s="123"/>
      <c r="O300" s="124" t="s">
        <v>908</v>
      </c>
      <c r="P300" s="124" t="s">
        <v>808</v>
      </c>
    </row>
    <row r="301" spans="1:16" ht="13.5" thickBot="1" x14ac:dyDescent="0.25">
      <c r="A301" s="112" t="str">
        <f t="shared" si="24"/>
        <v> BRNO 32 </v>
      </c>
      <c r="B301" s="120" t="str">
        <f t="shared" si="25"/>
        <v>I</v>
      </c>
      <c r="C301" s="112">
        <f t="shared" si="26"/>
        <v>51278.315900000001</v>
      </c>
      <c r="D301" s="21" t="str">
        <f t="shared" si="27"/>
        <v>vis</v>
      </c>
      <c r="E301" s="121">
        <f>VLOOKUP(C301,Active!C$21:E$972,3,FALSE)</f>
        <v>3325.0141898965098</v>
      </c>
      <c r="F301" s="120" t="s">
        <v>203</v>
      </c>
      <c r="G301" s="21" t="str">
        <f t="shared" si="28"/>
        <v>51278.3159</v>
      </c>
      <c r="H301" s="112">
        <f t="shared" si="29"/>
        <v>-6528</v>
      </c>
      <c r="I301" s="122" t="s">
        <v>917</v>
      </c>
      <c r="J301" s="123" t="s">
        <v>918</v>
      </c>
      <c r="K301" s="122">
        <v>-6528</v>
      </c>
      <c r="L301" s="122" t="s">
        <v>919</v>
      </c>
      <c r="M301" s="123" t="s">
        <v>231</v>
      </c>
      <c r="N301" s="123"/>
      <c r="O301" s="124" t="s">
        <v>888</v>
      </c>
      <c r="P301" s="124" t="s">
        <v>808</v>
      </c>
    </row>
    <row r="302" spans="1:16" ht="13.5" thickBot="1" x14ac:dyDescent="0.25">
      <c r="A302" s="112" t="str">
        <f t="shared" si="24"/>
        <v> AOEB 11 </v>
      </c>
      <c r="B302" s="120" t="str">
        <f t="shared" si="25"/>
        <v>I</v>
      </c>
      <c r="C302" s="112">
        <f t="shared" si="26"/>
        <v>51488.832999999999</v>
      </c>
      <c r="D302" s="21" t="str">
        <f t="shared" si="27"/>
        <v>vis</v>
      </c>
      <c r="E302" s="121">
        <f>VLOOKUP(C302,Active!C$21:E$972,3,FALSE)</f>
        <v>3697.0211466567275</v>
      </c>
      <c r="F302" s="120" t="s">
        <v>203</v>
      </c>
      <c r="G302" s="21" t="str">
        <f t="shared" si="28"/>
        <v>51488.833</v>
      </c>
      <c r="H302" s="112">
        <f t="shared" si="29"/>
        <v>-6156</v>
      </c>
      <c r="I302" s="122" t="s">
        <v>920</v>
      </c>
      <c r="J302" s="123" t="s">
        <v>921</v>
      </c>
      <c r="K302" s="122">
        <v>-6156</v>
      </c>
      <c r="L302" s="122" t="s">
        <v>338</v>
      </c>
      <c r="M302" s="123" t="s">
        <v>231</v>
      </c>
      <c r="N302" s="123"/>
      <c r="O302" s="124" t="s">
        <v>425</v>
      </c>
      <c r="P302" s="124" t="s">
        <v>897</v>
      </c>
    </row>
    <row r="303" spans="1:16" ht="13.5" thickBot="1" x14ac:dyDescent="0.25">
      <c r="A303" s="112" t="str">
        <f t="shared" si="24"/>
        <v> BBS 121 </v>
      </c>
      <c r="B303" s="120" t="str">
        <f t="shared" si="25"/>
        <v>I</v>
      </c>
      <c r="C303" s="112">
        <f t="shared" si="26"/>
        <v>51521.663</v>
      </c>
      <c r="D303" s="21" t="str">
        <f t="shared" si="27"/>
        <v>vis</v>
      </c>
      <c r="E303" s="121">
        <f>VLOOKUP(C303,Active!C$21:E$972,3,FALSE)</f>
        <v>3755.0353810844235</v>
      </c>
      <c r="F303" s="120" t="s">
        <v>203</v>
      </c>
      <c r="G303" s="21" t="str">
        <f t="shared" si="28"/>
        <v>51521.663</v>
      </c>
      <c r="H303" s="112">
        <f t="shared" si="29"/>
        <v>-6098</v>
      </c>
      <c r="I303" s="122" t="s">
        <v>922</v>
      </c>
      <c r="J303" s="123" t="s">
        <v>923</v>
      </c>
      <c r="K303" s="122">
        <v>-6098</v>
      </c>
      <c r="L303" s="122" t="s">
        <v>463</v>
      </c>
      <c r="M303" s="123" t="s">
        <v>231</v>
      </c>
      <c r="N303" s="123"/>
      <c r="O303" s="124" t="s">
        <v>268</v>
      </c>
      <c r="P303" s="124" t="s">
        <v>924</v>
      </c>
    </row>
    <row r="304" spans="1:16" ht="13.5" thickBot="1" x14ac:dyDescent="0.25">
      <c r="A304" s="112" t="str">
        <f t="shared" si="24"/>
        <v>VSB 38 </v>
      </c>
      <c r="B304" s="120" t="str">
        <f t="shared" si="25"/>
        <v>I</v>
      </c>
      <c r="C304" s="112">
        <f t="shared" si="26"/>
        <v>51585.067499999997</v>
      </c>
      <c r="D304" s="21" t="str">
        <f t="shared" si="27"/>
        <v>vis</v>
      </c>
      <c r="E304" s="121">
        <f>VLOOKUP(C304,Active!C$21:E$972,3,FALSE)</f>
        <v>3867.0781324329</v>
      </c>
      <c r="F304" s="120" t="s">
        <v>203</v>
      </c>
      <c r="G304" s="21" t="str">
        <f t="shared" si="28"/>
        <v>51585.0675</v>
      </c>
      <c r="H304" s="112">
        <f t="shared" si="29"/>
        <v>-5986</v>
      </c>
      <c r="I304" s="122" t="s">
        <v>925</v>
      </c>
      <c r="J304" s="123" t="s">
        <v>926</v>
      </c>
      <c r="K304" s="122">
        <v>-5986</v>
      </c>
      <c r="L304" s="122" t="s">
        <v>927</v>
      </c>
      <c r="M304" s="123" t="s">
        <v>699</v>
      </c>
      <c r="N304" s="123" t="s">
        <v>4</v>
      </c>
      <c r="O304" s="124" t="s">
        <v>928</v>
      </c>
      <c r="P304" s="125" t="s">
        <v>929</v>
      </c>
    </row>
    <row r="305" spans="1:16" ht="13.5" thickBot="1" x14ac:dyDescent="0.25">
      <c r="A305" s="112" t="str">
        <f t="shared" si="24"/>
        <v> AOEB 11 </v>
      </c>
      <c r="B305" s="120" t="str">
        <f t="shared" si="25"/>
        <v>I</v>
      </c>
      <c r="C305" s="112">
        <f t="shared" si="26"/>
        <v>51611.627</v>
      </c>
      <c r="D305" s="21" t="str">
        <f t="shared" si="27"/>
        <v>vis</v>
      </c>
      <c r="E305" s="121">
        <f>VLOOKUP(C305,Active!C$21:E$972,3,FALSE)</f>
        <v>3914.0117010982212</v>
      </c>
      <c r="F305" s="120" t="s">
        <v>203</v>
      </c>
      <c r="G305" s="21" t="str">
        <f t="shared" si="28"/>
        <v>51611.627</v>
      </c>
      <c r="H305" s="112">
        <f t="shared" si="29"/>
        <v>-5939</v>
      </c>
      <c r="I305" s="122" t="s">
        <v>930</v>
      </c>
      <c r="J305" s="123" t="s">
        <v>931</v>
      </c>
      <c r="K305" s="122">
        <v>-5939</v>
      </c>
      <c r="L305" s="122" t="s">
        <v>225</v>
      </c>
      <c r="M305" s="123" t="s">
        <v>231</v>
      </c>
      <c r="N305" s="123"/>
      <c r="O305" s="124" t="s">
        <v>932</v>
      </c>
      <c r="P305" s="124" t="s">
        <v>897</v>
      </c>
    </row>
    <row r="306" spans="1:16" ht="13.5" thickBot="1" x14ac:dyDescent="0.25">
      <c r="A306" s="112" t="str">
        <f t="shared" si="24"/>
        <v> BBS 124 </v>
      </c>
      <c r="B306" s="120" t="str">
        <f t="shared" si="25"/>
        <v>I</v>
      </c>
      <c r="C306" s="112">
        <f t="shared" si="26"/>
        <v>51877.608999999997</v>
      </c>
      <c r="D306" s="21" t="str">
        <f t="shared" si="27"/>
        <v>vis</v>
      </c>
      <c r="E306" s="121">
        <f>VLOOKUP(C306,Active!C$21:E$972,3,FALSE)</f>
        <v>4384.0312594761199</v>
      </c>
      <c r="F306" s="120" t="s">
        <v>203</v>
      </c>
      <c r="G306" s="21" t="str">
        <f t="shared" si="28"/>
        <v>51877.609</v>
      </c>
      <c r="H306" s="112">
        <f t="shared" si="29"/>
        <v>-5469</v>
      </c>
      <c r="I306" s="122" t="s">
        <v>933</v>
      </c>
      <c r="J306" s="123" t="s">
        <v>934</v>
      </c>
      <c r="K306" s="122">
        <v>-5469</v>
      </c>
      <c r="L306" s="122" t="s">
        <v>498</v>
      </c>
      <c r="M306" s="123" t="s">
        <v>231</v>
      </c>
      <c r="N306" s="123"/>
      <c r="O306" s="124" t="s">
        <v>268</v>
      </c>
      <c r="P306" s="124" t="s">
        <v>935</v>
      </c>
    </row>
    <row r="307" spans="1:16" ht="13.5" thickBot="1" x14ac:dyDescent="0.25">
      <c r="A307" s="112" t="str">
        <f t="shared" si="24"/>
        <v> AOEB 11 </v>
      </c>
      <c r="B307" s="120" t="str">
        <f t="shared" si="25"/>
        <v>I</v>
      </c>
      <c r="C307" s="112">
        <f t="shared" si="26"/>
        <v>51989.642999999996</v>
      </c>
      <c r="D307" s="21" t="str">
        <f t="shared" si="27"/>
        <v>vis</v>
      </c>
      <c r="E307" s="121">
        <f>VLOOKUP(C307,Active!C$21:E$972,3,FALSE)</f>
        <v>4582.0077060150215</v>
      </c>
      <c r="F307" s="120" t="s">
        <v>203</v>
      </c>
      <c r="G307" s="21" t="str">
        <f t="shared" si="28"/>
        <v>51989.6430</v>
      </c>
      <c r="H307" s="112">
        <f t="shared" si="29"/>
        <v>-5271</v>
      </c>
      <c r="I307" s="122" t="s">
        <v>941</v>
      </c>
      <c r="J307" s="123" t="s">
        <v>942</v>
      </c>
      <c r="K307" s="122">
        <v>-5271</v>
      </c>
      <c r="L307" s="122" t="s">
        <v>943</v>
      </c>
      <c r="M307" s="123" t="s">
        <v>944</v>
      </c>
      <c r="N307" s="123" t="s">
        <v>945</v>
      </c>
      <c r="O307" s="124" t="s">
        <v>425</v>
      </c>
      <c r="P307" s="124" t="s">
        <v>897</v>
      </c>
    </row>
    <row r="308" spans="1:16" ht="13.5" thickBot="1" x14ac:dyDescent="0.25">
      <c r="A308" s="112" t="str">
        <f t="shared" si="24"/>
        <v> BBS 126 </v>
      </c>
      <c r="B308" s="120" t="str">
        <f t="shared" si="25"/>
        <v>I</v>
      </c>
      <c r="C308" s="112">
        <f t="shared" si="26"/>
        <v>52208.656000000003</v>
      </c>
      <c r="D308" s="21" t="str">
        <f t="shared" si="27"/>
        <v>vis</v>
      </c>
      <c r="E308" s="121">
        <f>VLOOKUP(C308,Active!C$21:E$972,3,FALSE)</f>
        <v>4969.0278560215002</v>
      </c>
      <c r="F308" s="120" t="s">
        <v>203</v>
      </c>
      <c r="G308" s="21" t="str">
        <f t="shared" si="28"/>
        <v>52208.656</v>
      </c>
      <c r="H308" s="112">
        <f t="shared" si="29"/>
        <v>-4884</v>
      </c>
      <c r="I308" s="122" t="s">
        <v>946</v>
      </c>
      <c r="J308" s="123" t="s">
        <v>947</v>
      </c>
      <c r="K308" s="122">
        <v>-4884</v>
      </c>
      <c r="L308" s="122" t="s">
        <v>541</v>
      </c>
      <c r="M308" s="123" t="s">
        <v>231</v>
      </c>
      <c r="N308" s="123"/>
      <c r="O308" s="124" t="s">
        <v>268</v>
      </c>
      <c r="P308" s="124" t="s">
        <v>948</v>
      </c>
    </row>
    <row r="309" spans="1:16" ht="13.5" thickBot="1" x14ac:dyDescent="0.25">
      <c r="A309" s="112" t="str">
        <f t="shared" si="24"/>
        <v> BBS 127 </v>
      </c>
      <c r="B309" s="120" t="str">
        <f t="shared" si="25"/>
        <v>I</v>
      </c>
      <c r="C309" s="112">
        <f t="shared" si="26"/>
        <v>52288.444000000003</v>
      </c>
      <c r="D309" s="21" t="str">
        <f t="shared" si="27"/>
        <v>vis</v>
      </c>
      <c r="E309" s="121">
        <f>VLOOKUP(C309,Active!C$21:E$972,3,FALSE)</f>
        <v>5110.0220606062339</v>
      </c>
      <c r="F309" s="120" t="s">
        <v>203</v>
      </c>
      <c r="G309" s="21" t="str">
        <f t="shared" si="28"/>
        <v>52288.444</v>
      </c>
      <c r="H309" s="112">
        <f t="shared" si="29"/>
        <v>-4743</v>
      </c>
      <c r="I309" s="122" t="s">
        <v>949</v>
      </c>
      <c r="J309" s="123" t="s">
        <v>950</v>
      </c>
      <c r="K309" s="122">
        <v>-4743</v>
      </c>
      <c r="L309" s="122" t="s">
        <v>338</v>
      </c>
      <c r="M309" s="123" t="s">
        <v>231</v>
      </c>
      <c r="N309" s="123"/>
      <c r="O309" s="124" t="s">
        <v>268</v>
      </c>
      <c r="P309" s="124" t="s">
        <v>951</v>
      </c>
    </row>
    <row r="310" spans="1:16" ht="13.5" thickBot="1" x14ac:dyDescent="0.25">
      <c r="A310" s="112" t="str">
        <f t="shared" si="24"/>
        <v> AOEB 11 </v>
      </c>
      <c r="B310" s="120" t="str">
        <f t="shared" si="25"/>
        <v>I</v>
      </c>
      <c r="C310" s="112">
        <f t="shared" si="26"/>
        <v>52316.74</v>
      </c>
      <c r="D310" s="21" t="str">
        <f t="shared" si="27"/>
        <v>vis</v>
      </c>
      <c r="E310" s="121">
        <f>VLOOKUP(C310,Active!C$21:E$972,3,FALSE)</f>
        <v>5160.0242164809124</v>
      </c>
      <c r="F310" s="120" t="s">
        <v>203</v>
      </c>
      <c r="G310" s="21" t="str">
        <f t="shared" si="28"/>
        <v>52316.740</v>
      </c>
      <c r="H310" s="112">
        <f t="shared" si="29"/>
        <v>-4693</v>
      </c>
      <c r="I310" s="122" t="s">
        <v>952</v>
      </c>
      <c r="J310" s="123" t="s">
        <v>953</v>
      </c>
      <c r="K310" s="122">
        <v>-4693</v>
      </c>
      <c r="L310" s="122" t="s">
        <v>524</v>
      </c>
      <c r="M310" s="123" t="s">
        <v>231</v>
      </c>
      <c r="N310" s="123"/>
      <c r="O310" s="124" t="s">
        <v>425</v>
      </c>
      <c r="P310" s="124" t="s">
        <v>897</v>
      </c>
    </row>
    <row r="311" spans="1:16" ht="13.5" thickBot="1" x14ac:dyDescent="0.25">
      <c r="A311" s="112" t="str">
        <f t="shared" si="24"/>
        <v>OEJV 0074 </v>
      </c>
      <c r="B311" s="120" t="str">
        <f t="shared" si="25"/>
        <v>I</v>
      </c>
      <c r="C311" s="112">
        <f t="shared" si="26"/>
        <v>52322.362999999998</v>
      </c>
      <c r="D311" s="21" t="str">
        <f t="shared" si="27"/>
        <v>vis</v>
      </c>
      <c r="E311" s="121" t="e">
        <f>VLOOKUP(C311,Active!C$21:E$972,3,FALSE)</f>
        <v>#N/A</v>
      </c>
      <c r="F311" s="120" t="s">
        <v>203</v>
      </c>
      <c r="G311" s="21" t="str">
        <f t="shared" si="28"/>
        <v>52322.363</v>
      </c>
      <c r="H311" s="112">
        <f t="shared" si="29"/>
        <v>-4683</v>
      </c>
      <c r="I311" s="122" t="s">
        <v>954</v>
      </c>
      <c r="J311" s="123" t="s">
        <v>955</v>
      </c>
      <c r="K311" s="122">
        <v>-4683</v>
      </c>
      <c r="L311" s="122" t="s">
        <v>956</v>
      </c>
      <c r="M311" s="123" t="s">
        <v>231</v>
      </c>
      <c r="N311" s="123"/>
      <c r="O311" s="124" t="s">
        <v>957</v>
      </c>
      <c r="P311" s="125" t="s">
        <v>958</v>
      </c>
    </row>
    <row r="312" spans="1:16" ht="13.5" thickBot="1" x14ac:dyDescent="0.25">
      <c r="A312" s="112" t="str">
        <f t="shared" si="24"/>
        <v> AOEB 11 </v>
      </c>
      <c r="B312" s="120" t="str">
        <f t="shared" si="25"/>
        <v>I</v>
      </c>
      <c r="C312" s="112">
        <f t="shared" si="26"/>
        <v>52986.753900000003</v>
      </c>
      <c r="D312" s="21" t="str">
        <f t="shared" si="27"/>
        <v>vis</v>
      </c>
      <c r="E312" s="121">
        <f>VLOOKUP(C312,Active!C$21:E$972,3,FALSE)</f>
        <v>6344.0127472275826</v>
      </c>
      <c r="F312" s="120" t="s">
        <v>203</v>
      </c>
      <c r="G312" s="21" t="str">
        <f t="shared" si="28"/>
        <v>52986.7539</v>
      </c>
      <c r="H312" s="112">
        <f t="shared" si="29"/>
        <v>-3509</v>
      </c>
      <c r="I312" s="122" t="s">
        <v>977</v>
      </c>
      <c r="J312" s="123" t="s">
        <v>978</v>
      </c>
      <c r="K312" s="122">
        <v>-3509</v>
      </c>
      <c r="L312" s="122" t="s">
        <v>979</v>
      </c>
      <c r="M312" s="123" t="s">
        <v>944</v>
      </c>
      <c r="N312" s="123" t="s">
        <v>945</v>
      </c>
      <c r="O312" s="124" t="s">
        <v>980</v>
      </c>
      <c r="P312" s="124" t="s">
        <v>897</v>
      </c>
    </row>
    <row r="313" spans="1:16" ht="13.5" thickBot="1" x14ac:dyDescent="0.25">
      <c r="A313" s="112" t="str">
        <f t="shared" si="24"/>
        <v>VSB 43 </v>
      </c>
      <c r="B313" s="120" t="str">
        <f t="shared" si="25"/>
        <v>I</v>
      </c>
      <c r="C313" s="112">
        <f t="shared" si="26"/>
        <v>53296.301099999997</v>
      </c>
      <c r="D313" s="21" t="str">
        <f t="shared" si="27"/>
        <v>vis</v>
      </c>
      <c r="E313" s="121">
        <f>VLOOKUP(C313,Active!C$21:E$972,3,FALSE)</f>
        <v>6891.0168235978417</v>
      </c>
      <c r="F313" s="120" t="s">
        <v>203</v>
      </c>
      <c r="G313" s="21" t="str">
        <f t="shared" si="28"/>
        <v>53296.3011</v>
      </c>
      <c r="H313" s="112">
        <f t="shared" si="29"/>
        <v>-2962</v>
      </c>
      <c r="I313" s="122" t="s">
        <v>981</v>
      </c>
      <c r="J313" s="123" t="s">
        <v>982</v>
      </c>
      <c r="K313" s="122">
        <v>-2962</v>
      </c>
      <c r="L313" s="122" t="s">
        <v>983</v>
      </c>
      <c r="M313" s="123" t="s">
        <v>699</v>
      </c>
      <c r="N313" s="123" t="s">
        <v>4</v>
      </c>
      <c r="O313" s="124" t="s">
        <v>984</v>
      </c>
      <c r="P313" s="125" t="s">
        <v>985</v>
      </c>
    </row>
    <row r="314" spans="1:16" ht="13.5" thickBot="1" x14ac:dyDescent="0.25">
      <c r="A314" s="112" t="str">
        <f t="shared" si="24"/>
        <v>VSB 43 </v>
      </c>
      <c r="B314" s="120" t="str">
        <f t="shared" si="25"/>
        <v>I</v>
      </c>
      <c r="C314" s="112">
        <f t="shared" si="26"/>
        <v>53356.283199999998</v>
      </c>
      <c r="D314" s="21" t="str">
        <f t="shared" si="27"/>
        <v>vis</v>
      </c>
      <c r="E314" s="121">
        <f>VLOOKUP(C314,Active!C$21:E$972,3,FALSE)</f>
        <v>6997.011816313815</v>
      </c>
      <c r="F314" s="120" t="s">
        <v>203</v>
      </c>
      <c r="G314" s="21" t="str">
        <f t="shared" si="28"/>
        <v>53356.2832</v>
      </c>
      <c r="H314" s="112">
        <f t="shared" si="29"/>
        <v>-2856</v>
      </c>
      <c r="I314" s="122" t="s">
        <v>989</v>
      </c>
      <c r="J314" s="123" t="s">
        <v>990</v>
      </c>
      <c r="K314" s="122">
        <v>-2856</v>
      </c>
      <c r="L314" s="122" t="s">
        <v>904</v>
      </c>
      <c r="M314" s="123" t="s">
        <v>699</v>
      </c>
      <c r="N314" s="123" t="s">
        <v>4</v>
      </c>
      <c r="O314" s="124" t="s">
        <v>984</v>
      </c>
      <c r="P314" s="125" t="s">
        <v>985</v>
      </c>
    </row>
    <row r="315" spans="1:16" ht="13.5" thickBot="1" x14ac:dyDescent="0.25">
      <c r="A315" s="112" t="str">
        <f t="shared" si="24"/>
        <v>VSB 43 </v>
      </c>
      <c r="B315" s="120" t="str">
        <f t="shared" si="25"/>
        <v>II</v>
      </c>
      <c r="C315" s="112">
        <f t="shared" si="26"/>
        <v>53358.2641</v>
      </c>
      <c r="D315" s="21" t="str">
        <f t="shared" si="27"/>
        <v>vis</v>
      </c>
      <c r="E315" s="121">
        <f>VLOOKUP(C315,Active!C$21:E$972,3,FALSE)</f>
        <v>7000.5122853049188</v>
      </c>
      <c r="F315" s="120" t="s">
        <v>203</v>
      </c>
      <c r="G315" s="21" t="str">
        <f t="shared" si="28"/>
        <v>53358.2641</v>
      </c>
      <c r="H315" s="112">
        <f t="shared" si="29"/>
        <v>-2852.5</v>
      </c>
      <c r="I315" s="122" t="s">
        <v>991</v>
      </c>
      <c r="J315" s="123" t="s">
        <v>992</v>
      </c>
      <c r="K315" s="122">
        <v>-2852.5</v>
      </c>
      <c r="L315" s="122" t="s">
        <v>844</v>
      </c>
      <c r="M315" s="123" t="s">
        <v>699</v>
      </c>
      <c r="N315" s="123" t="s">
        <v>4</v>
      </c>
      <c r="O315" s="124" t="s">
        <v>993</v>
      </c>
      <c r="P315" s="125" t="s">
        <v>985</v>
      </c>
    </row>
    <row r="316" spans="1:16" ht="13.5" thickBot="1" x14ac:dyDescent="0.25">
      <c r="A316" s="112" t="str">
        <f t="shared" si="24"/>
        <v>VSB 43 </v>
      </c>
      <c r="B316" s="120" t="str">
        <f t="shared" si="25"/>
        <v>II</v>
      </c>
      <c r="C316" s="112">
        <f t="shared" si="26"/>
        <v>53358.264499999997</v>
      </c>
      <c r="D316" s="21" t="str">
        <f t="shared" si="27"/>
        <v>vis</v>
      </c>
      <c r="E316" s="121">
        <f>VLOOKUP(C316,Active!C$21:E$972,3,FALSE)</f>
        <v>7000.5129921490734</v>
      </c>
      <c r="F316" s="120" t="s">
        <v>203</v>
      </c>
      <c r="G316" s="21" t="str">
        <f t="shared" si="28"/>
        <v>53358.2645</v>
      </c>
      <c r="H316" s="112">
        <f t="shared" si="29"/>
        <v>-2852.5</v>
      </c>
      <c r="I316" s="122" t="s">
        <v>994</v>
      </c>
      <c r="J316" s="123" t="s">
        <v>992</v>
      </c>
      <c r="K316" s="122">
        <v>-2852.5</v>
      </c>
      <c r="L316" s="122" t="s">
        <v>995</v>
      </c>
      <c r="M316" s="123" t="s">
        <v>699</v>
      </c>
      <c r="N316" s="123" t="s">
        <v>4</v>
      </c>
      <c r="O316" s="124" t="s">
        <v>993</v>
      </c>
      <c r="P316" s="125" t="s">
        <v>985</v>
      </c>
    </row>
    <row r="317" spans="1:16" ht="13.5" thickBot="1" x14ac:dyDescent="0.25">
      <c r="A317" s="112" t="str">
        <f t="shared" si="24"/>
        <v>VSB 43 </v>
      </c>
      <c r="B317" s="120" t="str">
        <f t="shared" si="25"/>
        <v>II</v>
      </c>
      <c r="C317" s="112">
        <f t="shared" si="26"/>
        <v>53358.265500000001</v>
      </c>
      <c r="D317" s="21" t="str">
        <f t="shared" si="27"/>
        <v>vis</v>
      </c>
      <c r="E317" s="121">
        <f>VLOOKUP(C317,Active!C$21:E$972,3,FALSE)</f>
        <v>7000.5147592594803</v>
      </c>
      <c r="F317" s="120" t="s">
        <v>203</v>
      </c>
      <c r="G317" s="21" t="str">
        <f t="shared" si="28"/>
        <v>53358.2655</v>
      </c>
      <c r="H317" s="112">
        <f t="shared" si="29"/>
        <v>-2852.5</v>
      </c>
      <c r="I317" s="122" t="s">
        <v>996</v>
      </c>
      <c r="J317" s="123" t="s">
        <v>997</v>
      </c>
      <c r="K317" s="122">
        <v>-2852.5</v>
      </c>
      <c r="L317" s="122" t="s">
        <v>998</v>
      </c>
      <c r="M317" s="123" t="s">
        <v>699</v>
      </c>
      <c r="N317" s="123" t="s">
        <v>4</v>
      </c>
      <c r="O317" s="124" t="s">
        <v>993</v>
      </c>
      <c r="P317" s="125" t="s">
        <v>985</v>
      </c>
    </row>
    <row r="318" spans="1:16" ht="13.5" thickBot="1" x14ac:dyDescent="0.25">
      <c r="A318" s="112" t="str">
        <f t="shared" si="24"/>
        <v>VSB 43 </v>
      </c>
      <c r="B318" s="120" t="str">
        <f t="shared" si="25"/>
        <v>II</v>
      </c>
      <c r="C318" s="112">
        <f t="shared" si="26"/>
        <v>53358.271399999998</v>
      </c>
      <c r="D318" s="21" t="str">
        <f t="shared" si="27"/>
        <v>vis</v>
      </c>
      <c r="E318" s="121">
        <f>VLOOKUP(C318,Active!C$21:E$972,3,FALSE)</f>
        <v>7000.5251852108331</v>
      </c>
      <c r="F318" s="120" t="s">
        <v>203</v>
      </c>
      <c r="G318" s="21" t="str">
        <f t="shared" si="28"/>
        <v>53358.2714</v>
      </c>
      <c r="H318" s="112">
        <f t="shared" si="29"/>
        <v>-2852.5</v>
      </c>
      <c r="I318" s="122" t="s">
        <v>999</v>
      </c>
      <c r="J318" s="123" t="s">
        <v>1000</v>
      </c>
      <c r="K318" s="122">
        <v>-2852.5</v>
      </c>
      <c r="L318" s="122" t="s">
        <v>1001</v>
      </c>
      <c r="M318" s="123" t="s">
        <v>699</v>
      </c>
      <c r="N318" s="123" t="s">
        <v>4</v>
      </c>
      <c r="O318" s="124" t="s">
        <v>928</v>
      </c>
      <c r="P318" s="125" t="s">
        <v>985</v>
      </c>
    </row>
    <row r="319" spans="1:16" ht="13.5" thickBot="1" x14ac:dyDescent="0.25">
      <c r="A319" s="112" t="str">
        <f t="shared" si="24"/>
        <v>VSB 43 </v>
      </c>
      <c r="B319" s="120" t="str">
        <f t="shared" si="25"/>
        <v>I</v>
      </c>
      <c r="C319" s="112">
        <f t="shared" si="26"/>
        <v>53360.2448</v>
      </c>
      <c r="D319" s="21" t="str">
        <f t="shared" si="27"/>
        <v>vis</v>
      </c>
      <c r="E319" s="121">
        <f>VLOOKUP(C319,Active!C$21:E$972,3,FALSE)</f>
        <v>7004.0124008739394</v>
      </c>
      <c r="F319" s="120" t="s">
        <v>203</v>
      </c>
      <c r="G319" s="21" t="str">
        <f t="shared" si="28"/>
        <v>53360.2448</v>
      </c>
      <c r="H319" s="112">
        <f t="shared" si="29"/>
        <v>-2849</v>
      </c>
      <c r="I319" s="122" t="s">
        <v>1002</v>
      </c>
      <c r="J319" s="123" t="s">
        <v>1003</v>
      </c>
      <c r="K319" s="122">
        <v>-2849</v>
      </c>
      <c r="L319" s="122" t="s">
        <v>844</v>
      </c>
      <c r="M319" s="123" t="s">
        <v>699</v>
      </c>
      <c r="N319" s="123" t="s">
        <v>4</v>
      </c>
      <c r="O319" s="124" t="s">
        <v>993</v>
      </c>
      <c r="P319" s="125" t="s">
        <v>985</v>
      </c>
    </row>
    <row r="320" spans="1:16" ht="13.5" thickBot="1" x14ac:dyDescent="0.25">
      <c r="A320" s="112" t="str">
        <f t="shared" si="24"/>
        <v>VSB 43 </v>
      </c>
      <c r="B320" s="120" t="str">
        <f t="shared" si="25"/>
        <v>I</v>
      </c>
      <c r="C320" s="112">
        <f t="shared" si="26"/>
        <v>53360.245000000003</v>
      </c>
      <c r="D320" s="21" t="str">
        <f t="shared" si="27"/>
        <v>vis</v>
      </c>
      <c r="E320" s="121">
        <f>VLOOKUP(C320,Active!C$21:E$972,3,FALSE)</f>
        <v>7004.0127542960226</v>
      </c>
      <c r="F320" s="120" t="s">
        <v>203</v>
      </c>
      <c r="G320" s="21" t="str">
        <f t="shared" si="28"/>
        <v>53360.2450</v>
      </c>
      <c r="H320" s="112">
        <f t="shared" si="29"/>
        <v>-2849</v>
      </c>
      <c r="I320" s="122" t="s">
        <v>1004</v>
      </c>
      <c r="J320" s="123" t="s">
        <v>1003</v>
      </c>
      <c r="K320" s="122">
        <v>-2849</v>
      </c>
      <c r="L320" s="122" t="s">
        <v>1005</v>
      </c>
      <c r="M320" s="123" t="s">
        <v>699</v>
      </c>
      <c r="N320" s="123" t="s">
        <v>4</v>
      </c>
      <c r="O320" s="124" t="s">
        <v>993</v>
      </c>
      <c r="P320" s="125" t="s">
        <v>985</v>
      </c>
    </row>
    <row r="321" spans="1:16" ht="13.5" thickBot="1" x14ac:dyDescent="0.25">
      <c r="A321" s="112" t="str">
        <f t="shared" si="24"/>
        <v>VSB 43 </v>
      </c>
      <c r="B321" s="120" t="str">
        <f t="shared" si="25"/>
        <v>I</v>
      </c>
      <c r="C321" s="112">
        <f t="shared" si="26"/>
        <v>53360.245300000002</v>
      </c>
      <c r="D321" s="21" t="str">
        <f t="shared" si="27"/>
        <v>vis</v>
      </c>
      <c r="E321" s="121">
        <f>VLOOKUP(C321,Active!C$21:E$972,3,FALSE)</f>
        <v>7004.013284429142</v>
      </c>
      <c r="F321" s="120" t="s">
        <v>203</v>
      </c>
      <c r="G321" s="21" t="str">
        <f t="shared" si="28"/>
        <v>53360.2453</v>
      </c>
      <c r="H321" s="112">
        <f t="shared" si="29"/>
        <v>-2849</v>
      </c>
      <c r="I321" s="122" t="s">
        <v>1006</v>
      </c>
      <c r="J321" s="123" t="s">
        <v>1007</v>
      </c>
      <c r="K321" s="122">
        <v>-2849</v>
      </c>
      <c r="L321" s="122" t="s">
        <v>1008</v>
      </c>
      <c r="M321" s="123" t="s">
        <v>699</v>
      </c>
      <c r="N321" s="123" t="s">
        <v>4</v>
      </c>
      <c r="O321" s="124" t="s">
        <v>993</v>
      </c>
      <c r="P321" s="125" t="s">
        <v>985</v>
      </c>
    </row>
    <row r="322" spans="1:16" ht="13.5" thickBot="1" x14ac:dyDescent="0.25">
      <c r="A322" s="112" t="str">
        <f t="shared" si="24"/>
        <v>VSB 43 </v>
      </c>
      <c r="B322" s="120" t="str">
        <f t="shared" si="25"/>
        <v>II</v>
      </c>
      <c r="C322" s="112">
        <f t="shared" si="26"/>
        <v>53361.097000000002</v>
      </c>
      <c r="D322" s="21" t="str">
        <f t="shared" si="27"/>
        <v>vis</v>
      </c>
      <c r="E322" s="121">
        <f>VLOOKUP(C322,Active!C$21:E$972,3,FALSE)</f>
        <v>7005.5183323567089</v>
      </c>
      <c r="F322" s="120" t="s">
        <v>203</v>
      </c>
      <c r="G322" s="21" t="str">
        <f t="shared" si="28"/>
        <v>53361.0970</v>
      </c>
      <c r="H322" s="112">
        <f t="shared" si="29"/>
        <v>-2847.5</v>
      </c>
      <c r="I322" s="122" t="s">
        <v>1009</v>
      </c>
      <c r="J322" s="123" t="s">
        <v>1010</v>
      </c>
      <c r="K322" s="122">
        <v>-2847.5</v>
      </c>
      <c r="L322" s="122" t="s">
        <v>1011</v>
      </c>
      <c r="M322" s="123" t="s">
        <v>699</v>
      </c>
      <c r="N322" s="123" t="s">
        <v>4</v>
      </c>
      <c r="O322" s="124" t="s">
        <v>984</v>
      </c>
      <c r="P322" s="125" t="s">
        <v>985</v>
      </c>
    </row>
    <row r="323" spans="1:16" ht="13.5" thickBot="1" x14ac:dyDescent="0.25">
      <c r="A323" s="112" t="str">
        <f t="shared" si="24"/>
        <v>VSB 43 </v>
      </c>
      <c r="B323" s="120" t="str">
        <f t="shared" si="25"/>
        <v>II</v>
      </c>
      <c r="C323" s="112">
        <f t="shared" si="26"/>
        <v>53362.226300000002</v>
      </c>
      <c r="D323" s="21" t="str">
        <f t="shared" si="27"/>
        <v>vis</v>
      </c>
      <c r="E323" s="121">
        <f>VLOOKUP(C323,Active!C$21:E$972,3,FALSE)</f>
        <v>7007.513930131282</v>
      </c>
      <c r="F323" s="120" t="s">
        <v>203</v>
      </c>
      <c r="G323" s="21" t="str">
        <f t="shared" si="28"/>
        <v>53362.2263</v>
      </c>
      <c r="H323" s="112">
        <f t="shared" si="29"/>
        <v>-2845.5</v>
      </c>
      <c r="I323" s="122" t="s">
        <v>1012</v>
      </c>
      <c r="J323" s="123" t="s">
        <v>1013</v>
      </c>
      <c r="K323" s="122">
        <v>-2845.5</v>
      </c>
      <c r="L323" s="122" t="s">
        <v>979</v>
      </c>
      <c r="M323" s="123" t="s">
        <v>699</v>
      </c>
      <c r="N323" s="123" t="s">
        <v>4</v>
      </c>
      <c r="O323" s="124" t="s">
        <v>984</v>
      </c>
      <c r="P323" s="125" t="s">
        <v>985</v>
      </c>
    </row>
    <row r="324" spans="1:16" ht="13.5" thickBot="1" x14ac:dyDescent="0.25">
      <c r="A324" s="112" t="str">
        <f t="shared" si="24"/>
        <v>VSB 43 </v>
      </c>
      <c r="B324" s="120" t="str">
        <f t="shared" si="25"/>
        <v>I</v>
      </c>
      <c r="C324" s="112">
        <f t="shared" si="26"/>
        <v>53363.074099999998</v>
      </c>
      <c r="D324" s="21" t="str">
        <f t="shared" si="27"/>
        <v>vis</v>
      </c>
      <c r="E324" s="121">
        <f>VLOOKUP(C324,Active!C$21:E$972,3,FALSE)</f>
        <v>7009.0120863282837</v>
      </c>
      <c r="F324" s="120" t="s">
        <v>203</v>
      </c>
      <c r="G324" s="21" t="str">
        <f t="shared" si="28"/>
        <v>53363.0741</v>
      </c>
      <c r="H324" s="112">
        <f t="shared" si="29"/>
        <v>-2844</v>
      </c>
      <c r="I324" s="122" t="s">
        <v>1014</v>
      </c>
      <c r="J324" s="123" t="s">
        <v>1015</v>
      </c>
      <c r="K324" s="122">
        <v>-2844</v>
      </c>
      <c r="L324" s="122" t="s">
        <v>943</v>
      </c>
      <c r="M324" s="123" t="s">
        <v>699</v>
      </c>
      <c r="N324" s="123" t="s">
        <v>4</v>
      </c>
      <c r="O324" s="124" t="s">
        <v>928</v>
      </c>
      <c r="P324" s="125" t="s">
        <v>985</v>
      </c>
    </row>
    <row r="325" spans="1:16" ht="13.5" thickBot="1" x14ac:dyDescent="0.25">
      <c r="A325" s="112" t="str">
        <f t="shared" si="24"/>
        <v>VSB 43 </v>
      </c>
      <c r="B325" s="120" t="str">
        <f t="shared" si="25"/>
        <v>I</v>
      </c>
      <c r="C325" s="112">
        <f t="shared" si="26"/>
        <v>53365.337399999997</v>
      </c>
      <c r="D325" s="21" t="str">
        <f t="shared" si="27"/>
        <v>vis</v>
      </c>
      <c r="E325" s="121">
        <f>VLOOKUP(C325,Active!C$21:E$972,3,FALSE)</f>
        <v>7013.0115872963042</v>
      </c>
      <c r="F325" s="120" t="s">
        <v>203</v>
      </c>
      <c r="G325" s="21" t="str">
        <f t="shared" si="28"/>
        <v>53365.3374</v>
      </c>
      <c r="H325" s="112">
        <f t="shared" si="29"/>
        <v>-2840</v>
      </c>
      <c r="I325" s="122" t="s">
        <v>1016</v>
      </c>
      <c r="J325" s="123" t="s">
        <v>1017</v>
      </c>
      <c r="K325" s="122">
        <v>-2840</v>
      </c>
      <c r="L325" s="122" t="s">
        <v>1018</v>
      </c>
      <c r="M325" s="123" t="s">
        <v>699</v>
      </c>
      <c r="N325" s="123" t="s">
        <v>4</v>
      </c>
      <c r="O325" s="124" t="s">
        <v>984</v>
      </c>
      <c r="P325" s="125" t="s">
        <v>985</v>
      </c>
    </row>
    <row r="326" spans="1:16" ht="13.5" thickBot="1" x14ac:dyDescent="0.25">
      <c r="A326" s="112" t="str">
        <f t="shared" si="24"/>
        <v>VSB 44 </v>
      </c>
      <c r="B326" s="120" t="str">
        <f t="shared" si="25"/>
        <v>I</v>
      </c>
      <c r="C326" s="112">
        <f t="shared" si="26"/>
        <v>53372.128499999999</v>
      </c>
      <c r="D326" s="21" t="str">
        <f t="shared" si="27"/>
        <v>vis</v>
      </c>
      <c r="E326" s="121">
        <f>VLOOKUP(C326,Active!C$21:E$972,3,FALSE)</f>
        <v>7025.0122107328571</v>
      </c>
      <c r="F326" s="120" t="s">
        <v>203</v>
      </c>
      <c r="G326" s="21" t="str">
        <f t="shared" si="28"/>
        <v>53372.1285</v>
      </c>
      <c r="H326" s="112">
        <f t="shared" si="29"/>
        <v>-2828</v>
      </c>
      <c r="I326" s="122" t="s">
        <v>1019</v>
      </c>
      <c r="J326" s="123" t="s">
        <v>1020</v>
      </c>
      <c r="K326" s="122">
        <v>-2828</v>
      </c>
      <c r="L326" s="122" t="s">
        <v>916</v>
      </c>
      <c r="M326" s="123" t="s">
        <v>699</v>
      </c>
      <c r="N326" s="123" t="s">
        <v>4</v>
      </c>
      <c r="O326" s="124" t="s">
        <v>993</v>
      </c>
      <c r="P326" s="125" t="s">
        <v>1021</v>
      </c>
    </row>
    <row r="327" spans="1:16" ht="13.5" thickBot="1" x14ac:dyDescent="0.25">
      <c r="A327" s="112" t="str">
        <f t="shared" si="24"/>
        <v>VSB 44 </v>
      </c>
      <c r="B327" s="120" t="str">
        <f t="shared" si="25"/>
        <v>I</v>
      </c>
      <c r="C327" s="112">
        <f t="shared" si="26"/>
        <v>53372.128599999996</v>
      </c>
      <c r="D327" s="21" t="str">
        <f t="shared" si="27"/>
        <v>vis</v>
      </c>
      <c r="E327" s="121">
        <f>VLOOKUP(C327,Active!C$21:E$972,3,FALSE)</f>
        <v>7025.0123874438932</v>
      </c>
      <c r="F327" s="120" t="s">
        <v>203</v>
      </c>
      <c r="G327" s="21" t="str">
        <f t="shared" si="28"/>
        <v>53372.1286</v>
      </c>
      <c r="H327" s="112">
        <f t="shared" si="29"/>
        <v>-2828</v>
      </c>
      <c r="I327" s="122" t="s">
        <v>1022</v>
      </c>
      <c r="J327" s="123" t="s">
        <v>1020</v>
      </c>
      <c r="K327" s="122">
        <v>-2828</v>
      </c>
      <c r="L327" s="122" t="s">
        <v>844</v>
      </c>
      <c r="M327" s="123" t="s">
        <v>699</v>
      </c>
      <c r="N327" s="123" t="s">
        <v>4</v>
      </c>
      <c r="O327" s="124" t="s">
        <v>993</v>
      </c>
      <c r="P327" s="125" t="s">
        <v>1021</v>
      </c>
    </row>
    <row r="328" spans="1:16" ht="13.5" thickBot="1" x14ac:dyDescent="0.25">
      <c r="A328" s="112" t="str">
        <f t="shared" si="24"/>
        <v>VSB 44 </v>
      </c>
      <c r="B328" s="120" t="str">
        <f t="shared" si="25"/>
        <v>I</v>
      </c>
      <c r="C328" s="112">
        <f t="shared" si="26"/>
        <v>53372.128700000001</v>
      </c>
      <c r="D328" s="21" t="str">
        <f t="shared" si="27"/>
        <v>vis</v>
      </c>
      <c r="E328" s="121">
        <f>VLOOKUP(C328,Active!C$21:E$972,3,FALSE)</f>
        <v>7025.0125641549412</v>
      </c>
      <c r="F328" s="120" t="s">
        <v>203</v>
      </c>
      <c r="G328" s="21" t="str">
        <f t="shared" si="28"/>
        <v>53372.1287</v>
      </c>
      <c r="H328" s="112">
        <f t="shared" si="29"/>
        <v>-2828</v>
      </c>
      <c r="I328" s="122" t="s">
        <v>1023</v>
      </c>
      <c r="J328" s="123" t="s">
        <v>1020</v>
      </c>
      <c r="K328" s="122">
        <v>-2828</v>
      </c>
      <c r="L328" s="122" t="s">
        <v>1024</v>
      </c>
      <c r="M328" s="123" t="s">
        <v>699</v>
      </c>
      <c r="N328" s="123" t="s">
        <v>4</v>
      </c>
      <c r="O328" s="124" t="s">
        <v>993</v>
      </c>
      <c r="P328" s="125" t="s">
        <v>1021</v>
      </c>
    </row>
    <row r="329" spans="1:16" ht="13.5" thickBot="1" x14ac:dyDescent="0.25">
      <c r="A329" s="112" t="str">
        <f t="shared" si="24"/>
        <v>VSB 44 </v>
      </c>
      <c r="B329" s="120" t="str">
        <f t="shared" si="25"/>
        <v>I</v>
      </c>
      <c r="C329" s="112">
        <f t="shared" si="26"/>
        <v>53376.090799999998</v>
      </c>
      <c r="D329" s="21" t="str">
        <f t="shared" si="27"/>
        <v>vis</v>
      </c>
      <c r="E329" s="121">
        <f>VLOOKUP(C329,Active!C$21:E$972,3,FALSE)</f>
        <v>7032.0140322702564</v>
      </c>
      <c r="F329" s="120" t="s">
        <v>203</v>
      </c>
      <c r="G329" s="21" t="str">
        <f t="shared" si="28"/>
        <v>53376.0908</v>
      </c>
      <c r="H329" s="112">
        <f t="shared" si="29"/>
        <v>-2821</v>
      </c>
      <c r="I329" s="122" t="s">
        <v>1025</v>
      </c>
      <c r="J329" s="123" t="s">
        <v>1026</v>
      </c>
      <c r="K329" s="122">
        <v>-2821</v>
      </c>
      <c r="L329" s="122" t="s">
        <v>979</v>
      </c>
      <c r="M329" s="123" t="s">
        <v>699</v>
      </c>
      <c r="N329" s="123" t="s">
        <v>4</v>
      </c>
      <c r="O329" s="124" t="s">
        <v>1027</v>
      </c>
      <c r="P329" s="125" t="s">
        <v>1021</v>
      </c>
    </row>
    <row r="330" spans="1:16" ht="13.5" thickBot="1" x14ac:dyDescent="0.25">
      <c r="A330" s="112" t="str">
        <f t="shared" si="24"/>
        <v>VSB 44 </v>
      </c>
      <c r="B330" s="120" t="str">
        <f t="shared" si="25"/>
        <v>II</v>
      </c>
      <c r="C330" s="112">
        <f t="shared" si="26"/>
        <v>53379.203300000001</v>
      </c>
      <c r="D330" s="21" t="str">
        <f t="shared" si="27"/>
        <v>vis</v>
      </c>
      <c r="E330" s="121">
        <f>VLOOKUP(C330,Active!C$21:E$972,3,FALSE)</f>
        <v>7037.5141633898529</v>
      </c>
      <c r="F330" s="120" t="s">
        <v>203</v>
      </c>
      <c r="G330" s="21" t="str">
        <f t="shared" si="28"/>
        <v>53379.2033</v>
      </c>
      <c r="H330" s="112">
        <f t="shared" si="29"/>
        <v>-2815.5</v>
      </c>
      <c r="I330" s="122" t="s">
        <v>1028</v>
      </c>
      <c r="J330" s="123" t="s">
        <v>1029</v>
      </c>
      <c r="K330" s="122">
        <v>-2815.5</v>
      </c>
      <c r="L330" s="122" t="s">
        <v>1030</v>
      </c>
      <c r="M330" s="123" t="s">
        <v>699</v>
      </c>
      <c r="N330" s="123" t="s">
        <v>4</v>
      </c>
      <c r="O330" s="124" t="s">
        <v>984</v>
      </c>
      <c r="P330" s="125" t="s">
        <v>1021</v>
      </c>
    </row>
    <row r="331" spans="1:16" ht="13.5" thickBot="1" x14ac:dyDescent="0.25">
      <c r="A331" s="112" t="str">
        <f t="shared" ref="A331:A348" si="30">P331</f>
        <v>VSB 44 </v>
      </c>
      <c r="B331" s="120" t="str">
        <f t="shared" ref="B331:B348" si="31">IF(H331=INT(H331),"I","II")</f>
        <v>I</v>
      </c>
      <c r="C331" s="112">
        <f t="shared" ref="C331:C348" si="32">1*G331</f>
        <v>53381.186399999999</v>
      </c>
      <c r="D331" s="21" t="str">
        <f t="shared" ref="D331:D348" si="33">VLOOKUP(F331,I$1:J$5,2,FALSE)</f>
        <v>vis</v>
      </c>
      <c r="E331" s="121">
        <f>VLOOKUP(C331,Active!C$21:E$972,3,FALSE)</f>
        <v>7041.0185200238284</v>
      </c>
      <c r="F331" s="120" t="s">
        <v>203</v>
      </c>
      <c r="G331" s="21" t="str">
        <f t="shared" ref="G331:G348" si="34">MID(I331,3,LEN(I331)-3)</f>
        <v>53381.1864</v>
      </c>
      <c r="H331" s="112">
        <f t="shared" ref="H331:H348" si="35">1*K331</f>
        <v>-2812</v>
      </c>
      <c r="I331" s="122" t="s">
        <v>1031</v>
      </c>
      <c r="J331" s="123" t="s">
        <v>1032</v>
      </c>
      <c r="K331" s="122">
        <v>-2812</v>
      </c>
      <c r="L331" s="122" t="s">
        <v>1011</v>
      </c>
      <c r="M331" s="123" t="s">
        <v>699</v>
      </c>
      <c r="N331" s="123" t="s">
        <v>4</v>
      </c>
      <c r="O331" s="124" t="s">
        <v>1027</v>
      </c>
      <c r="P331" s="125" t="s">
        <v>1021</v>
      </c>
    </row>
    <row r="332" spans="1:16" ht="13.5" thickBot="1" x14ac:dyDescent="0.25">
      <c r="A332" s="112" t="str">
        <f t="shared" si="30"/>
        <v>VSB 44 </v>
      </c>
      <c r="B332" s="120" t="str">
        <f t="shared" si="31"/>
        <v>II</v>
      </c>
      <c r="C332" s="112">
        <f t="shared" si="32"/>
        <v>53383.159200000002</v>
      </c>
      <c r="D332" s="21" t="str">
        <f t="shared" si="33"/>
        <v>vis</v>
      </c>
      <c r="E332" s="121">
        <f>VLOOKUP(C332,Active!C$21:E$972,3,FALSE)</f>
        <v>7044.5046754206951</v>
      </c>
      <c r="F332" s="120" t="s">
        <v>203</v>
      </c>
      <c r="G332" s="21" t="str">
        <f t="shared" si="34"/>
        <v>53383.1592</v>
      </c>
      <c r="H332" s="112">
        <f t="shared" si="35"/>
        <v>-2808.5</v>
      </c>
      <c r="I332" s="122" t="s">
        <v>1033</v>
      </c>
      <c r="J332" s="123" t="s">
        <v>1034</v>
      </c>
      <c r="K332" s="122">
        <v>-2808.5</v>
      </c>
      <c r="L332" s="122" t="s">
        <v>1035</v>
      </c>
      <c r="M332" s="123" t="s">
        <v>699</v>
      </c>
      <c r="N332" s="123" t="s">
        <v>4</v>
      </c>
      <c r="O332" s="124" t="s">
        <v>984</v>
      </c>
      <c r="P332" s="125" t="s">
        <v>1021</v>
      </c>
    </row>
    <row r="333" spans="1:16" ht="13.5" thickBot="1" x14ac:dyDescent="0.25">
      <c r="A333" s="112" t="str">
        <f t="shared" si="30"/>
        <v>VSB 44 </v>
      </c>
      <c r="B333" s="120" t="str">
        <f t="shared" si="31"/>
        <v>I</v>
      </c>
      <c r="C333" s="112">
        <f t="shared" si="32"/>
        <v>53682.240100000003</v>
      </c>
      <c r="D333" s="21" t="str">
        <f t="shared" si="33"/>
        <v>vis</v>
      </c>
      <c r="E333" s="121">
        <f>VLOOKUP(C333,Active!C$21:E$972,3,FALSE)</f>
        <v>7573.0136442128205</v>
      </c>
      <c r="F333" s="120" t="s">
        <v>203</v>
      </c>
      <c r="G333" s="21" t="str">
        <f t="shared" si="34"/>
        <v>53682.2401</v>
      </c>
      <c r="H333" s="112">
        <f t="shared" si="35"/>
        <v>-2280</v>
      </c>
      <c r="I333" s="122" t="s">
        <v>1036</v>
      </c>
      <c r="J333" s="123" t="s">
        <v>1037</v>
      </c>
      <c r="K333" s="122">
        <v>-2280</v>
      </c>
      <c r="L333" s="122" t="s">
        <v>1024</v>
      </c>
      <c r="M333" s="123" t="s">
        <v>699</v>
      </c>
      <c r="N333" s="123" t="s">
        <v>4</v>
      </c>
      <c r="O333" s="124" t="s">
        <v>993</v>
      </c>
      <c r="P333" s="125" t="s">
        <v>1021</v>
      </c>
    </row>
    <row r="334" spans="1:16" ht="13.5" thickBot="1" x14ac:dyDescent="0.25">
      <c r="A334" s="112" t="str">
        <f t="shared" si="30"/>
        <v>VSB 44 </v>
      </c>
      <c r="B334" s="120" t="str">
        <f t="shared" si="31"/>
        <v>II</v>
      </c>
      <c r="C334" s="112">
        <f t="shared" si="32"/>
        <v>53688.186399999999</v>
      </c>
      <c r="D334" s="21" t="str">
        <f t="shared" si="33"/>
        <v>vis</v>
      </c>
      <c r="E334" s="121">
        <f>VLOOKUP(C334,Active!C$21:E$972,3,FALSE)</f>
        <v>7583.5214127835534</v>
      </c>
      <c r="F334" s="120" t="s">
        <v>203</v>
      </c>
      <c r="G334" s="21" t="str">
        <f t="shared" si="34"/>
        <v>53688.1864</v>
      </c>
      <c r="H334" s="112">
        <f t="shared" si="35"/>
        <v>-2269.5</v>
      </c>
      <c r="I334" s="122" t="s">
        <v>1038</v>
      </c>
      <c r="J334" s="123" t="s">
        <v>1039</v>
      </c>
      <c r="K334" s="122">
        <v>-2269.5</v>
      </c>
      <c r="L334" s="122" t="s">
        <v>1040</v>
      </c>
      <c r="M334" s="123" t="s">
        <v>699</v>
      </c>
      <c r="N334" s="123" t="s">
        <v>4</v>
      </c>
      <c r="O334" s="124" t="s">
        <v>928</v>
      </c>
      <c r="P334" s="125" t="s">
        <v>1021</v>
      </c>
    </row>
    <row r="335" spans="1:16" ht="13.5" thickBot="1" x14ac:dyDescent="0.25">
      <c r="A335" s="112" t="str">
        <f t="shared" si="30"/>
        <v>VSB 44 </v>
      </c>
      <c r="B335" s="120" t="str">
        <f t="shared" si="31"/>
        <v>I</v>
      </c>
      <c r="C335" s="112">
        <f t="shared" si="32"/>
        <v>53695.255299999997</v>
      </c>
      <c r="D335" s="21" t="str">
        <f t="shared" si="33"/>
        <v>vis</v>
      </c>
      <c r="E335" s="121">
        <f>VLOOKUP(C335,Active!C$21:E$972,3,FALSE)</f>
        <v>7596.0129394891828</v>
      </c>
      <c r="F335" s="120" t="s">
        <v>203</v>
      </c>
      <c r="G335" s="21" t="str">
        <f t="shared" si="34"/>
        <v>53695.2553</v>
      </c>
      <c r="H335" s="112">
        <f t="shared" si="35"/>
        <v>-2257</v>
      </c>
      <c r="I335" s="122" t="s">
        <v>1041</v>
      </c>
      <c r="J335" s="123" t="s">
        <v>1042</v>
      </c>
      <c r="K335" s="122">
        <v>-2257</v>
      </c>
      <c r="L335" s="122" t="s">
        <v>904</v>
      </c>
      <c r="M335" s="123" t="s">
        <v>699</v>
      </c>
      <c r="N335" s="123" t="s">
        <v>4</v>
      </c>
      <c r="O335" s="124" t="s">
        <v>993</v>
      </c>
      <c r="P335" s="125" t="s">
        <v>1021</v>
      </c>
    </row>
    <row r="336" spans="1:16" ht="13.5" thickBot="1" x14ac:dyDescent="0.25">
      <c r="A336" s="112" t="str">
        <f t="shared" si="30"/>
        <v>VSB 45 </v>
      </c>
      <c r="B336" s="120" t="str">
        <f t="shared" si="31"/>
        <v>I</v>
      </c>
      <c r="C336" s="112">
        <f t="shared" si="32"/>
        <v>53742.223599999998</v>
      </c>
      <c r="D336" s="21" t="str">
        <f t="shared" si="33"/>
        <v>vis</v>
      </c>
      <c r="E336" s="121">
        <f>VLOOKUP(C336,Active!C$21:E$972,3,FALSE)</f>
        <v>7679.0111108833416</v>
      </c>
      <c r="F336" s="120" t="s">
        <v>203</v>
      </c>
      <c r="G336" s="21" t="str">
        <f t="shared" si="34"/>
        <v>53742.2236</v>
      </c>
      <c r="H336" s="112">
        <f t="shared" si="35"/>
        <v>-2174</v>
      </c>
      <c r="I336" s="122" t="s">
        <v>1046</v>
      </c>
      <c r="J336" s="123" t="s">
        <v>1047</v>
      </c>
      <c r="K336" s="122">
        <v>-2174</v>
      </c>
      <c r="L336" s="122" t="s">
        <v>1048</v>
      </c>
      <c r="M336" s="123" t="s">
        <v>699</v>
      </c>
      <c r="N336" s="123" t="s">
        <v>4</v>
      </c>
      <c r="O336" s="124" t="s">
        <v>1049</v>
      </c>
      <c r="P336" s="125" t="s">
        <v>1050</v>
      </c>
    </row>
    <row r="337" spans="1:16" ht="13.5" thickBot="1" x14ac:dyDescent="0.25">
      <c r="A337" s="112" t="str">
        <f t="shared" si="30"/>
        <v> AOEB 11 </v>
      </c>
      <c r="B337" s="120" t="str">
        <f t="shared" si="31"/>
        <v>I</v>
      </c>
      <c r="C337" s="112">
        <f t="shared" si="32"/>
        <v>53763.727500000001</v>
      </c>
      <c r="D337" s="21" t="str">
        <f t="shared" si="33"/>
        <v>vis</v>
      </c>
      <c r="E337" s="121">
        <f>VLOOKUP(C337,Active!C$21:E$972,3,FALSE)</f>
        <v>7717.0108762110867</v>
      </c>
      <c r="F337" s="120" t="s">
        <v>203</v>
      </c>
      <c r="G337" s="21" t="str">
        <f t="shared" si="34"/>
        <v>53763.7275</v>
      </c>
      <c r="H337" s="112">
        <f t="shared" si="35"/>
        <v>-2136</v>
      </c>
      <c r="I337" s="122" t="s">
        <v>1051</v>
      </c>
      <c r="J337" s="123" t="s">
        <v>1052</v>
      </c>
      <c r="K337" s="122">
        <v>-2136</v>
      </c>
      <c r="L337" s="122" t="s">
        <v>785</v>
      </c>
      <c r="M337" s="123" t="s">
        <v>944</v>
      </c>
      <c r="N337" s="123" t="s">
        <v>945</v>
      </c>
      <c r="O337" s="124" t="s">
        <v>1053</v>
      </c>
      <c r="P337" s="124" t="s">
        <v>897</v>
      </c>
    </row>
    <row r="338" spans="1:16" ht="13.5" thickBot="1" x14ac:dyDescent="0.25">
      <c r="A338" s="112" t="str">
        <f t="shared" si="30"/>
        <v> AOEB 11 </v>
      </c>
      <c r="B338" s="120" t="str">
        <f t="shared" si="31"/>
        <v>I</v>
      </c>
      <c r="C338" s="112">
        <f t="shared" si="32"/>
        <v>53763.728199999998</v>
      </c>
      <c r="D338" s="21" t="str">
        <f t="shared" si="33"/>
        <v>vis</v>
      </c>
      <c r="E338" s="121">
        <f>VLOOKUP(C338,Active!C$21:E$972,3,FALSE)</f>
        <v>7717.0121131883616</v>
      </c>
      <c r="F338" s="120" t="s">
        <v>203</v>
      </c>
      <c r="G338" s="21" t="str">
        <f t="shared" si="34"/>
        <v>53763.7282</v>
      </c>
      <c r="H338" s="112">
        <f t="shared" si="35"/>
        <v>-2136</v>
      </c>
      <c r="I338" s="122" t="s">
        <v>1054</v>
      </c>
      <c r="J338" s="123" t="s">
        <v>1055</v>
      </c>
      <c r="K338" s="122">
        <v>-2136</v>
      </c>
      <c r="L338" s="122" t="s">
        <v>840</v>
      </c>
      <c r="M338" s="123" t="s">
        <v>944</v>
      </c>
      <c r="N338" s="123" t="s">
        <v>945</v>
      </c>
      <c r="O338" s="124" t="s">
        <v>425</v>
      </c>
      <c r="P338" s="124" t="s">
        <v>897</v>
      </c>
    </row>
    <row r="339" spans="1:16" ht="13.5" thickBot="1" x14ac:dyDescent="0.25">
      <c r="A339" s="112" t="str">
        <f t="shared" si="30"/>
        <v>VSB 45 </v>
      </c>
      <c r="B339" s="120" t="str">
        <f t="shared" si="31"/>
        <v>I</v>
      </c>
      <c r="C339" s="112">
        <f t="shared" si="32"/>
        <v>53769.951000000001</v>
      </c>
      <c r="D339" s="21" t="str">
        <f t="shared" si="33"/>
        <v>vis</v>
      </c>
      <c r="E339" s="121">
        <f>VLOOKUP(C339,Active!C$21:E$972,3,FALSE)</f>
        <v>7728.0084877846703</v>
      </c>
      <c r="F339" s="120" t="s">
        <v>203</v>
      </c>
      <c r="G339" s="21" t="str">
        <f t="shared" si="34"/>
        <v>53769.951</v>
      </c>
      <c r="H339" s="112">
        <f t="shared" si="35"/>
        <v>-2125</v>
      </c>
      <c r="I339" s="122" t="s">
        <v>1061</v>
      </c>
      <c r="J339" s="123" t="s">
        <v>1062</v>
      </c>
      <c r="K339" s="122" t="s">
        <v>1063</v>
      </c>
      <c r="L339" s="122" t="s">
        <v>264</v>
      </c>
      <c r="M339" s="123" t="s">
        <v>231</v>
      </c>
      <c r="N339" s="123"/>
      <c r="O339" s="124" t="s">
        <v>1049</v>
      </c>
      <c r="P339" s="125" t="s">
        <v>1050</v>
      </c>
    </row>
    <row r="340" spans="1:16" ht="13.5" thickBot="1" x14ac:dyDescent="0.25">
      <c r="A340" s="112" t="str">
        <f t="shared" si="30"/>
        <v>VSB 45 </v>
      </c>
      <c r="B340" s="120" t="str">
        <f t="shared" si="31"/>
        <v>II</v>
      </c>
      <c r="C340" s="112">
        <f t="shared" si="32"/>
        <v>54088.267999999996</v>
      </c>
      <c r="D340" s="21" t="str">
        <f t="shared" si="33"/>
        <v>vis</v>
      </c>
      <c r="E340" s="121">
        <f>VLOOKUP(C340,Active!C$21:E$972,3,FALSE)</f>
        <v>8290.5097689397026</v>
      </c>
      <c r="F340" s="120" t="s">
        <v>203</v>
      </c>
      <c r="G340" s="21" t="str">
        <f t="shared" si="34"/>
        <v>54088.2680</v>
      </c>
      <c r="H340" s="112">
        <f t="shared" si="35"/>
        <v>-1562.5</v>
      </c>
      <c r="I340" s="122" t="s">
        <v>1064</v>
      </c>
      <c r="J340" s="123" t="s">
        <v>1065</v>
      </c>
      <c r="K340" s="122" t="s">
        <v>1066</v>
      </c>
      <c r="L340" s="122" t="s">
        <v>1067</v>
      </c>
      <c r="M340" s="123" t="s">
        <v>699</v>
      </c>
      <c r="N340" s="123" t="s">
        <v>4</v>
      </c>
      <c r="O340" s="124" t="s">
        <v>1049</v>
      </c>
      <c r="P340" s="125" t="s">
        <v>1050</v>
      </c>
    </row>
    <row r="341" spans="1:16" ht="13.5" thickBot="1" x14ac:dyDescent="0.25">
      <c r="A341" s="112" t="str">
        <f t="shared" si="30"/>
        <v>VSB 45 </v>
      </c>
      <c r="B341" s="120" t="str">
        <f t="shared" si="31"/>
        <v>I</v>
      </c>
      <c r="C341" s="112">
        <f t="shared" si="32"/>
        <v>54098.172599999998</v>
      </c>
      <c r="D341" s="21" t="str">
        <f t="shared" si="33"/>
        <v>vis</v>
      </c>
      <c r="E341" s="121">
        <f>VLOOKUP(C341,Active!C$21:E$972,3,FALSE)</f>
        <v>8308.0122906062461</v>
      </c>
      <c r="F341" s="120" t="s">
        <v>203</v>
      </c>
      <c r="G341" s="21" t="str">
        <f t="shared" si="34"/>
        <v>54098.1726</v>
      </c>
      <c r="H341" s="112">
        <f t="shared" si="35"/>
        <v>-1545</v>
      </c>
      <c r="I341" s="122" t="s">
        <v>1068</v>
      </c>
      <c r="J341" s="123" t="s">
        <v>1069</v>
      </c>
      <c r="K341" s="122" t="s">
        <v>1070</v>
      </c>
      <c r="L341" s="122" t="s">
        <v>1048</v>
      </c>
      <c r="M341" s="123" t="s">
        <v>699</v>
      </c>
      <c r="N341" s="123" t="s">
        <v>4</v>
      </c>
      <c r="O341" s="124" t="s">
        <v>1049</v>
      </c>
      <c r="P341" s="125" t="s">
        <v>1050</v>
      </c>
    </row>
    <row r="342" spans="1:16" ht="13.5" thickBot="1" x14ac:dyDescent="0.25">
      <c r="A342" s="112" t="str">
        <f t="shared" si="30"/>
        <v> AOEB 12 </v>
      </c>
      <c r="B342" s="120" t="str">
        <f t="shared" si="31"/>
        <v>I</v>
      </c>
      <c r="C342" s="112">
        <f t="shared" si="32"/>
        <v>54136.654300000002</v>
      </c>
      <c r="D342" s="21" t="str">
        <f t="shared" si="33"/>
        <v>vis</v>
      </c>
      <c r="E342" s="121">
        <f>VLOOKUP(C342,Active!C$21:E$972,3,FALSE)</f>
        <v>8376.013702880884</v>
      </c>
      <c r="F342" s="120" t="s">
        <v>203</v>
      </c>
      <c r="G342" s="21" t="str">
        <f t="shared" si="34"/>
        <v>54136.6543</v>
      </c>
      <c r="H342" s="112">
        <f t="shared" si="35"/>
        <v>-1477</v>
      </c>
      <c r="I342" s="122" t="s">
        <v>1071</v>
      </c>
      <c r="J342" s="123" t="s">
        <v>1072</v>
      </c>
      <c r="K342" s="122" t="s">
        <v>1073</v>
      </c>
      <c r="L342" s="122" t="s">
        <v>1074</v>
      </c>
      <c r="M342" s="123" t="s">
        <v>944</v>
      </c>
      <c r="N342" s="123" t="s">
        <v>945</v>
      </c>
      <c r="O342" s="124" t="s">
        <v>1053</v>
      </c>
      <c r="P342" s="124" t="s">
        <v>1075</v>
      </c>
    </row>
    <row r="343" spans="1:16" ht="13.5" thickBot="1" x14ac:dyDescent="0.25">
      <c r="A343" s="112" t="str">
        <f t="shared" si="30"/>
        <v> AOEB 12 </v>
      </c>
      <c r="B343" s="120" t="str">
        <f t="shared" si="31"/>
        <v>I</v>
      </c>
      <c r="C343" s="112">
        <f t="shared" si="32"/>
        <v>54162.685700000002</v>
      </c>
      <c r="D343" s="21" t="str">
        <f t="shared" si="33"/>
        <v>vis</v>
      </c>
      <c r="E343" s="121">
        <f>VLOOKUP(C343,Active!C$21:E$972,3,FALSE)</f>
        <v>8422.0140605440283</v>
      </c>
      <c r="F343" s="120" t="s">
        <v>203</v>
      </c>
      <c r="G343" s="21" t="str">
        <f t="shared" si="34"/>
        <v>54162.6857</v>
      </c>
      <c r="H343" s="112">
        <f t="shared" si="35"/>
        <v>-1431</v>
      </c>
      <c r="I343" s="122" t="s">
        <v>1081</v>
      </c>
      <c r="J343" s="123" t="s">
        <v>1082</v>
      </c>
      <c r="K343" s="122" t="s">
        <v>1083</v>
      </c>
      <c r="L343" s="122" t="s">
        <v>1018</v>
      </c>
      <c r="M343" s="123" t="s">
        <v>944</v>
      </c>
      <c r="N343" s="123" t="s">
        <v>945</v>
      </c>
      <c r="O343" s="124" t="s">
        <v>1084</v>
      </c>
      <c r="P343" s="124" t="s">
        <v>1075</v>
      </c>
    </row>
    <row r="344" spans="1:16" ht="13.5" thickBot="1" x14ac:dyDescent="0.25">
      <c r="A344" s="112" t="str">
        <f t="shared" si="30"/>
        <v>VSB 48 </v>
      </c>
      <c r="B344" s="120" t="str">
        <f t="shared" si="31"/>
        <v>I</v>
      </c>
      <c r="C344" s="112">
        <f t="shared" si="32"/>
        <v>54815.167500000003</v>
      </c>
      <c r="D344" s="21" t="str">
        <f t="shared" si="33"/>
        <v>vis</v>
      </c>
      <c r="E344" s="121">
        <f>VLOOKUP(C344,Active!C$21:E$972,3,FALSE)</f>
        <v>9575.0214350491515</v>
      </c>
      <c r="F344" s="120" t="s">
        <v>203</v>
      </c>
      <c r="G344" s="21" t="str">
        <f t="shared" si="34"/>
        <v>54815.1675</v>
      </c>
      <c r="H344" s="112">
        <f t="shared" si="35"/>
        <v>-278</v>
      </c>
      <c r="I344" s="122" t="s">
        <v>1117</v>
      </c>
      <c r="J344" s="123" t="s">
        <v>1118</v>
      </c>
      <c r="K344" s="122" t="s">
        <v>1119</v>
      </c>
      <c r="L344" s="122" t="s">
        <v>983</v>
      </c>
      <c r="M344" s="123" t="s">
        <v>944</v>
      </c>
      <c r="N344" s="123" t="s">
        <v>203</v>
      </c>
      <c r="O344" s="124" t="s">
        <v>1120</v>
      </c>
      <c r="P344" s="125" t="s">
        <v>1121</v>
      </c>
    </row>
    <row r="345" spans="1:16" ht="13.5" thickBot="1" x14ac:dyDescent="0.25">
      <c r="A345" s="112" t="str">
        <f t="shared" si="30"/>
        <v>VSB 50 </v>
      </c>
      <c r="B345" s="120" t="str">
        <f t="shared" si="31"/>
        <v>I</v>
      </c>
      <c r="C345" s="112">
        <f t="shared" si="32"/>
        <v>55167.155500000001</v>
      </c>
      <c r="D345" s="21" t="str">
        <f t="shared" si="33"/>
        <v>vis</v>
      </c>
      <c r="E345" s="121">
        <f>VLOOKUP(C345,Active!C$21:E$972,3,FALSE)</f>
        <v>10197.023090478171</v>
      </c>
      <c r="F345" s="120" t="s">
        <v>203</v>
      </c>
      <c r="G345" s="21" t="str">
        <f t="shared" si="34"/>
        <v>55167.1555</v>
      </c>
      <c r="H345" s="112">
        <f t="shared" si="35"/>
        <v>344</v>
      </c>
      <c r="I345" s="122" t="s">
        <v>1141</v>
      </c>
      <c r="J345" s="123" t="s">
        <v>1142</v>
      </c>
      <c r="K345" s="122" t="s">
        <v>1143</v>
      </c>
      <c r="L345" s="122" t="s">
        <v>1102</v>
      </c>
      <c r="M345" s="123" t="s">
        <v>944</v>
      </c>
      <c r="N345" s="123" t="s">
        <v>1144</v>
      </c>
      <c r="O345" s="124" t="s">
        <v>1145</v>
      </c>
      <c r="P345" s="125" t="s">
        <v>1146</v>
      </c>
    </row>
    <row r="346" spans="1:16" ht="13.5" thickBot="1" x14ac:dyDescent="0.25">
      <c r="A346" s="112" t="str">
        <f t="shared" si="30"/>
        <v> JAAVSO 43-1 </v>
      </c>
      <c r="B346" s="120" t="str">
        <f t="shared" si="31"/>
        <v>I</v>
      </c>
      <c r="C346" s="112">
        <f t="shared" si="32"/>
        <v>56225.943399999996</v>
      </c>
      <c r="D346" s="21" t="str">
        <f t="shared" si="33"/>
        <v>vis</v>
      </c>
      <c r="E346" s="121">
        <f>VLOOKUP(C346,Active!C$21:E$972,3,FALSE)</f>
        <v>12068.01819982342</v>
      </c>
      <c r="F346" s="120" t="s">
        <v>203</v>
      </c>
      <c r="G346" s="21" t="str">
        <f t="shared" si="34"/>
        <v>56225.9434</v>
      </c>
      <c r="H346" s="112">
        <f t="shared" si="35"/>
        <v>2215</v>
      </c>
      <c r="I346" s="122" t="s">
        <v>1182</v>
      </c>
      <c r="J346" s="123" t="s">
        <v>1183</v>
      </c>
      <c r="K346" s="122" t="s">
        <v>1184</v>
      </c>
      <c r="L346" s="122" t="s">
        <v>1185</v>
      </c>
      <c r="M346" s="123" t="s">
        <v>944</v>
      </c>
      <c r="N346" s="123" t="s">
        <v>203</v>
      </c>
      <c r="O346" s="124" t="s">
        <v>1186</v>
      </c>
      <c r="P346" s="124" t="s">
        <v>1187</v>
      </c>
    </row>
    <row r="347" spans="1:16" ht="13.5" thickBot="1" x14ac:dyDescent="0.25">
      <c r="A347" s="112" t="str">
        <f t="shared" si="30"/>
        <v> JAAVSO 43-1 </v>
      </c>
      <c r="B347" s="120" t="str">
        <f t="shared" si="31"/>
        <v>I</v>
      </c>
      <c r="C347" s="112">
        <f t="shared" si="32"/>
        <v>57019.899599999997</v>
      </c>
      <c r="D347" s="21" t="str">
        <f t="shared" si="33"/>
        <v>vis</v>
      </c>
      <c r="E347" s="121">
        <f>VLOOKUP(C347,Active!C$21:E$972,3,FALSE)</f>
        <v>13471.026457883741</v>
      </c>
      <c r="F347" s="120" t="s">
        <v>203</v>
      </c>
      <c r="G347" s="21" t="str">
        <f t="shared" si="34"/>
        <v>57019.8996</v>
      </c>
      <c r="H347" s="112">
        <f t="shared" si="35"/>
        <v>3618</v>
      </c>
      <c r="I347" s="122" t="s">
        <v>1222</v>
      </c>
      <c r="J347" s="123" t="s">
        <v>1223</v>
      </c>
      <c r="K347" s="122" t="s">
        <v>1224</v>
      </c>
      <c r="L347" s="122" t="s">
        <v>1198</v>
      </c>
      <c r="M347" s="123" t="s">
        <v>944</v>
      </c>
      <c r="N347" s="123" t="s">
        <v>203</v>
      </c>
      <c r="O347" s="124" t="s">
        <v>425</v>
      </c>
      <c r="P347" s="124" t="s">
        <v>1187</v>
      </c>
    </row>
    <row r="348" spans="1:16" ht="26.25" thickBot="1" x14ac:dyDescent="0.25">
      <c r="A348" s="112" t="str">
        <f t="shared" si="30"/>
        <v>BAVM 241 (=IBVS 6157) </v>
      </c>
      <c r="B348" s="120" t="str">
        <f t="shared" si="31"/>
        <v>I</v>
      </c>
      <c r="C348" s="112">
        <f t="shared" si="32"/>
        <v>57097.426399999997</v>
      </c>
      <c r="D348" s="21" t="str">
        <f t="shared" si="33"/>
        <v>vis</v>
      </c>
      <c r="E348" s="121">
        <f>VLOOKUP(C348,Active!C$21:E$972,3,FALSE)</f>
        <v>13608.02487243229</v>
      </c>
      <c r="F348" s="120" t="s">
        <v>203</v>
      </c>
      <c r="G348" s="21" t="str">
        <f t="shared" si="34"/>
        <v>57097.4264</v>
      </c>
      <c r="H348" s="112">
        <f t="shared" si="35"/>
        <v>3755</v>
      </c>
      <c r="I348" s="122" t="s">
        <v>1225</v>
      </c>
      <c r="J348" s="123" t="s">
        <v>1226</v>
      </c>
      <c r="K348" s="122" t="s">
        <v>1227</v>
      </c>
      <c r="L348" s="122" t="s">
        <v>1008</v>
      </c>
      <c r="M348" s="123" t="s">
        <v>944</v>
      </c>
      <c r="N348" s="123" t="s">
        <v>1059</v>
      </c>
      <c r="O348" s="124" t="s">
        <v>764</v>
      </c>
      <c r="P348" s="125" t="s">
        <v>1228</v>
      </c>
    </row>
    <row r="349" spans="1:16" x14ac:dyDescent="0.2">
      <c r="B349" s="120"/>
      <c r="E349" s="121"/>
      <c r="F349" s="120"/>
    </row>
    <row r="350" spans="1:16" x14ac:dyDescent="0.2">
      <c r="B350" s="120"/>
      <c r="E350" s="121"/>
      <c r="F350" s="120"/>
    </row>
    <row r="351" spans="1:16" x14ac:dyDescent="0.2">
      <c r="B351" s="120"/>
      <c r="E351" s="121"/>
      <c r="F351" s="120"/>
    </row>
    <row r="352" spans="1:16" x14ac:dyDescent="0.2">
      <c r="B352" s="120"/>
      <c r="F352" s="120"/>
    </row>
    <row r="353" spans="2:6" x14ac:dyDescent="0.2">
      <c r="B353" s="120"/>
      <c r="F353" s="120"/>
    </row>
    <row r="354" spans="2:6" x14ac:dyDescent="0.2">
      <c r="B354" s="120"/>
      <c r="F354" s="120"/>
    </row>
    <row r="355" spans="2:6" x14ac:dyDescent="0.2">
      <c r="B355" s="120"/>
      <c r="F355" s="120"/>
    </row>
    <row r="356" spans="2:6" x14ac:dyDescent="0.2">
      <c r="B356" s="120"/>
      <c r="F356" s="120"/>
    </row>
    <row r="357" spans="2:6" x14ac:dyDescent="0.2">
      <c r="B357" s="120"/>
      <c r="F357" s="120"/>
    </row>
    <row r="358" spans="2:6" x14ac:dyDescent="0.2">
      <c r="B358" s="120"/>
      <c r="F358" s="120"/>
    </row>
    <row r="359" spans="2:6" x14ac:dyDescent="0.2">
      <c r="B359" s="120"/>
      <c r="F359" s="120"/>
    </row>
    <row r="360" spans="2:6" x14ac:dyDescent="0.2">
      <c r="B360" s="120"/>
      <c r="F360" s="120"/>
    </row>
    <row r="361" spans="2:6" x14ac:dyDescent="0.2">
      <c r="B361" s="120"/>
      <c r="F361" s="120"/>
    </row>
    <row r="362" spans="2:6" x14ac:dyDescent="0.2">
      <c r="B362" s="120"/>
      <c r="F362" s="120"/>
    </row>
    <row r="363" spans="2:6" x14ac:dyDescent="0.2">
      <c r="B363" s="120"/>
      <c r="F363" s="120"/>
    </row>
    <row r="364" spans="2:6" x14ac:dyDescent="0.2">
      <c r="B364" s="120"/>
      <c r="F364" s="120"/>
    </row>
    <row r="365" spans="2:6" x14ac:dyDescent="0.2">
      <c r="B365" s="120"/>
      <c r="F365" s="120"/>
    </row>
    <row r="366" spans="2:6" x14ac:dyDescent="0.2">
      <c r="B366" s="120"/>
      <c r="F366" s="120"/>
    </row>
    <row r="367" spans="2:6" x14ac:dyDescent="0.2">
      <c r="B367" s="120"/>
      <c r="F367" s="120"/>
    </row>
    <row r="368" spans="2:6" x14ac:dyDescent="0.2">
      <c r="B368" s="120"/>
      <c r="F368" s="120"/>
    </row>
    <row r="369" spans="2:6" x14ac:dyDescent="0.2">
      <c r="B369" s="120"/>
      <c r="F369" s="120"/>
    </row>
    <row r="370" spans="2:6" x14ac:dyDescent="0.2">
      <c r="B370" s="120"/>
      <c r="F370" s="120"/>
    </row>
    <row r="371" spans="2:6" x14ac:dyDescent="0.2">
      <c r="B371" s="120"/>
      <c r="F371" s="120"/>
    </row>
    <row r="372" spans="2:6" x14ac:dyDescent="0.2">
      <c r="B372" s="120"/>
      <c r="F372" s="120"/>
    </row>
    <row r="373" spans="2:6" x14ac:dyDescent="0.2">
      <c r="B373" s="120"/>
      <c r="F373" s="120"/>
    </row>
    <row r="374" spans="2:6" x14ac:dyDescent="0.2">
      <c r="B374" s="120"/>
      <c r="F374" s="120"/>
    </row>
    <row r="375" spans="2:6" x14ac:dyDescent="0.2">
      <c r="B375" s="120"/>
      <c r="F375" s="120"/>
    </row>
    <row r="376" spans="2:6" x14ac:dyDescent="0.2">
      <c r="B376" s="120"/>
      <c r="F376" s="120"/>
    </row>
    <row r="377" spans="2:6" x14ac:dyDescent="0.2">
      <c r="B377" s="120"/>
      <c r="F377" s="120"/>
    </row>
    <row r="378" spans="2:6" x14ac:dyDescent="0.2">
      <c r="B378" s="120"/>
      <c r="F378" s="120"/>
    </row>
    <row r="379" spans="2:6" x14ac:dyDescent="0.2">
      <c r="B379" s="120"/>
      <c r="F379" s="120"/>
    </row>
    <row r="380" spans="2:6" x14ac:dyDescent="0.2">
      <c r="B380" s="120"/>
      <c r="F380" s="120"/>
    </row>
    <row r="381" spans="2:6" x14ac:dyDescent="0.2">
      <c r="B381" s="120"/>
      <c r="F381" s="120"/>
    </row>
    <row r="382" spans="2:6" x14ac:dyDescent="0.2">
      <c r="B382" s="120"/>
      <c r="F382" s="120"/>
    </row>
    <row r="383" spans="2:6" x14ac:dyDescent="0.2">
      <c r="B383" s="120"/>
      <c r="F383" s="120"/>
    </row>
    <row r="384" spans="2:6" x14ac:dyDescent="0.2">
      <c r="B384" s="120"/>
      <c r="F384" s="120"/>
    </row>
    <row r="385" spans="2:6" x14ac:dyDescent="0.2">
      <c r="B385" s="120"/>
      <c r="F385" s="120"/>
    </row>
    <row r="386" spans="2:6" x14ac:dyDescent="0.2">
      <c r="B386" s="120"/>
      <c r="F386" s="120"/>
    </row>
    <row r="387" spans="2:6" x14ac:dyDescent="0.2">
      <c r="B387" s="120"/>
      <c r="F387" s="120"/>
    </row>
    <row r="388" spans="2:6" x14ac:dyDescent="0.2">
      <c r="B388" s="120"/>
      <c r="F388" s="120"/>
    </row>
    <row r="389" spans="2:6" x14ac:dyDescent="0.2">
      <c r="B389" s="120"/>
      <c r="F389" s="120"/>
    </row>
    <row r="390" spans="2:6" x14ac:dyDescent="0.2">
      <c r="B390" s="120"/>
      <c r="F390" s="120"/>
    </row>
    <row r="391" spans="2:6" x14ac:dyDescent="0.2">
      <c r="B391" s="120"/>
      <c r="F391" s="120"/>
    </row>
    <row r="392" spans="2:6" x14ac:dyDescent="0.2">
      <c r="B392" s="120"/>
      <c r="F392" s="120"/>
    </row>
    <row r="393" spans="2:6" x14ac:dyDescent="0.2">
      <c r="B393" s="120"/>
      <c r="F393" s="120"/>
    </row>
    <row r="394" spans="2:6" x14ac:dyDescent="0.2">
      <c r="B394" s="120"/>
      <c r="F394" s="120"/>
    </row>
    <row r="395" spans="2:6" x14ac:dyDescent="0.2">
      <c r="B395" s="120"/>
      <c r="F395" s="120"/>
    </row>
    <row r="396" spans="2:6" x14ac:dyDescent="0.2">
      <c r="B396" s="120"/>
      <c r="F396" s="120"/>
    </row>
    <row r="397" spans="2:6" x14ac:dyDescent="0.2">
      <c r="B397" s="120"/>
      <c r="F397" s="120"/>
    </row>
    <row r="398" spans="2:6" x14ac:dyDescent="0.2">
      <c r="B398" s="120"/>
      <c r="F398" s="120"/>
    </row>
    <row r="399" spans="2:6" x14ac:dyDescent="0.2">
      <c r="B399" s="120"/>
      <c r="F399" s="120"/>
    </row>
    <row r="400" spans="2:6" x14ac:dyDescent="0.2">
      <c r="B400" s="120"/>
      <c r="F400" s="120"/>
    </row>
    <row r="401" spans="2:6" x14ac:dyDescent="0.2">
      <c r="B401" s="120"/>
      <c r="F401" s="120"/>
    </row>
    <row r="402" spans="2:6" x14ac:dyDescent="0.2">
      <c r="B402" s="120"/>
      <c r="F402" s="120"/>
    </row>
    <row r="403" spans="2:6" x14ac:dyDescent="0.2">
      <c r="B403" s="120"/>
      <c r="F403" s="120"/>
    </row>
    <row r="404" spans="2:6" x14ac:dyDescent="0.2">
      <c r="B404" s="120"/>
      <c r="F404" s="120"/>
    </row>
    <row r="405" spans="2:6" x14ac:dyDescent="0.2">
      <c r="B405" s="120"/>
      <c r="F405" s="120"/>
    </row>
    <row r="406" spans="2:6" x14ac:dyDescent="0.2">
      <c r="B406" s="120"/>
      <c r="F406" s="120"/>
    </row>
    <row r="407" spans="2:6" x14ac:dyDescent="0.2">
      <c r="B407" s="120"/>
      <c r="F407" s="120"/>
    </row>
    <row r="408" spans="2:6" x14ac:dyDescent="0.2">
      <c r="B408" s="120"/>
      <c r="F408" s="120"/>
    </row>
    <row r="409" spans="2:6" x14ac:dyDescent="0.2">
      <c r="B409" s="120"/>
      <c r="F409" s="120"/>
    </row>
    <row r="410" spans="2:6" x14ac:dyDescent="0.2">
      <c r="B410" s="120"/>
      <c r="F410" s="120"/>
    </row>
    <row r="411" spans="2:6" x14ac:dyDescent="0.2">
      <c r="B411" s="120"/>
      <c r="F411" s="120"/>
    </row>
    <row r="412" spans="2:6" x14ac:dyDescent="0.2">
      <c r="B412" s="120"/>
      <c r="F412" s="120"/>
    </row>
    <row r="413" spans="2:6" x14ac:dyDescent="0.2">
      <c r="B413" s="120"/>
      <c r="F413" s="120"/>
    </row>
    <row r="414" spans="2:6" x14ac:dyDescent="0.2">
      <c r="B414" s="120"/>
      <c r="F414" s="120"/>
    </row>
    <row r="415" spans="2:6" x14ac:dyDescent="0.2">
      <c r="B415" s="120"/>
      <c r="F415" s="120"/>
    </row>
    <row r="416" spans="2:6" x14ac:dyDescent="0.2">
      <c r="B416" s="120"/>
      <c r="F416" s="120"/>
    </row>
    <row r="417" spans="2:6" x14ac:dyDescent="0.2">
      <c r="B417" s="120"/>
      <c r="F417" s="120"/>
    </row>
    <row r="418" spans="2:6" x14ac:dyDescent="0.2">
      <c r="B418" s="120"/>
      <c r="F418" s="120"/>
    </row>
    <row r="419" spans="2:6" x14ac:dyDescent="0.2">
      <c r="B419" s="120"/>
      <c r="F419" s="120"/>
    </row>
    <row r="420" spans="2:6" x14ac:dyDescent="0.2">
      <c r="B420" s="120"/>
      <c r="F420" s="120"/>
    </row>
    <row r="421" spans="2:6" x14ac:dyDescent="0.2">
      <c r="B421" s="120"/>
      <c r="F421" s="120"/>
    </row>
    <row r="422" spans="2:6" x14ac:dyDescent="0.2">
      <c r="B422" s="120"/>
      <c r="F422" s="120"/>
    </row>
    <row r="423" spans="2:6" x14ac:dyDescent="0.2">
      <c r="B423" s="120"/>
      <c r="F423" s="120"/>
    </row>
    <row r="424" spans="2:6" x14ac:dyDescent="0.2">
      <c r="B424" s="120"/>
      <c r="F424" s="120"/>
    </row>
    <row r="425" spans="2:6" x14ac:dyDescent="0.2">
      <c r="B425" s="120"/>
      <c r="F425" s="120"/>
    </row>
    <row r="426" spans="2:6" x14ac:dyDescent="0.2">
      <c r="B426" s="120"/>
      <c r="F426" s="120"/>
    </row>
    <row r="427" spans="2:6" x14ac:dyDescent="0.2">
      <c r="B427" s="120"/>
      <c r="F427" s="120"/>
    </row>
    <row r="428" spans="2:6" x14ac:dyDescent="0.2">
      <c r="B428" s="120"/>
      <c r="F428" s="120"/>
    </row>
    <row r="429" spans="2:6" x14ac:dyDescent="0.2">
      <c r="B429" s="120"/>
      <c r="F429" s="120"/>
    </row>
    <row r="430" spans="2:6" x14ac:dyDescent="0.2">
      <c r="B430" s="120"/>
      <c r="F430" s="120"/>
    </row>
    <row r="431" spans="2:6" x14ac:dyDescent="0.2">
      <c r="B431" s="120"/>
      <c r="F431" s="120"/>
    </row>
    <row r="432" spans="2:6" x14ac:dyDescent="0.2">
      <c r="B432" s="120"/>
      <c r="F432" s="120"/>
    </row>
    <row r="433" spans="2:6" x14ac:dyDescent="0.2">
      <c r="B433" s="120"/>
      <c r="F433" s="120"/>
    </row>
    <row r="434" spans="2:6" x14ac:dyDescent="0.2">
      <c r="B434" s="120"/>
      <c r="F434" s="120"/>
    </row>
    <row r="435" spans="2:6" x14ac:dyDescent="0.2">
      <c r="B435" s="120"/>
      <c r="F435" s="120"/>
    </row>
    <row r="436" spans="2:6" x14ac:dyDescent="0.2">
      <c r="B436" s="120"/>
      <c r="F436" s="120"/>
    </row>
    <row r="437" spans="2:6" x14ac:dyDescent="0.2">
      <c r="B437" s="120"/>
      <c r="F437" s="120"/>
    </row>
    <row r="438" spans="2:6" x14ac:dyDescent="0.2">
      <c r="B438" s="120"/>
      <c r="F438" s="120"/>
    </row>
    <row r="439" spans="2:6" x14ac:dyDescent="0.2">
      <c r="B439" s="120"/>
      <c r="F439" s="120"/>
    </row>
    <row r="440" spans="2:6" x14ac:dyDescent="0.2">
      <c r="B440" s="120"/>
      <c r="F440" s="120"/>
    </row>
    <row r="441" spans="2:6" x14ac:dyDescent="0.2">
      <c r="B441" s="120"/>
      <c r="F441" s="120"/>
    </row>
    <row r="442" spans="2:6" x14ac:dyDescent="0.2">
      <c r="B442" s="120"/>
      <c r="F442" s="120"/>
    </row>
    <row r="443" spans="2:6" x14ac:dyDescent="0.2">
      <c r="B443" s="120"/>
      <c r="F443" s="120"/>
    </row>
    <row r="444" spans="2:6" x14ac:dyDescent="0.2">
      <c r="B444" s="120"/>
      <c r="F444" s="120"/>
    </row>
    <row r="445" spans="2:6" x14ac:dyDescent="0.2">
      <c r="B445" s="120"/>
      <c r="F445" s="120"/>
    </row>
    <row r="446" spans="2:6" x14ac:dyDescent="0.2">
      <c r="B446" s="120"/>
      <c r="F446" s="120"/>
    </row>
    <row r="447" spans="2:6" x14ac:dyDescent="0.2">
      <c r="B447" s="120"/>
      <c r="F447" s="120"/>
    </row>
    <row r="448" spans="2:6" x14ac:dyDescent="0.2">
      <c r="B448" s="120"/>
      <c r="F448" s="120"/>
    </row>
    <row r="449" spans="2:6" x14ac:dyDescent="0.2">
      <c r="B449" s="120"/>
      <c r="F449" s="120"/>
    </row>
    <row r="450" spans="2:6" x14ac:dyDescent="0.2">
      <c r="B450" s="120"/>
      <c r="F450" s="120"/>
    </row>
    <row r="451" spans="2:6" x14ac:dyDescent="0.2">
      <c r="B451" s="120"/>
      <c r="F451" s="120"/>
    </row>
    <row r="452" spans="2:6" x14ac:dyDescent="0.2">
      <c r="B452" s="120"/>
      <c r="F452" s="120"/>
    </row>
    <row r="453" spans="2:6" x14ac:dyDescent="0.2">
      <c r="B453" s="120"/>
      <c r="F453" s="120"/>
    </row>
    <row r="454" spans="2:6" x14ac:dyDescent="0.2">
      <c r="B454" s="120"/>
      <c r="F454" s="120"/>
    </row>
    <row r="455" spans="2:6" x14ac:dyDescent="0.2">
      <c r="B455" s="120"/>
      <c r="F455" s="120"/>
    </row>
    <row r="456" spans="2:6" x14ac:dyDescent="0.2">
      <c r="B456" s="120"/>
      <c r="F456" s="120"/>
    </row>
    <row r="457" spans="2:6" x14ac:dyDescent="0.2">
      <c r="B457" s="120"/>
      <c r="F457" s="120"/>
    </row>
    <row r="458" spans="2:6" x14ac:dyDescent="0.2">
      <c r="B458" s="120"/>
      <c r="F458" s="120"/>
    </row>
    <row r="459" spans="2:6" x14ac:dyDescent="0.2">
      <c r="B459" s="120"/>
      <c r="F459" s="120"/>
    </row>
    <row r="460" spans="2:6" x14ac:dyDescent="0.2">
      <c r="B460" s="120"/>
      <c r="F460" s="120"/>
    </row>
    <row r="461" spans="2:6" x14ac:dyDescent="0.2">
      <c r="B461" s="120"/>
      <c r="F461" s="120"/>
    </row>
    <row r="462" spans="2:6" x14ac:dyDescent="0.2">
      <c r="B462" s="120"/>
      <c r="F462" s="120"/>
    </row>
    <row r="463" spans="2:6" x14ac:dyDescent="0.2">
      <c r="B463" s="120"/>
      <c r="F463" s="120"/>
    </row>
    <row r="464" spans="2:6" x14ac:dyDescent="0.2">
      <c r="B464" s="120"/>
      <c r="F464" s="120"/>
    </row>
    <row r="465" spans="2:6" x14ac:dyDescent="0.2">
      <c r="B465" s="120"/>
      <c r="F465" s="120"/>
    </row>
    <row r="466" spans="2:6" x14ac:dyDescent="0.2">
      <c r="B466" s="120"/>
      <c r="F466" s="120"/>
    </row>
    <row r="467" spans="2:6" x14ac:dyDescent="0.2">
      <c r="B467" s="120"/>
      <c r="F467" s="120"/>
    </row>
    <row r="468" spans="2:6" x14ac:dyDescent="0.2">
      <c r="B468" s="120"/>
      <c r="F468" s="120"/>
    </row>
    <row r="469" spans="2:6" x14ac:dyDescent="0.2">
      <c r="B469" s="120"/>
      <c r="F469" s="120"/>
    </row>
    <row r="470" spans="2:6" x14ac:dyDescent="0.2">
      <c r="B470" s="120"/>
      <c r="F470" s="120"/>
    </row>
    <row r="471" spans="2:6" x14ac:dyDescent="0.2">
      <c r="B471" s="120"/>
      <c r="F471" s="120"/>
    </row>
    <row r="472" spans="2:6" x14ac:dyDescent="0.2">
      <c r="B472" s="120"/>
      <c r="F472" s="120"/>
    </row>
    <row r="473" spans="2:6" x14ac:dyDescent="0.2">
      <c r="B473" s="120"/>
      <c r="F473" s="120"/>
    </row>
    <row r="474" spans="2:6" x14ac:dyDescent="0.2">
      <c r="B474" s="120"/>
      <c r="F474" s="120"/>
    </row>
    <row r="475" spans="2:6" x14ac:dyDescent="0.2">
      <c r="B475" s="120"/>
      <c r="F475" s="120"/>
    </row>
    <row r="476" spans="2:6" x14ac:dyDescent="0.2">
      <c r="B476" s="120"/>
      <c r="F476" s="120"/>
    </row>
    <row r="477" spans="2:6" x14ac:dyDescent="0.2">
      <c r="B477" s="120"/>
      <c r="F477" s="120"/>
    </row>
    <row r="478" spans="2:6" x14ac:dyDescent="0.2">
      <c r="B478" s="120"/>
      <c r="F478" s="120"/>
    </row>
    <row r="479" spans="2:6" x14ac:dyDescent="0.2">
      <c r="B479" s="120"/>
      <c r="F479" s="120"/>
    </row>
    <row r="480" spans="2:6" x14ac:dyDescent="0.2">
      <c r="B480" s="120"/>
      <c r="F480" s="120"/>
    </row>
    <row r="481" spans="2:6" x14ac:dyDescent="0.2">
      <c r="B481" s="120"/>
      <c r="F481" s="120"/>
    </row>
    <row r="482" spans="2:6" x14ac:dyDescent="0.2">
      <c r="B482" s="120"/>
      <c r="F482" s="120"/>
    </row>
    <row r="483" spans="2:6" x14ac:dyDescent="0.2">
      <c r="B483" s="120"/>
      <c r="F483" s="120"/>
    </row>
    <row r="484" spans="2:6" x14ac:dyDescent="0.2">
      <c r="B484" s="120"/>
      <c r="F484" s="120"/>
    </row>
    <row r="485" spans="2:6" x14ac:dyDescent="0.2">
      <c r="B485" s="120"/>
      <c r="F485" s="120"/>
    </row>
    <row r="486" spans="2:6" x14ac:dyDescent="0.2">
      <c r="B486" s="120"/>
      <c r="F486" s="120"/>
    </row>
    <row r="487" spans="2:6" x14ac:dyDescent="0.2">
      <c r="B487" s="120"/>
      <c r="F487" s="120"/>
    </row>
    <row r="488" spans="2:6" x14ac:dyDescent="0.2">
      <c r="B488" s="120"/>
      <c r="F488" s="120"/>
    </row>
    <row r="489" spans="2:6" x14ac:dyDescent="0.2">
      <c r="B489" s="120"/>
      <c r="F489" s="120"/>
    </row>
    <row r="490" spans="2:6" x14ac:dyDescent="0.2">
      <c r="B490" s="120"/>
      <c r="F490" s="120"/>
    </row>
    <row r="491" spans="2:6" x14ac:dyDescent="0.2">
      <c r="B491" s="120"/>
      <c r="F491" s="120"/>
    </row>
    <row r="492" spans="2:6" x14ac:dyDescent="0.2">
      <c r="B492" s="120"/>
      <c r="F492" s="120"/>
    </row>
    <row r="493" spans="2:6" x14ac:dyDescent="0.2">
      <c r="B493" s="120"/>
      <c r="F493" s="120"/>
    </row>
    <row r="494" spans="2:6" x14ac:dyDescent="0.2">
      <c r="B494" s="120"/>
      <c r="F494" s="120"/>
    </row>
    <row r="495" spans="2:6" x14ac:dyDescent="0.2">
      <c r="B495" s="120"/>
      <c r="F495" s="120"/>
    </row>
    <row r="496" spans="2:6" x14ac:dyDescent="0.2">
      <c r="B496" s="120"/>
      <c r="F496" s="120"/>
    </row>
    <row r="497" spans="2:6" x14ac:dyDescent="0.2">
      <c r="B497" s="120"/>
      <c r="F497" s="120"/>
    </row>
    <row r="498" spans="2:6" x14ac:dyDescent="0.2">
      <c r="B498" s="120"/>
      <c r="F498" s="120"/>
    </row>
    <row r="499" spans="2:6" x14ac:dyDescent="0.2">
      <c r="B499" s="120"/>
      <c r="F499" s="120"/>
    </row>
    <row r="500" spans="2:6" x14ac:dyDescent="0.2">
      <c r="B500" s="120"/>
      <c r="F500" s="120"/>
    </row>
    <row r="501" spans="2:6" x14ac:dyDescent="0.2">
      <c r="B501" s="120"/>
      <c r="F501" s="120"/>
    </row>
    <row r="502" spans="2:6" x14ac:dyDescent="0.2">
      <c r="B502" s="120"/>
      <c r="F502" s="120"/>
    </row>
    <row r="503" spans="2:6" x14ac:dyDescent="0.2">
      <c r="B503" s="120"/>
      <c r="F503" s="120"/>
    </row>
    <row r="504" spans="2:6" x14ac:dyDescent="0.2">
      <c r="B504" s="120"/>
      <c r="F504" s="120"/>
    </row>
    <row r="505" spans="2:6" x14ac:dyDescent="0.2">
      <c r="B505" s="120"/>
      <c r="F505" s="120"/>
    </row>
    <row r="506" spans="2:6" x14ac:dyDescent="0.2">
      <c r="B506" s="120"/>
      <c r="F506" s="120"/>
    </row>
    <row r="507" spans="2:6" x14ac:dyDescent="0.2">
      <c r="B507" s="120"/>
      <c r="F507" s="120"/>
    </row>
    <row r="508" spans="2:6" x14ac:dyDescent="0.2">
      <c r="B508" s="120"/>
      <c r="F508" s="120"/>
    </row>
    <row r="509" spans="2:6" x14ac:dyDescent="0.2">
      <c r="B509" s="120"/>
      <c r="F509" s="120"/>
    </row>
    <row r="510" spans="2:6" x14ac:dyDescent="0.2">
      <c r="B510" s="120"/>
      <c r="F510" s="120"/>
    </row>
    <row r="511" spans="2:6" x14ac:dyDescent="0.2">
      <c r="B511" s="120"/>
      <c r="F511" s="120"/>
    </row>
    <row r="512" spans="2:6" x14ac:dyDescent="0.2">
      <c r="B512" s="120"/>
      <c r="F512" s="120"/>
    </row>
    <row r="513" spans="2:6" x14ac:dyDescent="0.2">
      <c r="B513" s="120"/>
      <c r="F513" s="120"/>
    </row>
    <row r="514" spans="2:6" x14ac:dyDescent="0.2">
      <c r="B514" s="120"/>
      <c r="F514" s="120"/>
    </row>
    <row r="515" spans="2:6" x14ac:dyDescent="0.2">
      <c r="B515" s="120"/>
      <c r="F515" s="120"/>
    </row>
    <row r="516" spans="2:6" x14ac:dyDescent="0.2">
      <c r="B516" s="120"/>
      <c r="F516" s="120"/>
    </row>
    <row r="517" spans="2:6" x14ac:dyDescent="0.2">
      <c r="B517" s="120"/>
      <c r="F517" s="120"/>
    </row>
    <row r="518" spans="2:6" x14ac:dyDescent="0.2">
      <c r="B518" s="120"/>
      <c r="F518" s="120"/>
    </row>
    <row r="519" spans="2:6" x14ac:dyDescent="0.2">
      <c r="B519" s="120"/>
      <c r="F519" s="120"/>
    </row>
    <row r="520" spans="2:6" x14ac:dyDescent="0.2">
      <c r="B520" s="120"/>
      <c r="F520" s="120"/>
    </row>
    <row r="521" spans="2:6" x14ac:dyDescent="0.2">
      <c r="B521" s="120"/>
      <c r="F521" s="120"/>
    </row>
    <row r="522" spans="2:6" x14ac:dyDescent="0.2">
      <c r="B522" s="120"/>
      <c r="F522" s="120"/>
    </row>
    <row r="523" spans="2:6" x14ac:dyDescent="0.2">
      <c r="B523" s="120"/>
      <c r="F523" s="120"/>
    </row>
    <row r="524" spans="2:6" x14ac:dyDescent="0.2">
      <c r="B524" s="120"/>
      <c r="F524" s="120"/>
    </row>
    <row r="525" spans="2:6" x14ac:dyDescent="0.2">
      <c r="B525" s="120"/>
      <c r="F525" s="120"/>
    </row>
    <row r="526" spans="2:6" x14ac:dyDescent="0.2">
      <c r="B526" s="120"/>
      <c r="F526" s="120"/>
    </row>
    <row r="527" spans="2:6" x14ac:dyDescent="0.2">
      <c r="B527" s="120"/>
      <c r="F527" s="120"/>
    </row>
    <row r="528" spans="2:6" x14ac:dyDescent="0.2">
      <c r="B528" s="120"/>
      <c r="F528" s="120"/>
    </row>
    <row r="529" spans="2:6" x14ac:dyDescent="0.2">
      <c r="B529" s="120"/>
      <c r="F529" s="120"/>
    </row>
    <row r="530" spans="2:6" x14ac:dyDescent="0.2">
      <c r="B530" s="120"/>
      <c r="F530" s="120"/>
    </row>
    <row r="531" spans="2:6" x14ac:dyDescent="0.2">
      <c r="B531" s="120"/>
      <c r="F531" s="120"/>
    </row>
    <row r="532" spans="2:6" x14ac:dyDescent="0.2">
      <c r="B532" s="120"/>
      <c r="F532" s="120"/>
    </row>
    <row r="533" spans="2:6" x14ac:dyDescent="0.2">
      <c r="B533" s="120"/>
      <c r="F533" s="120"/>
    </row>
    <row r="534" spans="2:6" x14ac:dyDescent="0.2">
      <c r="B534" s="120"/>
      <c r="F534" s="120"/>
    </row>
    <row r="535" spans="2:6" x14ac:dyDescent="0.2">
      <c r="B535" s="120"/>
      <c r="F535" s="120"/>
    </row>
    <row r="536" spans="2:6" x14ac:dyDescent="0.2">
      <c r="B536" s="120"/>
      <c r="F536" s="120"/>
    </row>
    <row r="537" spans="2:6" x14ac:dyDescent="0.2">
      <c r="B537" s="120"/>
      <c r="F537" s="120"/>
    </row>
    <row r="538" spans="2:6" x14ac:dyDescent="0.2">
      <c r="B538" s="120"/>
      <c r="F538" s="120"/>
    </row>
    <row r="539" spans="2:6" x14ac:dyDescent="0.2">
      <c r="B539" s="120"/>
      <c r="F539" s="120"/>
    </row>
    <row r="540" spans="2:6" x14ac:dyDescent="0.2">
      <c r="B540" s="120"/>
      <c r="F540" s="120"/>
    </row>
    <row r="541" spans="2:6" x14ac:dyDescent="0.2">
      <c r="B541" s="120"/>
      <c r="F541" s="120"/>
    </row>
    <row r="542" spans="2:6" x14ac:dyDescent="0.2">
      <c r="B542" s="120"/>
      <c r="F542" s="120"/>
    </row>
    <row r="543" spans="2:6" x14ac:dyDescent="0.2">
      <c r="B543" s="120"/>
      <c r="F543" s="120"/>
    </row>
    <row r="544" spans="2:6" x14ac:dyDescent="0.2">
      <c r="B544" s="120"/>
      <c r="F544" s="120"/>
    </row>
    <row r="545" spans="2:6" x14ac:dyDescent="0.2">
      <c r="B545" s="120"/>
      <c r="F545" s="120"/>
    </row>
    <row r="546" spans="2:6" x14ac:dyDescent="0.2">
      <c r="B546" s="120"/>
      <c r="F546" s="120"/>
    </row>
    <row r="547" spans="2:6" x14ac:dyDescent="0.2">
      <c r="B547" s="120"/>
      <c r="F547" s="120"/>
    </row>
    <row r="548" spans="2:6" x14ac:dyDescent="0.2">
      <c r="B548" s="120"/>
      <c r="F548" s="120"/>
    </row>
    <row r="549" spans="2:6" x14ac:dyDescent="0.2">
      <c r="B549" s="120"/>
      <c r="F549" s="120"/>
    </row>
    <row r="550" spans="2:6" x14ac:dyDescent="0.2">
      <c r="B550" s="120"/>
      <c r="F550" s="120"/>
    </row>
    <row r="551" spans="2:6" x14ac:dyDescent="0.2">
      <c r="B551" s="120"/>
      <c r="F551" s="120"/>
    </row>
    <row r="552" spans="2:6" x14ac:dyDescent="0.2">
      <c r="B552" s="120"/>
      <c r="F552" s="120"/>
    </row>
    <row r="553" spans="2:6" x14ac:dyDescent="0.2">
      <c r="B553" s="120"/>
      <c r="F553" s="120"/>
    </row>
    <row r="554" spans="2:6" x14ac:dyDescent="0.2">
      <c r="B554" s="120"/>
      <c r="F554" s="120"/>
    </row>
    <row r="555" spans="2:6" x14ac:dyDescent="0.2">
      <c r="B555" s="120"/>
      <c r="F555" s="120"/>
    </row>
    <row r="556" spans="2:6" x14ac:dyDescent="0.2">
      <c r="B556" s="120"/>
      <c r="F556" s="120"/>
    </row>
    <row r="557" spans="2:6" x14ac:dyDescent="0.2">
      <c r="B557" s="120"/>
      <c r="F557" s="120"/>
    </row>
    <row r="558" spans="2:6" x14ac:dyDescent="0.2">
      <c r="B558" s="120"/>
      <c r="F558" s="120"/>
    </row>
    <row r="559" spans="2:6" x14ac:dyDescent="0.2">
      <c r="B559" s="120"/>
      <c r="F559" s="120"/>
    </row>
    <row r="560" spans="2:6" x14ac:dyDescent="0.2">
      <c r="B560" s="120"/>
      <c r="F560" s="120"/>
    </row>
    <row r="561" spans="2:6" x14ac:dyDescent="0.2">
      <c r="B561" s="120"/>
      <c r="F561" s="120"/>
    </row>
    <row r="562" spans="2:6" x14ac:dyDescent="0.2">
      <c r="B562" s="120"/>
      <c r="F562" s="120"/>
    </row>
    <row r="563" spans="2:6" x14ac:dyDescent="0.2">
      <c r="B563" s="120"/>
      <c r="F563" s="120"/>
    </row>
    <row r="564" spans="2:6" x14ac:dyDescent="0.2">
      <c r="B564" s="120"/>
      <c r="F564" s="120"/>
    </row>
    <row r="565" spans="2:6" x14ac:dyDescent="0.2">
      <c r="B565" s="120"/>
      <c r="F565" s="120"/>
    </row>
    <row r="566" spans="2:6" x14ac:dyDescent="0.2">
      <c r="B566" s="120"/>
      <c r="F566" s="120"/>
    </row>
    <row r="567" spans="2:6" x14ac:dyDescent="0.2">
      <c r="B567" s="120"/>
      <c r="F567" s="120"/>
    </row>
    <row r="568" spans="2:6" x14ac:dyDescent="0.2">
      <c r="B568" s="120"/>
      <c r="F568" s="120"/>
    </row>
    <row r="569" spans="2:6" x14ac:dyDescent="0.2">
      <c r="B569" s="120"/>
      <c r="F569" s="120"/>
    </row>
    <row r="570" spans="2:6" x14ac:dyDescent="0.2">
      <c r="B570" s="120"/>
      <c r="F570" s="120"/>
    </row>
    <row r="571" spans="2:6" x14ac:dyDescent="0.2">
      <c r="B571" s="120"/>
      <c r="F571" s="120"/>
    </row>
    <row r="572" spans="2:6" x14ac:dyDescent="0.2">
      <c r="B572" s="120"/>
      <c r="F572" s="120"/>
    </row>
    <row r="573" spans="2:6" x14ac:dyDescent="0.2">
      <c r="B573" s="120"/>
      <c r="F573" s="120"/>
    </row>
    <row r="574" spans="2:6" x14ac:dyDescent="0.2">
      <c r="B574" s="120"/>
      <c r="F574" s="120"/>
    </row>
    <row r="575" spans="2:6" x14ac:dyDescent="0.2">
      <c r="B575" s="120"/>
      <c r="F575" s="120"/>
    </row>
    <row r="576" spans="2:6" x14ac:dyDescent="0.2">
      <c r="B576" s="120"/>
      <c r="F576" s="120"/>
    </row>
    <row r="577" spans="2:6" x14ac:dyDescent="0.2">
      <c r="B577" s="120"/>
      <c r="F577" s="120"/>
    </row>
    <row r="578" spans="2:6" x14ac:dyDescent="0.2">
      <c r="B578" s="120"/>
      <c r="F578" s="120"/>
    </row>
    <row r="579" spans="2:6" x14ac:dyDescent="0.2">
      <c r="B579" s="120"/>
      <c r="F579" s="120"/>
    </row>
    <row r="580" spans="2:6" x14ac:dyDescent="0.2">
      <c r="B580" s="120"/>
      <c r="F580" s="120"/>
    </row>
    <row r="581" spans="2:6" x14ac:dyDescent="0.2">
      <c r="B581" s="120"/>
      <c r="F581" s="120"/>
    </row>
    <row r="582" spans="2:6" x14ac:dyDescent="0.2">
      <c r="B582" s="120"/>
      <c r="F582" s="120"/>
    </row>
    <row r="583" spans="2:6" x14ac:dyDescent="0.2">
      <c r="B583" s="120"/>
      <c r="F583" s="120"/>
    </row>
    <row r="584" spans="2:6" x14ac:dyDescent="0.2">
      <c r="B584" s="120"/>
      <c r="F584" s="120"/>
    </row>
    <row r="585" spans="2:6" x14ac:dyDescent="0.2">
      <c r="B585" s="120"/>
      <c r="F585" s="120"/>
    </row>
    <row r="586" spans="2:6" x14ac:dyDescent="0.2">
      <c r="B586" s="120"/>
      <c r="F586" s="120"/>
    </row>
    <row r="587" spans="2:6" x14ac:dyDescent="0.2">
      <c r="B587" s="120"/>
      <c r="F587" s="120"/>
    </row>
    <row r="588" spans="2:6" x14ac:dyDescent="0.2">
      <c r="B588" s="120"/>
      <c r="F588" s="120"/>
    </row>
    <row r="589" spans="2:6" x14ac:dyDescent="0.2">
      <c r="B589" s="120"/>
      <c r="F589" s="120"/>
    </row>
    <row r="590" spans="2:6" x14ac:dyDescent="0.2">
      <c r="B590" s="120"/>
      <c r="F590" s="120"/>
    </row>
    <row r="591" spans="2:6" x14ac:dyDescent="0.2">
      <c r="B591" s="120"/>
      <c r="F591" s="120"/>
    </row>
    <row r="592" spans="2:6" x14ac:dyDescent="0.2">
      <c r="B592" s="120"/>
      <c r="F592" s="120"/>
    </row>
    <row r="593" spans="2:6" x14ac:dyDescent="0.2">
      <c r="B593" s="120"/>
      <c r="F593" s="120"/>
    </row>
    <row r="594" spans="2:6" x14ac:dyDescent="0.2">
      <c r="B594" s="120"/>
      <c r="F594" s="120"/>
    </row>
    <row r="595" spans="2:6" x14ac:dyDescent="0.2">
      <c r="B595" s="120"/>
      <c r="F595" s="120"/>
    </row>
    <row r="596" spans="2:6" x14ac:dyDescent="0.2">
      <c r="B596" s="120"/>
      <c r="F596" s="120"/>
    </row>
    <row r="597" spans="2:6" x14ac:dyDescent="0.2">
      <c r="B597" s="120"/>
      <c r="F597" s="120"/>
    </row>
    <row r="598" spans="2:6" x14ac:dyDescent="0.2">
      <c r="B598" s="120"/>
      <c r="F598" s="120"/>
    </row>
    <row r="599" spans="2:6" x14ac:dyDescent="0.2">
      <c r="B599" s="120"/>
      <c r="F599" s="120"/>
    </row>
    <row r="600" spans="2:6" x14ac:dyDescent="0.2">
      <c r="B600" s="120"/>
      <c r="F600" s="120"/>
    </row>
    <row r="601" spans="2:6" x14ac:dyDescent="0.2">
      <c r="B601" s="120"/>
      <c r="F601" s="120"/>
    </row>
    <row r="602" spans="2:6" x14ac:dyDescent="0.2">
      <c r="B602" s="120"/>
      <c r="F602" s="120"/>
    </row>
    <row r="603" spans="2:6" x14ac:dyDescent="0.2">
      <c r="B603" s="120"/>
      <c r="F603" s="120"/>
    </row>
    <row r="604" spans="2:6" x14ac:dyDescent="0.2">
      <c r="B604" s="120"/>
      <c r="F604" s="120"/>
    </row>
    <row r="605" spans="2:6" x14ac:dyDescent="0.2">
      <c r="B605" s="120"/>
      <c r="F605" s="120"/>
    </row>
    <row r="606" spans="2:6" x14ac:dyDescent="0.2">
      <c r="B606" s="120"/>
      <c r="F606" s="120"/>
    </row>
    <row r="607" spans="2:6" x14ac:dyDescent="0.2">
      <c r="B607" s="120"/>
      <c r="F607" s="120"/>
    </row>
    <row r="608" spans="2:6" x14ac:dyDescent="0.2">
      <c r="B608" s="120"/>
      <c r="F608" s="120"/>
    </row>
    <row r="609" spans="2:6" x14ac:dyDescent="0.2">
      <c r="B609" s="120"/>
      <c r="F609" s="120"/>
    </row>
    <row r="610" spans="2:6" x14ac:dyDescent="0.2">
      <c r="B610" s="120"/>
      <c r="F610" s="120"/>
    </row>
    <row r="611" spans="2:6" x14ac:dyDescent="0.2">
      <c r="B611" s="120"/>
      <c r="F611" s="120"/>
    </row>
    <row r="612" spans="2:6" x14ac:dyDescent="0.2">
      <c r="B612" s="120"/>
      <c r="F612" s="120"/>
    </row>
    <row r="613" spans="2:6" x14ac:dyDescent="0.2">
      <c r="B613" s="120"/>
      <c r="F613" s="120"/>
    </row>
    <row r="614" spans="2:6" x14ac:dyDescent="0.2">
      <c r="B614" s="120"/>
      <c r="F614" s="120"/>
    </row>
    <row r="615" spans="2:6" x14ac:dyDescent="0.2">
      <c r="B615" s="120"/>
      <c r="F615" s="120"/>
    </row>
    <row r="616" spans="2:6" x14ac:dyDescent="0.2">
      <c r="B616" s="120"/>
      <c r="F616" s="120"/>
    </row>
    <row r="617" spans="2:6" x14ac:dyDescent="0.2">
      <c r="B617" s="120"/>
      <c r="F617" s="120"/>
    </row>
    <row r="618" spans="2:6" x14ac:dyDescent="0.2">
      <c r="B618" s="120"/>
      <c r="F618" s="120"/>
    </row>
    <row r="619" spans="2:6" x14ac:dyDescent="0.2">
      <c r="B619" s="120"/>
      <c r="F619" s="120"/>
    </row>
    <row r="620" spans="2:6" x14ac:dyDescent="0.2">
      <c r="B620" s="120"/>
      <c r="F620" s="120"/>
    </row>
    <row r="621" spans="2:6" x14ac:dyDescent="0.2">
      <c r="B621" s="120"/>
      <c r="F621" s="120"/>
    </row>
    <row r="622" spans="2:6" x14ac:dyDescent="0.2">
      <c r="B622" s="120"/>
      <c r="F622" s="120"/>
    </row>
    <row r="623" spans="2:6" x14ac:dyDescent="0.2">
      <c r="B623" s="120"/>
      <c r="F623" s="120"/>
    </row>
    <row r="624" spans="2:6" x14ac:dyDescent="0.2">
      <c r="B624" s="120"/>
      <c r="F624" s="120"/>
    </row>
    <row r="625" spans="2:6" x14ac:dyDescent="0.2">
      <c r="B625" s="120"/>
      <c r="F625" s="120"/>
    </row>
    <row r="626" spans="2:6" x14ac:dyDescent="0.2">
      <c r="B626" s="120"/>
      <c r="F626" s="120"/>
    </row>
    <row r="627" spans="2:6" x14ac:dyDescent="0.2">
      <c r="B627" s="120"/>
      <c r="F627" s="120"/>
    </row>
    <row r="628" spans="2:6" x14ac:dyDescent="0.2">
      <c r="B628" s="120"/>
      <c r="F628" s="120"/>
    </row>
    <row r="629" spans="2:6" x14ac:dyDescent="0.2">
      <c r="B629" s="120"/>
      <c r="F629" s="120"/>
    </row>
    <row r="630" spans="2:6" x14ac:dyDescent="0.2">
      <c r="B630" s="120"/>
      <c r="F630" s="120"/>
    </row>
    <row r="631" spans="2:6" x14ac:dyDescent="0.2">
      <c r="B631" s="120"/>
      <c r="F631" s="120"/>
    </row>
    <row r="632" spans="2:6" x14ac:dyDescent="0.2">
      <c r="B632" s="120"/>
      <c r="F632" s="120"/>
    </row>
    <row r="633" spans="2:6" x14ac:dyDescent="0.2">
      <c r="B633" s="120"/>
      <c r="F633" s="120"/>
    </row>
    <row r="634" spans="2:6" x14ac:dyDescent="0.2">
      <c r="B634" s="120"/>
      <c r="F634" s="120"/>
    </row>
    <row r="635" spans="2:6" x14ac:dyDescent="0.2">
      <c r="B635" s="120"/>
      <c r="F635" s="120"/>
    </row>
    <row r="636" spans="2:6" x14ac:dyDescent="0.2">
      <c r="B636" s="120"/>
      <c r="F636" s="120"/>
    </row>
    <row r="637" spans="2:6" x14ac:dyDescent="0.2">
      <c r="B637" s="120"/>
      <c r="F637" s="120"/>
    </row>
    <row r="638" spans="2:6" x14ac:dyDescent="0.2">
      <c r="B638" s="120"/>
      <c r="F638" s="120"/>
    </row>
    <row r="639" spans="2:6" x14ac:dyDescent="0.2">
      <c r="B639" s="120"/>
      <c r="F639" s="120"/>
    </row>
    <row r="640" spans="2:6" x14ac:dyDescent="0.2">
      <c r="B640" s="120"/>
      <c r="F640" s="120"/>
    </row>
    <row r="641" spans="2:6" x14ac:dyDescent="0.2">
      <c r="B641" s="120"/>
      <c r="F641" s="120"/>
    </row>
    <row r="642" spans="2:6" x14ac:dyDescent="0.2">
      <c r="B642" s="120"/>
      <c r="F642" s="120"/>
    </row>
    <row r="643" spans="2:6" x14ac:dyDescent="0.2">
      <c r="B643" s="120"/>
      <c r="F643" s="120"/>
    </row>
    <row r="644" spans="2:6" x14ac:dyDescent="0.2">
      <c r="B644" s="120"/>
      <c r="F644" s="120"/>
    </row>
    <row r="645" spans="2:6" x14ac:dyDescent="0.2">
      <c r="B645" s="120"/>
      <c r="F645" s="120"/>
    </row>
    <row r="646" spans="2:6" x14ac:dyDescent="0.2">
      <c r="B646" s="120"/>
      <c r="F646" s="120"/>
    </row>
    <row r="647" spans="2:6" x14ac:dyDescent="0.2">
      <c r="B647" s="120"/>
      <c r="F647" s="120"/>
    </row>
    <row r="648" spans="2:6" x14ac:dyDescent="0.2">
      <c r="B648" s="120"/>
      <c r="F648" s="120"/>
    </row>
    <row r="649" spans="2:6" x14ac:dyDescent="0.2">
      <c r="B649" s="120"/>
      <c r="F649" s="120"/>
    </row>
    <row r="650" spans="2:6" x14ac:dyDescent="0.2">
      <c r="B650" s="120"/>
      <c r="F650" s="120"/>
    </row>
    <row r="651" spans="2:6" x14ac:dyDescent="0.2">
      <c r="B651" s="120"/>
      <c r="F651" s="120"/>
    </row>
    <row r="652" spans="2:6" x14ac:dyDescent="0.2">
      <c r="B652" s="120"/>
      <c r="F652" s="120"/>
    </row>
    <row r="653" spans="2:6" x14ac:dyDescent="0.2">
      <c r="B653" s="120"/>
      <c r="F653" s="120"/>
    </row>
    <row r="654" spans="2:6" x14ac:dyDescent="0.2">
      <c r="B654" s="120"/>
      <c r="F654" s="120"/>
    </row>
    <row r="655" spans="2:6" x14ac:dyDescent="0.2">
      <c r="B655" s="120"/>
      <c r="F655" s="120"/>
    </row>
    <row r="656" spans="2:6" x14ac:dyDescent="0.2">
      <c r="B656" s="120"/>
      <c r="F656" s="120"/>
    </row>
    <row r="657" spans="2:6" x14ac:dyDescent="0.2">
      <c r="B657" s="120"/>
      <c r="F657" s="120"/>
    </row>
    <row r="658" spans="2:6" x14ac:dyDescent="0.2">
      <c r="B658" s="120"/>
      <c r="F658" s="120"/>
    </row>
    <row r="659" spans="2:6" x14ac:dyDescent="0.2">
      <c r="B659" s="120"/>
      <c r="F659" s="120"/>
    </row>
    <row r="660" spans="2:6" x14ac:dyDescent="0.2">
      <c r="B660" s="120"/>
      <c r="F660" s="120"/>
    </row>
    <row r="661" spans="2:6" x14ac:dyDescent="0.2">
      <c r="B661" s="120"/>
      <c r="F661" s="120"/>
    </row>
    <row r="662" spans="2:6" x14ac:dyDescent="0.2">
      <c r="B662" s="120"/>
      <c r="F662" s="120"/>
    </row>
    <row r="663" spans="2:6" x14ac:dyDescent="0.2">
      <c r="B663" s="120"/>
      <c r="F663" s="120"/>
    </row>
    <row r="664" spans="2:6" x14ac:dyDescent="0.2">
      <c r="B664" s="120"/>
      <c r="F664" s="120"/>
    </row>
    <row r="665" spans="2:6" x14ac:dyDescent="0.2">
      <c r="B665" s="120"/>
      <c r="F665" s="120"/>
    </row>
    <row r="666" spans="2:6" x14ac:dyDescent="0.2">
      <c r="B666" s="120"/>
      <c r="F666" s="120"/>
    </row>
    <row r="667" spans="2:6" x14ac:dyDescent="0.2">
      <c r="B667" s="120"/>
      <c r="F667" s="120"/>
    </row>
    <row r="668" spans="2:6" x14ac:dyDescent="0.2">
      <c r="B668" s="120"/>
      <c r="F668" s="120"/>
    </row>
    <row r="669" spans="2:6" x14ac:dyDescent="0.2">
      <c r="B669" s="120"/>
      <c r="F669" s="120"/>
    </row>
    <row r="670" spans="2:6" x14ac:dyDescent="0.2">
      <c r="B670" s="120"/>
      <c r="F670" s="120"/>
    </row>
    <row r="671" spans="2:6" x14ac:dyDescent="0.2">
      <c r="B671" s="120"/>
      <c r="F671" s="120"/>
    </row>
    <row r="672" spans="2:6" x14ac:dyDescent="0.2">
      <c r="B672" s="120"/>
      <c r="F672" s="120"/>
    </row>
    <row r="673" spans="2:6" x14ac:dyDescent="0.2">
      <c r="B673" s="120"/>
      <c r="F673" s="120"/>
    </row>
    <row r="674" spans="2:6" x14ac:dyDescent="0.2">
      <c r="B674" s="120"/>
      <c r="F674" s="120"/>
    </row>
    <row r="675" spans="2:6" x14ac:dyDescent="0.2">
      <c r="B675" s="120"/>
      <c r="F675" s="120"/>
    </row>
    <row r="676" spans="2:6" x14ac:dyDescent="0.2">
      <c r="B676" s="120"/>
      <c r="F676" s="120"/>
    </row>
    <row r="677" spans="2:6" x14ac:dyDescent="0.2">
      <c r="B677" s="120"/>
      <c r="F677" s="120"/>
    </row>
    <row r="678" spans="2:6" x14ac:dyDescent="0.2">
      <c r="B678" s="120"/>
      <c r="F678" s="120"/>
    </row>
    <row r="679" spans="2:6" x14ac:dyDescent="0.2">
      <c r="B679" s="120"/>
      <c r="F679" s="120"/>
    </row>
    <row r="680" spans="2:6" x14ac:dyDescent="0.2">
      <c r="B680" s="120"/>
      <c r="F680" s="120"/>
    </row>
    <row r="681" spans="2:6" x14ac:dyDescent="0.2">
      <c r="B681" s="120"/>
      <c r="F681" s="120"/>
    </row>
    <row r="682" spans="2:6" x14ac:dyDescent="0.2">
      <c r="B682" s="120"/>
      <c r="F682" s="120"/>
    </row>
    <row r="683" spans="2:6" x14ac:dyDescent="0.2">
      <c r="B683" s="120"/>
      <c r="F683" s="120"/>
    </row>
    <row r="684" spans="2:6" x14ac:dyDescent="0.2">
      <c r="B684" s="120"/>
      <c r="F684" s="120"/>
    </row>
    <row r="685" spans="2:6" x14ac:dyDescent="0.2">
      <c r="B685" s="120"/>
      <c r="F685" s="120"/>
    </row>
    <row r="686" spans="2:6" x14ac:dyDescent="0.2">
      <c r="B686" s="120"/>
      <c r="F686" s="120"/>
    </row>
    <row r="687" spans="2:6" x14ac:dyDescent="0.2">
      <c r="B687" s="120"/>
      <c r="F687" s="120"/>
    </row>
    <row r="688" spans="2:6" x14ac:dyDescent="0.2">
      <c r="B688" s="120"/>
      <c r="F688" s="120"/>
    </row>
    <row r="689" spans="2:6" x14ac:dyDescent="0.2">
      <c r="B689" s="120"/>
      <c r="F689" s="120"/>
    </row>
    <row r="690" spans="2:6" x14ac:dyDescent="0.2">
      <c r="B690" s="120"/>
      <c r="F690" s="120"/>
    </row>
    <row r="691" spans="2:6" x14ac:dyDescent="0.2">
      <c r="B691" s="120"/>
      <c r="F691" s="120"/>
    </row>
    <row r="692" spans="2:6" x14ac:dyDescent="0.2">
      <c r="B692" s="120"/>
      <c r="F692" s="120"/>
    </row>
    <row r="693" spans="2:6" x14ac:dyDescent="0.2">
      <c r="B693" s="120"/>
      <c r="F693" s="120"/>
    </row>
    <row r="694" spans="2:6" x14ac:dyDescent="0.2">
      <c r="B694" s="120"/>
      <c r="F694" s="120"/>
    </row>
    <row r="695" spans="2:6" x14ac:dyDescent="0.2">
      <c r="B695" s="120"/>
      <c r="F695" s="120"/>
    </row>
    <row r="696" spans="2:6" x14ac:dyDescent="0.2">
      <c r="B696" s="120"/>
      <c r="F696" s="120"/>
    </row>
    <row r="697" spans="2:6" x14ac:dyDescent="0.2">
      <c r="B697" s="120"/>
      <c r="F697" s="120"/>
    </row>
    <row r="698" spans="2:6" x14ac:dyDescent="0.2">
      <c r="B698" s="120"/>
      <c r="F698" s="120"/>
    </row>
    <row r="699" spans="2:6" x14ac:dyDescent="0.2">
      <c r="B699" s="120"/>
      <c r="F699" s="120"/>
    </row>
    <row r="700" spans="2:6" x14ac:dyDescent="0.2">
      <c r="B700" s="120"/>
      <c r="F700" s="120"/>
    </row>
    <row r="701" spans="2:6" x14ac:dyDescent="0.2">
      <c r="B701" s="120"/>
      <c r="F701" s="120"/>
    </row>
    <row r="702" spans="2:6" x14ac:dyDescent="0.2">
      <c r="B702" s="120"/>
      <c r="F702" s="120"/>
    </row>
    <row r="703" spans="2:6" x14ac:dyDescent="0.2">
      <c r="B703" s="120"/>
      <c r="F703" s="120"/>
    </row>
    <row r="704" spans="2:6" x14ac:dyDescent="0.2">
      <c r="B704" s="120"/>
      <c r="F704" s="120"/>
    </row>
    <row r="705" spans="2:6" x14ac:dyDescent="0.2">
      <c r="B705" s="120"/>
      <c r="F705" s="120"/>
    </row>
    <row r="706" spans="2:6" x14ac:dyDescent="0.2">
      <c r="B706" s="120"/>
      <c r="F706" s="120"/>
    </row>
    <row r="707" spans="2:6" x14ac:dyDescent="0.2">
      <c r="B707" s="120"/>
      <c r="F707" s="120"/>
    </row>
    <row r="708" spans="2:6" x14ac:dyDescent="0.2">
      <c r="B708" s="120"/>
      <c r="F708" s="120"/>
    </row>
    <row r="709" spans="2:6" x14ac:dyDescent="0.2">
      <c r="B709" s="120"/>
      <c r="F709" s="120"/>
    </row>
    <row r="710" spans="2:6" x14ac:dyDescent="0.2">
      <c r="B710" s="120"/>
      <c r="F710" s="120"/>
    </row>
    <row r="711" spans="2:6" x14ac:dyDescent="0.2">
      <c r="B711" s="120"/>
      <c r="F711" s="120"/>
    </row>
    <row r="712" spans="2:6" x14ac:dyDescent="0.2">
      <c r="B712" s="120"/>
      <c r="F712" s="120"/>
    </row>
    <row r="713" spans="2:6" x14ac:dyDescent="0.2">
      <c r="B713" s="120"/>
      <c r="F713" s="120"/>
    </row>
    <row r="714" spans="2:6" x14ac:dyDescent="0.2">
      <c r="B714" s="120"/>
      <c r="F714" s="120"/>
    </row>
    <row r="715" spans="2:6" x14ac:dyDescent="0.2">
      <c r="B715" s="120"/>
      <c r="F715" s="120"/>
    </row>
    <row r="716" spans="2:6" x14ac:dyDescent="0.2">
      <c r="B716" s="120"/>
      <c r="F716" s="120"/>
    </row>
    <row r="717" spans="2:6" x14ac:dyDescent="0.2">
      <c r="B717" s="120"/>
      <c r="F717" s="120"/>
    </row>
    <row r="718" spans="2:6" x14ac:dyDescent="0.2">
      <c r="B718" s="120"/>
      <c r="F718" s="120"/>
    </row>
    <row r="719" spans="2:6" x14ac:dyDescent="0.2">
      <c r="B719" s="120"/>
      <c r="F719" s="120"/>
    </row>
    <row r="720" spans="2:6" x14ac:dyDescent="0.2">
      <c r="B720" s="120"/>
      <c r="F720" s="120"/>
    </row>
    <row r="721" spans="2:6" x14ac:dyDescent="0.2">
      <c r="B721" s="120"/>
      <c r="F721" s="120"/>
    </row>
    <row r="722" spans="2:6" x14ac:dyDescent="0.2">
      <c r="B722" s="120"/>
      <c r="F722" s="120"/>
    </row>
    <row r="723" spans="2:6" x14ac:dyDescent="0.2">
      <c r="B723" s="120"/>
      <c r="F723" s="120"/>
    </row>
    <row r="724" spans="2:6" x14ac:dyDescent="0.2">
      <c r="B724" s="120"/>
      <c r="F724" s="120"/>
    </row>
    <row r="725" spans="2:6" x14ac:dyDescent="0.2">
      <c r="B725" s="120"/>
      <c r="F725" s="120"/>
    </row>
    <row r="726" spans="2:6" x14ac:dyDescent="0.2">
      <c r="B726" s="120"/>
      <c r="F726" s="120"/>
    </row>
    <row r="727" spans="2:6" x14ac:dyDescent="0.2">
      <c r="B727" s="120"/>
      <c r="F727" s="120"/>
    </row>
    <row r="728" spans="2:6" x14ac:dyDescent="0.2">
      <c r="B728" s="120"/>
      <c r="F728" s="120"/>
    </row>
    <row r="729" spans="2:6" x14ac:dyDescent="0.2">
      <c r="B729" s="120"/>
      <c r="F729" s="120"/>
    </row>
    <row r="730" spans="2:6" x14ac:dyDescent="0.2">
      <c r="B730" s="120"/>
      <c r="F730" s="120"/>
    </row>
    <row r="731" spans="2:6" x14ac:dyDescent="0.2">
      <c r="B731" s="120"/>
      <c r="F731" s="120"/>
    </row>
    <row r="732" spans="2:6" x14ac:dyDescent="0.2">
      <c r="B732" s="120"/>
      <c r="F732" s="120"/>
    </row>
    <row r="733" spans="2:6" x14ac:dyDescent="0.2">
      <c r="B733" s="120"/>
      <c r="F733" s="120"/>
    </row>
    <row r="734" spans="2:6" x14ac:dyDescent="0.2">
      <c r="B734" s="120"/>
      <c r="F734" s="120"/>
    </row>
    <row r="735" spans="2:6" x14ac:dyDescent="0.2">
      <c r="B735" s="120"/>
      <c r="F735" s="120"/>
    </row>
    <row r="736" spans="2:6" x14ac:dyDescent="0.2">
      <c r="B736" s="120"/>
      <c r="F736" s="120"/>
    </row>
    <row r="737" spans="2:6" x14ac:dyDescent="0.2">
      <c r="B737" s="120"/>
      <c r="F737" s="120"/>
    </row>
    <row r="738" spans="2:6" x14ac:dyDescent="0.2">
      <c r="B738" s="120"/>
      <c r="F738" s="120"/>
    </row>
    <row r="739" spans="2:6" x14ac:dyDescent="0.2">
      <c r="B739" s="120"/>
      <c r="F739" s="120"/>
    </row>
    <row r="740" spans="2:6" x14ac:dyDescent="0.2">
      <c r="B740" s="120"/>
      <c r="F740" s="120"/>
    </row>
    <row r="741" spans="2:6" x14ac:dyDescent="0.2">
      <c r="B741" s="120"/>
      <c r="F741" s="120"/>
    </row>
    <row r="742" spans="2:6" x14ac:dyDescent="0.2">
      <c r="B742" s="120"/>
      <c r="F742" s="120"/>
    </row>
    <row r="743" spans="2:6" x14ac:dyDescent="0.2">
      <c r="B743" s="120"/>
      <c r="F743" s="120"/>
    </row>
    <row r="744" spans="2:6" x14ac:dyDescent="0.2">
      <c r="B744" s="120"/>
      <c r="F744" s="120"/>
    </row>
    <row r="745" spans="2:6" x14ac:dyDescent="0.2">
      <c r="B745" s="120"/>
      <c r="F745" s="120"/>
    </row>
    <row r="746" spans="2:6" x14ac:dyDescent="0.2">
      <c r="B746" s="120"/>
      <c r="F746" s="120"/>
    </row>
    <row r="747" spans="2:6" x14ac:dyDescent="0.2">
      <c r="B747" s="120"/>
      <c r="F747" s="120"/>
    </row>
    <row r="748" spans="2:6" x14ac:dyDescent="0.2">
      <c r="B748" s="120"/>
      <c r="F748" s="120"/>
    </row>
    <row r="749" spans="2:6" x14ac:dyDescent="0.2">
      <c r="B749" s="120"/>
      <c r="F749" s="120"/>
    </row>
    <row r="750" spans="2:6" x14ac:dyDescent="0.2">
      <c r="B750" s="120"/>
      <c r="F750" s="120"/>
    </row>
    <row r="751" spans="2:6" x14ac:dyDescent="0.2">
      <c r="B751" s="120"/>
      <c r="F751" s="120"/>
    </row>
    <row r="752" spans="2:6" x14ac:dyDescent="0.2">
      <c r="B752" s="120"/>
      <c r="F752" s="120"/>
    </row>
    <row r="753" spans="2:6" x14ac:dyDescent="0.2">
      <c r="B753" s="120"/>
      <c r="F753" s="120"/>
    </row>
    <row r="754" spans="2:6" x14ac:dyDescent="0.2">
      <c r="B754" s="120"/>
      <c r="F754" s="120"/>
    </row>
    <row r="755" spans="2:6" x14ac:dyDescent="0.2">
      <c r="B755" s="120"/>
      <c r="F755" s="120"/>
    </row>
    <row r="756" spans="2:6" x14ac:dyDescent="0.2">
      <c r="B756" s="120"/>
      <c r="F756" s="120"/>
    </row>
    <row r="757" spans="2:6" x14ac:dyDescent="0.2">
      <c r="B757" s="120"/>
      <c r="F757" s="120"/>
    </row>
    <row r="758" spans="2:6" x14ac:dyDescent="0.2">
      <c r="B758" s="120"/>
      <c r="F758" s="120"/>
    </row>
    <row r="759" spans="2:6" x14ac:dyDescent="0.2">
      <c r="B759" s="120"/>
      <c r="F759" s="120"/>
    </row>
    <row r="760" spans="2:6" x14ac:dyDescent="0.2">
      <c r="B760" s="120"/>
      <c r="F760" s="120"/>
    </row>
    <row r="761" spans="2:6" x14ac:dyDescent="0.2">
      <c r="B761" s="120"/>
      <c r="F761" s="120"/>
    </row>
    <row r="762" spans="2:6" x14ac:dyDescent="0.2">
      <c r="B762" s="120"/>
      <c r="F762" s="120"/>
    </row>
    <row r="763" spans="2:6" x14ac:dyDescent="0.2">
      <c r="B763" s="120"/>
      <c r="F763" s="120"/>
    </row>
    <row r="764" spans="2:6" x14ac:dyDescent="0.2">
      <c r="B764" s="120"/>
      <c r="F764" s="120"/>
    </row>
    <row r="765" spans="2:6" x14ac:dyDescent="0.2">
      <c r="B765" s="120"/>
      <c r="F765" s="120"/>
    </row>
    <row r="766" spans="2:6" x14ac:dyDescent="0.2">
      <c r="B766" s="120"/>
      <c r="F766" s="120"/>
    </row>
    <row r="767" spans="2:6" x14ac:dyDescent="0.2">
      <c r="B767" s="120"/>
      <c r="F767" s="120"/>
    </row>
    <row r="768" spans="2:6" x14ac:dyDescent="0.2">
      <c r="B768" s="120"/>
      <c r="F768" s="120"/>
    </row>
    <row r="769" spans="2:6" x14ac:dyDescent="0.2">
      <c r="B769" s="120"/>
      <c r="F769" s="120"/>
    </row>
    <row r="770" spans="2:6" x14ac:dyDescent="0.2">
      <c r="B770" s="120"/>
      <c r="F770" s="120"/>
    </row>
    <row r="771" spans="2:6" x14ac:dyDescent="0.2">
      <c r="B771" s="120"/>
      <c r="F771" s="120"/>
    </row>
    <row r="772" spans="2:6" x14ac:dyDescent="0.2">
      <c r="B772" s="120"/>
      <c r="F772" s="120"/>
    </row>
    <row r="773" spans="2:6" x14ac:dyDescent="0.2">
      <c r="B773" s="120"/>
      <c r="F773" s="120"/>
    </row>
    <row r="774" spans="2:6" x14ac:dyDescent="0.2">
      <c r="B774" s="120"/>
      <c r="F774" s="120"/>
    </row>
    <row r="775" spans="2:6" x14ac:dyDescent="0.2">
      <c r="B775" s="120"/>
      <c r="F775" s="120"/>
    </row>
    <row r="776" spans="2:6" x14ac:dyDescent="0.2">
      <c r="B776" s="120"/>
      <c r="F776" s="120"/>
    </row>
    <row r="777" spans="2:6" x14ac:dyDescent="0.2">
      <c r="B777" s="120"/>
      <c r="F777" s="120"/>
    </row>
    <row r="778" spans="2:6" x14ac:dyDescent="0.2">
      <c r="B778" s="120"/>
      <c r="F778" s="120"/>
    </row>
    <row r="779" spans="2:6" x14ac:dyDescent="0.2">
      <c r="B779" s="120"/>
      <c r="F779" s="120"/>
    </row>
    <row r="780" spans="2:6" x14ac:dyDescent="0.2">
      <c r="B780" s="120"/>
      <c r="F780" s="120"/>
    </row>
    <row r="781" spans="2:6" x14ac:dyDescent="0.2">
      <c r="B781" s="120"/>
      <c r="F781" s="120"/>
    </row>
    <row r="782" spans="2:6" x14ac:dyDescent="0.2">
      <c r="B782" s="120"/>
      <c r="F782" s="120"/>
    </row>
    <row r="783" spans="2:6" x14ac:dyDescent="0.2">
      <c r="B783" s="120"/>
      <c r="F783" s="120"/>
    </row>
    <row r="784" spans="2:6" x14ac:dyDescent="0.2">
      <c r="B784" s="120"/>
      <c r="F784" s="120"/>
    </row>
    <row r="785" spans="2:6" x14ac:dyDescent="0.2">
      <c r="B785" s="120"/>
      <c r="F785" s="120"/>
    </row>
    <row r="786" spans="2:6" x14ac:dyDescent="0.2">
      <c r="B786" s="120"/>
      <c r="F786" s="120"/>
    </row>
    <row r="787" spans="2:6" x14ac:dyDescent="0.2">
      <c r="B787" s="120"/>
      <c r="F787" s="120"/>
    </row>
    <row r="788" spans="2:6" x14ac:dyDescent="0.2">
      <c r="B788" s="120"/>
      <c r="F788" s="120"/>
    </row>
    <row r="789" spans="2:6" x14ac:dyDescent="0.2">
      <c r="B789" s="120"/>
      <c r="F789" s="120"/>
    </row>
    <row r="790" spans="2:6" x14ac:dyDescent="0.2">
      <c r="B790" s="120"/>
      <c r="F790" s="120"/>
    </row>
    <row r="791" spans="2:6" x14ac:dyDescent="0.2">
      <c r="B791" s="120"/>
      <c r="F791" s="120"/>
    </row>
    <row r="792" spans="2:6" x14ac:dyDescent="0.2">
      <c r="B792" s="120"/>
      <c r="F792" s="120"/>
    </row>
    <row r="793" spans="2:6" x14ac:dyDescent="0.2">
      <c r="B793" s="120"/>
      <c r="F793" s="120"/>
    </row>
    <row r="794" spans="2:6" x14ac:dyDescent="0.2">
      <c r="B794" s="120"/>
      <c r="F794" s="120"/>
    </row>
    <row r="795" spans="2:6" x14ac:dyDescent="0.2">
      <c r="B795" s="120"/>
      <c r="F795" s="120"/>
    </row>
    <row r="796" spans="2:6" x14ac:dyDescent="0.2">
      <c r="B796" s="120"/>
      <c r="F796" s="120"/>
    </row>
    <row r="797" spans="2:6" x14ac:dyDescent="0.2">
      <c r="B797" s="120"/>
      <c r="F797" s="120"/>
    </row>
    <row r="798" spans="2:6" x14ac:dyDescent="0.2">
      <c r="B798" s="120"/>
      <c r="F798" s="120"/>
    </row>
    <row r="799" spans="2:6" x14ac:dyDescent="0.2">
      <c r="B799" s="120"/>
      <c r="F799" s="120"/>
    </row>
    <row r="800" spans="2:6" x14ac:dyDescent="0.2">
      <c r="B800" s="120"/>
      <c r="F800" s="120"/>
    </row>
    <row r="801" spans="2:6" x14ac:dyDescent="0.2">
      <c r="B801" s="120"/>
      <c r="F801" s="120"/>
    </row>
    <row r="802" spans="2:6" x14ac:dyDescent="0.2">
      <c r="B802" s="120"/>
      <c r="F802" s="120"/>
    </row>
    <row r="803" spans="2:6" x14ac:dyDescent="0.2">
      <c r="B803" s="120"/>
      <c r="F803" s="120"/>
    </row>
    <row r="804" spans="2:6" x14ac:dyDescent="0.2">
      <c r="B804" s="120"/>
      <c r="F804" s="120"/>
    </row>
    <row r="805" spans="2:6" x14ac:dyDescent="0.2">
      <c r="B805" s="120"/>
      <c r="F805" s="120"/>
    </row>
    <row r="806" spans="2:6" x14ac:dyDescent="0.2">
      <c r="B806" s="120"/>
      <c r="F806" s="120"/>
    </row>
    <row r="807" spans="2:6" x14ac:dyDescent="0.2">
      <c r="B807" s="120"/>
      <c r="F807" s="120"/>
    </row>
    <row r="808" spans="2:6" x14ac:dyDescent="0.2">
      <c r="B808" s="120"/>
      <c r="F808" s="120"/>
    </row>
    <row r="809" spans="2:6" x14ac:dyDescent="0.2">
      <c r="B809" s="120"/>
      <c r="F809" s="120"/>
    </row>
    <row r="810" spans="2:6" x14ac:dyDescent="0.2">
      <c r="B810" s="120"/>
      <c r="F810" s="120"/>
    </row>
    <row r="811" spans="2:6" x14ac:dyDescent="0.2">
      <c r="B811" s="120"/>
      <c r="F811" s="120"/>
    </row>
    <row r="812" spans="2:6" x14ac:dyDescent="0.2">
      <c r="B812" s="120"/>
      <c r="F812" s="120"/>
    </row>
    <row r="813" spans="2:6" x14ac:dyDescent="0.2">
      <c r="B813" s="120"/>
      <c r="F813" s="120"/>
    </row>
    <row r="814" spans="2:6" x14ac:dyDescent="0.2">
      <c r="B814" s="120"/>
      <c r="F814" s="120"/>
    </row>
    <row r="815" spans="2:6" x14ac:dyDescent="0.2">
      <c r="B815" s="120"/>
      <c r="F815" s="120"/>
    </row>
    <row r="816" spans="2:6" x14ac:dyDescent="0.2">
      <c r="B816" s="120"/>
      <c r="F816" s="120"/>
    </row>
    <row r="817" spans="2:6" x14ac:dyDescent="0.2">
      <c r="B817" s="120"/>
      <c r="F817" s="120"/>
    </row>
    <row r="818" spans="2:6" x14ac:dyDescent="0.2">
      <c r="B818" s="120"/>
      <c r="F818" s="120"/>
    </row>
    <row r="819" spans="2:6" x14ac:dyDescent="0.2">
      <c r="B819" s="120"/>
      <c r="F819" s="120"/>
    </row>
    <row r="820" spans="2:6" x14ac:dyDescent="0.2">
      <c r="B820" s="120"/>
      <c r="F820" s="120"/>
    </row>
    <row r="821" spans="2:6" x14ac:dyDescent="0.2">
      <c r="B821" s="120"/>
      <c r="F821" s="120"/>
    </row>
    <row r="822" spans="2:6" x14ac:dyDescent="0.2">
      <c r="B822" s="120"/>
      <c r="F822" s="120"/>
    </row>
    <row r="823" spans="2:6" x14ac:dyDescent="0.2">
      <c r="B823" s="120"/>
      <c r="F823" s="120"/>
    </row>
    <row r="824" spans="2:6" x14ac:dyDescent="0.2">
      <c r="B824" s="120"/>
      <c r="F824" s="120"/>
    </row>
    <row r="825" spans="2:6" x14ac:dyDescent="0.2">
      <c r="B825" s="120"/>
      <c r="F825" s="120"/>
    </row>
    <row r="826" spans="2:6" x14ac:dyDescent="0.2">
      <c r="B826" s="120"/>
      <c r="F826" s="120"/>
    </row>
    <row r="827" spans="2:6" x14ac:dyDescent="0.2">
      <c r="B827" s="120"/>
      <c r="F827" s="120"/>
    </row>
    <row r="828" spans="2:6" x14ac:dyDescent="0.2">
      <c r="B828" s="120"/>
      <c r="F828" s="120"/>
    </row>
    <row r="829" spans="2:6" x14ac:dyDescent="0.2">
      <c r="B829" s="120"/>
      <c r="F829" s="120"/>
    </row>
    <row r="830" spans="2:6" x14ac:dyDescent="0.2">
      <c r="B830" s="120"/>
      <c r="F830" s="120"/>
    </row>
    <row r="831" spans="2:6" x14ac:dyDescent="0.2">
      <c r="B831" s="120"/>
      <c r="F831" s="120"/>
    </row>
    <row r="832" spans="2:6" x14ac:dyDescent="0.2">
      <c r="B832" s="120"/>
      <c r="F832" s="120"/>
    </row>
    <row r="833" spans="2:6" x14ac:dyDescent="0.2">
      <c r="B833" s="120"/>
      <c r="F833" s="120"/>
    </row>
    <row r="834" spans="2:6" x14ac:dyDescent="0.2">
      <c r="B834" s="120"/>
      <c r="F834" s="120"/>
    </row>
    <row r="835" spans="2:6" x14ac:dyDescent="0.2">
      <c r="B835" s="120"/>
      <c r="F835" s="120"/>
    </row>
    <row r="836" spans="2:6" x14ac:dyDescent="0.2">
      <c r="B836" s="120"/>
      <c r="F836" s="120"/>
    </row>
    <row r="837" spans="2:6" x14ac:dyDescent="0.2">
      <c r="B837" s="120"/>
      <c r="F837" s="120"/>
    </row>
    <row r="838" spans="2:6" x14ac:dyDescent="0.2">
      <c r="B838" s="120"/>
      <c r="F838" s="120"/>
    </row>
    <row r="839" spans="2:6" x14ac:dyDescent="0.2">
      <c r="B839" s="120"/>
      <c r="F839" s="120"/>
    </row>
    <row r="840" spans="2:6" x14ac:dyDescent="0.2">
      <c r="B840" s="120"/>
      <c r="F840" s="120"/>
    </row>
    <row r="841" spans="2:6" x14ac:dyDescent="0.2">
      <c r="B841" s="120"/>
      <c r="F841" s="120"/>
    </row>
    <row r="842" spans="2:6" x14ac:dyDescent="0.2">
      <c r="B842" s="120"/>
      <c r="F842" s="120"/>
    </row>
    <row r="843" spans="2:6" x14ac:dyDescent="0.2">
      <c r="B843" s="120"/>
      <c r="F843" s="120"/>
    </row>
    <row r="844" spans="2:6" x14ac:dyDescent="0.2">
      <c r="B844" s="120"/>
      <c r="F844" s="120"/>
    </row>
    <row r="845" spans="2:6" x14ac:dyDescent="0.2">
      <c r="B845" s="120"/>
      <c r="F845" s="120"/>
    </row>
    <row r="846" spans="2:6" x14ac:dyDescent="0.2">
      <c r="B846" s="120"/>
      <c r="F846" s="120"/>
    </row>
    <row r="847" spans="2:6" x14ac:dyDescent="0.2">
      <c r="B847" s="120"/>
      <c r="F847" s="120"/>
    </row>
    <row r="848" spans="2:6" x14ac:dyDescent="0.2">
      <c r="B848" s="120"/>
      <c r="F848" s="120"/>
    </row>
    <row r="849" spans="2:6" x14ac:dyDescent="0.2">
      <c r="B849" s="120"/>
      <c r="F849" s="120"/>
    </row>
    <row r="850" spans="2:6" x14ac:dyDescent="0.2">
      <c r="B850" s="120"/>
      <c r="F850" s="120"/>
    </row>
    <row r="851" spans="2:6" x14ac:dyDescent="0.2">
      <c r="B851" s="120"/>
      <c r="F851" s="120"/>
    </row>
    <row r="852" spans="2:6" x14ac:dyDescent="0.2">
      <c r="B852" s="120"/>
      <c r="F852" s="120"/>
    </row>
    <row r="853" spans="2:6" x14ac:dyDescent="0.2">
      <c r="B853" s="120"/>
      <c r="F853" s="120"/>
    </row>
    <row r="854" spans="2:6" x14ac:dyDescent="0.2">
      <c r="B854" s="120"/>
      <c r="F854" s="120"/>
    </row>
    <row r="855" spans="2:6" x14ac:dyDescent="0.2">
      <c r="B855" s="120"/>
      <c r="F855" s="120"/>
    </row>
    <row r="856" spans="2:6" x14ac:dyDescent="0.2">
      <c r="B856" s="120"/>
      <c r="F856" s="120"/>
    </row>
    <row r="857" spans="2:6" x14ac:dyDescent="0.2">
      <c r="B857" s="120"/>
      <c r="F857" s="120"/>
    </row>
    <row r="858" spans="2:6" x14ac:dyDescent="0.2">
      <c r="B858" s="120"/>
      <c r="F858" s="120"/>
    </row>
    <row r="859" spans="2:6" x14ac:dyDescent="0.2">
      <c r="B859" s="120"/>
      <c r="F859" s="120"/>
    </row>
    <row r="860" spans="2:6" x14ac:dyDescent="0.2">
      <c r="B860" s="120"/>
      <c r="F860" s="120"/>
    </row>
    <row r="861" spans="2:6" x14ac:dyDescent="0.2">
      <c r="B861" s="120"/>
      <c r="F861" s="120"/>
    </row>
    <row r="862" spans="2:6" x14ac:dyDescent="0.2">
      <c r="B862" s="120"/>
      <c r="F862" s="120"/>
    </row>
    <row r="863" spans="2:6" x14ac:dyDescent="0.2">
      <c r="B863" s="120"/>
      <c r="F863" s="120"/>
    </row>
    <row r="864" spans="2:6" x14ac:dyDescent="0.2">
      <c r="B864" s="120"/>
      <c r="F864" s="120"/>
    </row>
    <row r="865" spans="2:6" x14ac:dyDescent="0.2">
      <c r="B865" s="120"/>
      <c r="F865" s="120"/>
    </row>
    <row r="866" spans="2:6" x14ac:dyDescent="0.2">
      <c r="B866" s="120"/>
      <c r="F866" s="120"/>
    </row>
    <row r="867" spans="2:6" x14ac:dyDescent="0.2">
      <c r="B867" s="120"/>
      <c r="F867" s="120"/>
    </row>
    <row r="868" spans="2:6" x14ac:dyDescent="0.2">
      <c r="B868" s="120"/>
      <c r="F868" s="120"/>
    </row>
    <row r="869" spans="2:6" x14ac:dyDescent="0.2">
      <c r="B869" s="120"/>
      <c r="F869" s="120"/>
    </row>
    <row r="870" spans="2:6" x14ac:dyDescent="0.2">
      <c r="B870" s="120"/>
      <c r="F870" s="120"/>
    </row>
    <row r="871" spans="2:6" x14ac:dyDescent="0.2">
      <c r="B871" s="120"/>
      <c r="F871" s="120"/>
    </row>
    <row r="872" spans="2:6" x14ac:dyDescent="0.2">
      <c r="B872" s="120"/>
      <c r="F872" s="120"/>
    </row>
    <row r="873" spans="2:6" x14ac:dyDescent="0.2">
      <c r="B873" s="120"/>
      <c r="F873" s="120"/>
    </row>
    <row r="874" spans="2:6" x14ac:dyDescent="0.2">
      <c r="B874" s="120"/>
      <c r="F874" s="120"/>
    </row>
    <row r="875" spans="2:6" x14ac:dyDescent="0.2">
      <c r="B875" s="120"/>
      <c r="F875" s="120"/>
    </row>
    <row r="876" spans="2:6" x14ac:dyDescent="0.2">
      <c r="B876" s="120"/>
      <c r="F876" s="120"/>
    </row>
    <row r="877" spans="2:6" x14ac:dyDescent="0.2">
      <c r="B877" s="120"/>
      <c r="F877" s="120"/>
    </row>
    <row r="878" spans="2:6" x14ac:dyDescent="0.2">
      <c r="B878" s="120"/>
      <c r="F878" s="120"/>
    </row>
    <row r="879" spans="2:6" x14ac:dyDescent="0.2">
      <c r="B879" s="120"/>
      <c r="F879" s="120"/>
    </row>
    <row r="880" spans="2:6" x14ac:dyDescent="0.2">
      <c r="B880" s="120"/>
      <c r="F880" s="120"/>
    </row>
    <row r="881" spans="2:6" x14ac:dyDescent="0.2">
      <c r="B881" s="120"/>
      <c r="F881" s="120"/>
    </row>
    <row r="882" spans="2:6" x14ac:dyDescent="0.2">
      <c r="B882" s="120"/>
      <c r="F882" s="120"/>
    </row>
    <row r="883" spans="2:6" x14ac:dyDescent="0.2">
      <c r="B883" s="120"/>
      <c r="F883" s="120"/>
    </row>
    <row r="884" spans="2:6" x14ac:dyDescent="0.2">
      <c r="B884" s="120"/>
      <c r="F884" s="120"/>
    </row>
    <row r="885" spans="2:6" x14ac:dyDescent="0.2">
      <c r="B885" s="120"/>
      <c r="F885" s="120"/>
    </row>
    <row r="886" spans="2:6" x14ac:dyDescent="0.2">
      <c r="B886" s="120"/>
      <c r="F886" s="120"/>
    </row>
    <row r="887" spans="2:6" x14ac:dyDescent="0.2">
      <c r="B887" s="120"/>
      <c r="F887" s="120"/>
    </row>
    <row r="888" spans="2:6" x14ac:dyDescent="0.2">
      <c r="B888" s="120"/>
      <c r="F888" s="120"/>
    </row>
    <row r="889" spans="2:6" x14ac:dyDescent="0.2">
      <c r="B889" s="120"/>
      <c r="F889" s="120"/>
    </row>
    <row r="890" spans="2:6" x14ac:dyDescent="0.2">
      <c r="B890" s="120"/>
      <c r="F890" s="120"/>
    </row>
    <row r="891" spans="2:6" x14ac:dyDescent="0.2">
      <c r="B891" s="120"/>
      <c r="F891" s="120"/>
    </row>
    <row r="892" spans="2:6" x14ac:dyDescent="0.2">
      <c r="B892" s="120"/>
      <c r="F892" s="120"/>
    </row>
    <row r="893" spans="2:6" x14ac:dyDescent="0.2">
      <c r="B893" s="120"/>
      <c r="F893" s="120"/>
    </row>
    <row r="894" spans="2:6" x14ac:dyDescent="0.2">
      <c r="B894" s="120"/>
      <c r="F894" s="120"/>
    </row>
    <row r="895" spans="2:6" x14ac:dyDescent="0.2">
      <c r="B895" s="120"/>
      <c r="F895" s="120"/>
    </row>
    <row r="896" spans="2:6" x14ac:dyDescent="0.2">
      <c r="B896" s="120"/>
      <c r="F896" s="120"/>
    </row>
    <row r="897" spans="2:6" x14ac:dyDescent="0.2">
      <c r="B897" s="120"/>
      <c r="F897" s="120"/>
    </row>
    <row r="898" spans="2:6" x14ac:dyDescent="0.2">
      <c r="B898" s="120"/>
      <c r="F898" s="120"/>
    </row>
    <row r="899" spans="2:6" x14ac:dyDescent="0.2">
      <c r="B899" s="120"/>
      <c r="F899" s="120"/>
    </row>
    <row r="900" spans="2:6" x14ac:dyDescent="0.2">
      <c r="B900" s="120"/>
      <c r="F900" s="120"/>
    </row>
    <row r="901" spans="2:6" x14ac:dyDescent="0.2">
      <c r="B901" s="120"/>
      <c r="F901" s="120"/>
    </row>
    <row r="902" spans="2:6" x14ac:dyDescent="0.2">
      <c r="B902" s="120"/>
      <c r="F902" s="120"/>
    </row>
    <row r="903" spans="2:6" x14ac:dyDescent="0.2">
      <c r="B903" s="120"/>
      <c r="F903" s="120"/>
    </row>
    <row r="904" spans="2:6" x14ac:dyDescent="0.2">
      <c r="B904" s="120"/>
      <c r="F904" s="120"/>
    </row>
    <row r="905" spans="2:6" x14ac:dyDescent="0.2">
      <c r="B905" s="120"/>
      <c r="F905" s="120"/>
    </row>
    <row r="906" spans="2:6" x14ac:dyDescent="0.2">
      <c r="B906" s="120"/>
      <c r="F906" s="120"/>
    </row>
    <row r="907" spans="2:6" x14ac:dyDescent="0.2">
      <c r="B907" s="120"/>
      <c r="F907" s="120"/>
    </row>
    <row r="908" spans="2:6" x14ac:dyDescent="0.2">
      <c r="B908" s="120"/>
      <c r="F908" s="120"/>
    </row>
    <row r="909" spans="2:6" x14ac:dyDescent="0.2">
      <c r="B909" s="120"/>
      <c r="F909" s="120"/>
    </row>
    <row r="910" spans="2:6" x14ac:dyDescent="0.2">
      <c r="B910" s="120"/>
      <c r="F910" s="120"/>
    </row>
    <row r="911" spans="2:6" x14ac:dyDescent="0.2">
      <c r="B911" s="120"/>
      <c r="F911" s="120"/>
    </row>
    <row r="912" spans="2:6" x14ac:dyDescent="0.2">
      <c r="B912" s="120"/>
      <c r="F912" s="120"/>
    </row>
    <row r="913" spans="2:6" x14ac:dyDescent="0.2">
      <c r="B913" s="120"/>
      <c r="F913" s="120"/>
    </row>
    <row r="914" spans="2:6" x14ac:dyDescent="0.2">
      <c r="B914" s="120"/>
      <c r="F914" s="120"/>
    </row>
    <row r="915" spans="2:6" x14ac:dyDescent="0.2">
      <c r="B915" s="120"/>
      <c r="F915" s="120"/>
    </row>
    <row r="916" spans="2:6" x14ac:dyDescent="0.2">
      <c r="B916" s="120"/>
      <c r="F916" s="120"/>
    </row>
    <row r="917" spans="2:6" x14ac:dyDescent="0.2">
      <c r="B917" s="120"/>
      <c r="F917" s="120"/>
    </row>
    <row r="918" spans="2:6" x14ac:dyDescent="0.2">
      <c r="B918" s="120"/>
      <c r="F918" s="120"/>
    </row>
    <row r="919" spans="2:6" x14ac:dyDescent="0.2">
      <c r="B919" s="120"/>
      <c r="F919" s="120"/>
    </row>
    <row r="920" spans="2:6" x14ac:dyDescent="0.2">
      <c r="B920" s="120"/>
      <c r="F920" s="120"/>
    </row>
    <row r="921" spans="2:6" x14ac:dyDescent="0.2">
      <c r="B921" s="120"/>
      <c r="F921" s="120"/>
    </row>
    <row r="922" spans="2:6" x14ac:dyDescent="0.2">
      <c r="B922" s="120"/>
      <c r="F922" s="120"/>
    </row>
    <row r="923" spans="2:6" x14ac:dyDescent="0.2">
      <c r="B923" s="120"/>
      <c r="F923" s="120"/>
    </row>
    <row r="924" spans="2:6" x14ac:dyDescent="0.2">
      <c r="B924" s="120"/>
      <c r="F924" s="120"/>
    </row>
    <row r="925" spans="2:6" x14ac:dyDescent="0.2">
      <c r="B925" s="120"/>
      <c r="F925" s="120"/>
    </row>
    <row r="926" spans="2:6" x14ac:dyDescent="0.2">
      <c r="B926" s="120"/>
      <c r="F926" s="120"/>
    </row>
    <row r="927" spans="2:6" x14ac:dyDescent="0.2">
      <c r="B927" s="120"/>
      <c r="F927" s="120"/>
    </row>
    <row r="928" spans="2:6" x14ac:dyDescent="0.2">
      <c r="B928" s="120"/>
      <c r="F928" s="120"/>
    </row>
    <row r="929" spans="2:6" x14ac:dyDescent="0.2">
      <c r="B929" s="120"/>
      <c r="F929" s="120"/>
    </row>
    <row r="930" spans="2:6" x14ac:dyDescent="0.2">
      <c r="B930" s="120"/>
      <c r="F930" s="120"/>
    </row>
    <row r="931" spans="2:6" x14ac:dyDescent="0.2">
      <c r="B931" s="120"/>
      <c r="F931" s="120"/>
    </row>
    <row r="932" spans="2:6" x14ac:dyDescent="0.2">
      <c r="B932" s="120"/>
      <c r="F932" s="120"/>
    </row>
    <row r="933" spans="2:6" x14ac:dyDescent="0.2">
      <c r="B933" s="120"/>
      <c r="F933" s="120"/>
    </row>
    <row r="934" spans="2:6" x14ac:dyDescent="0.2">
      <c r="B934" s="120"/>
      <c r="F934" s="120"/>
    </row>
    <row r="935" spans="2:6" x14ac:dyDescent="0.2">
      <c r="B935" s="120"/>
      <c r="F935" s="120"/>
    </row>
    <row r="936" spans="2:6" x14ac:dyDescent="0.2">
      <c r="B936" s="120"/>
      <c r="F936" s="120"/>
    </row>
    <row r="937" spans="2:6" x14ac:dyDescent="0.2">
      <c r="B937" s="120"/>
      <c r="F937" s="120"/>
    </row>
    <row r="938" spans="2:6" x14ac:dyDescent="0.2">
      <c r="B938" s="120"/>
      <c r="F938" s="120"/>
    </row>
    <row r="939" spans="2:6" x14ac:dyDescent="0.2">
      <c r="B939" s="120"/>
      <c r="F939" s="120"/>
    </row>
    <row r="940" spans="2:6" x14ac:dyDescent="0.2">
      <c r="B940" s="120"/>
      <c r="F940" s="120"/>
    </row>
    <row r="941" spans="2:6" x14ac:dyDescent="0.2">
      <c r="B941" s="120"/>
      <c r="F941" s="120"/>
    </row>
    <row r="942" spans="2:6" x14ac:dyDescent="0.2">
      <c r="B942" s="120"/>
      <c r="F942" s="120"/>
    </row>
    <row r="943" spans="2:6" x14ac:dyDescent="0.2">
      <c r="B943" s="120"/>
      <c r="F943" s="120"/>
    </row>
    <row r="944" spans="2:6" x14ac:dyDescent="0.2">
      <c r="B944" s="120"/>
      <c r="F944" s="120"/>
    </row>
    <row r="945" spans="2:6" x14ac:dyDescent="0.2">
      <c r="B945" s="120"/>
      <c r="F945" s="120"/>
    </row>
    <row r="946" spans="2:6" x14ac:dyDescent="0.2">
      <c r="B946" s="120"/>
      <c r="F946" s="120"/>
    </row>
    <row r="947" spans="2:6" x14ac:dyDescent="0.2">
      <c r="B947" s="120"/>
      <c r="F947" s="120"/>
    </row>
    <row r="948" spans="2:6" x14ac:dyDescent="0.2">
      <c r="B948" s="120"/>
      <c r="F948" s="120"/>
    </row>
    <row r="949" spans="2:6" x14ac:dyDescent="0.2">
      <c r="B949" s="120"/>
      <c r="F949" s="120"/>
    </row>
    <row r="950" spans="2:6" x14ac:dyDescent="0.2">
      <c r="B950" s="120"/>
      <c r="F950" s="120"/>
    </row>
    <row r="951" spans="2:6" x14ac:dyDescent="0.2">
      <c r="B951" s="120"/>
      <c r="F951" s="120"/>
    </row>
    <row r="952" spans="2:6" x14ac:dyDescent="0.2">
      <c r="B952" s="120"/>
      <c r="F952" s="120"/>
    </row>
    <row r="953" spans="2:6" x14ac:dyDescent="0.2">
      <c r="B953" s="120"/>
      <c r="F953" s="120"/>
    </row>
    <row r="954" spans="2:6" x14ac:dyDescent="0.2">
      <c r="B954" s="120"/>
      <c r="F954" s="120"/>
    </row>
    <row r="955" spans="2:6" x14ac:dyDescent="0.2">
      <c r="B955" s="120"/>
      <c r="F955" s="120"/>
    </row>
    <row r="956" spans="2:6" x14ac:dyDescent="0.2">
      <c r="B956" s="120"/>
      <c r="F956" s="120"/>
    </row>
    <row r="957" spans="2:6" x14ac:dyDescent="0.2">
      <c r="B957" s="120"/>
      <c r="F957" s="120"/>
    </row>
    <row r="958" spans="2:6" x14ac:dyDescent="0.2">
      <c r="B958" s="120"/>
      <c r="F958" s="120"/>
    </row>
    <row r="959" spans="2:6" x14ac:dyDescent="0.2">
      <c r="B959" s="120"/>
      <c r="F959" s="120"/>
    </row>
    <row r="960" spans="2:6" x14ac:dyDescent="0.2">
      <c r="B960" s="120"/>
      <c r="F960" s="120"/>
    </row>
    <row r="961" spans="2:6" x14ac:dyDescent="0.2">
      <c r="B961" s="120"/>
      <c r="F961" s="120"/>
    </row>
    <row r="962" spans="2:6" x14ac:dyDescent="0.2">
      <c r="B962" s="120"/>
      <c r="F962" s="120"/>
    </row>
    <row r="963" spans="2:6" x14ac:dyDescent="0.2">
      <c r="B963" s="120"/>
      <c r="F963" s="120"/>
    </row>
    <row r="964" spans="2:6" x14ac:dyDescent="0.2">
      <c r="B964" s="120"/>
      <c r="F964" s="120"/>
    </row>
    <row r="965" spans="2:6" x14ac:dyDescent="0.2">
      <c r="B965" s="120"/>
      <c r="F965" s="120"/>
    </row>
    <row r="966" spans="2:6" x14ac:dyDescent="0.2">
      <c r="B966" s="120"/>
      <c r="F966" s="120"/>
    </row>
    <row r="967" spans="2:6" x14ac:dyDescent="0.2">
      <c r="B967" s="120"/>
      <c r="F967" s="120"/>
    </row>
    <row r="968" spans="2:6" x14ac:dyDescent="0.2">
      <c r="B968" s="120"/>
      <c r="F968" s="120"/>
    </row>
    <row r="969" spans="2:6" x14ac:dyDescent="0.2">
      <c r="B969" s="120"/>
      <c r="F969" s="120"/>
    </row>
    <row r="970" spans="2:6" x14ac:dyDescent="0.2">
      <c r="B970" s="120"/>
      <c r="F970" s="120"/>
    </row>
    <row r="971" spans="2:6" x14ac:dyDescent="0.2">
      <c r="B971" s="120"/>
      <c r="F971" s="120"/>
    </row>
    <row r="972" spans="2:6" x14ac:dyDescent="0.2">
      <c r="B972" s="120"/>
      <c r="F972" s="120"/>
    </row>
    <row r="973" spans="2:6" x14ac:dyDescent="0.2">
      <c r="B973" s="120"/>
      <c r="F973" s="120"/>
    </row>
    <row r="974" spans="2:6" x14ac:dyDescent="0.2">
      <c r="B974" s="120"/>
      <c r="F974" s="120"/>
    </row>
    <row r="975" spans="2:6" x14ac:dyDescent="0.2">
      <c r="B975" s="120"/>
      <c r="F975" s="120"/>
    </row>
    <row r="976" spans="2:6" x14ac:dyDescent="0.2">
      <c r="B976" s="120"/>
      <c r="F976" s="120"/>
    </row>
    <row r="977" spans="2:6" x14ac:dyDescent="0.2">
      <c r="B977" s="120"/>
      <c r="F977" s="120"/>
    </row>
    <row r="978" spans="2:6" x14ac:dyDescent="0.2">
      <c r="B978" s="120"/>
      <c r="F978" s="120"/>
    </row>
    <row r="979" spans="2:6" x14ac:dyDescent="0.2">
      <c r="B979" s="120"/>
      <c r="F979" s="120"/>
    </row>
    <row r="980" spans="2:6" x14ac:dyDescent="0.2">
      <c r="B980" s="120"/>
      <c r="F980" s="120"/>
    </row>
    <row r="981" spans="2:6" x14ac:dyDescent="0.2">
      <c r="B981" s="120"/>
      <c r="F981" s="120"/>
    </row>
    <row r="982" spans="2:6" x14ac:dyDescent="0.2">
      <c r="B982" s="120"/>
      <c r="F982" s="120"/>
    </row>
    <row r="983" spans="2:6" x14ac:dyDescent="0.2">
      <c r="B983" s="120"/>
      <c r="F983" s="120"/>
    </row>
    <row r="984" spans="2:6" x14ac:dyDescent="0.2">
      <c r="B984" s="120"/>
      <c r="F984" s="120"/>
    </row>
    <row r="985" spans="2:6" x14ac:dyDescent="0.2">
      <c r="B985" s="120"/>
      <c r="F985" s="120"/>
    </row>
    <row r="986" spans="2:6" x14ac:dyDescent="0.2">
      <c r="B986" s="120"/>
      <c r="F986" s="120"/>
    </row>
    <row r="987" spans="2:6" x14ac:dyDescent="0.2">
      <c r="B987" s="120"/>
      <c r="F987" s="120"/>
    </row>
    <row r="988" spans="2:6" x14ac:dyDescent="0.2">
      <c r="B988" s="120"/>
      <c r="F988" s="120"/>
    </row>
    <row r="989" spans="2:6" x14ac:dyDescent="0.2">
      <c r="B989" s="120"/>
      <c r="F989" s="120"/>
    </row>
    <row r="990" spans="2:6" x14ac:dyDescent="0.2">
      <c r="B990" s="120"/>
      <c r="F990" s="120"/>
    </row>
    <row r="991" spans="2:6" x14ac:dyDescent="0.2">
      <c r="B991" s="120"/>
      <c r="F991" s="120"/>
    </row>
    <row r="992" spans="2:6" x14ac:dyDescent="0.2">
      <c r="B992" s="120"/>
      <c r="F992" s="120"/>
    </row>
    <row r="993" spans="2:6" x14ac:dyDescent="0.2">
      <c r="B993" s="120"/>
      <c r="F993" s="120"/>
    </row>
    <row r="994" spans="2:6" x14ac:dyDescent="0.2">
      <c r="B994" s="120"/>
      <c r="F994" s="120"/>
    </row>
    <row r="995" spans="2:6" x14ac:dyDescent="0.2">
      <c r="B995" s="120"/>
      <c r="F995" s="120"/>
    </row>
    <row r="996" spans="2:6" x14ac:dyDescent="0.2">
      <c r="B996" s="120"/>
      <c r="F996" s="120"/>
    </row>
    <row r="997" spans="2:6" x14ac:dyDescent="0.2">
      <c r="B997" s="120"/>
      <c r="F997" s="120"/>
    </row>
    <row r="998" spans="2:6" x14ac:dyDescent="0.2">
      <c r="B998" s="120"/>
      <c r="F998" s="120"/>
    </row>
    <row r="999" spans="2:6" x14ac:dyDescent="0.2">
      <c r="B999" s="120"/>
      <c r="F999" s="120"/>
    </row>
    <row r="1000" spans="2:6" x14ac:dyDescent="0.2">
      <c r="B1000" s="120"/>
      <c r="F1000" s="120"/>
    </row>
    <row r="1001" spans="2:6" x14ac:dyDescent="0.2">
      <c r="B1001" s="120"/>
      <c r="F1001" s="120"/>
    </row>
    <row r="1002" spans="2:6" x14ac:dyDescent="0.2">
      <c r="B1002" s="120"/>
      <c r="F1002" s="120"/>
    </row>
    <row r="1003" spans="2:6" x14ac:dyDescent="0.2">
      <c r="B1003" s="120"/>
      <c r="F1003" s="120"/>
    </row>
    <row r="1004" spans="2:6" x14ac:dyDescent="0.2">
      <c r="B1004" s="120"/>
      <c r="F1004" s="120"/>
    </row>
    <row r="1005" spans="2:6" x14ac:dyDescent="0.2">
      <c r="B1005" s="120"/>
      <c r="F1005" s="120"/>
    </row>
    <row r="1006" spans="2:6" x14ac:dyDescent="0.2">
      <c r="B1006" s="120"/>
      <c r="F1006" s="120"/>
    </row>
    <row r="1007" spans="2:6" x14ac:dyDescent="0.2">
      <c r="B1007" s="120"/>
      <c r="F1007" s="120"/>
    </row>
    <row r="1008" spans="2:6" x14ac:dyDescent="0.2">
      <c r="B1008" s="120"/>
      <c r="F1008" s="120"/>
    </row>
    <row r="1009" spans="2:6" x14ac:dyDescent="0.2">
      <c r="B1009" s="120"/>
      <c r="F1009" s="120"/>
    </row>
    <row r="1010" spans="2:6" x14ac:dyDescent="0.2">
      <c r="B1010" s="120"/>
      <c r="F1010" s="120"/>
    </row>
    <row r="1011" spans="2:6" x14ac:dyDescent="0.2">
      <c r="B1011" s="120"/>
      <c r="F1011" s="120"/>
    </row>
    <row r="1012" spans="2:6" x14ac:dyDescent="0.2">
      <c r="B1012" s="120"/>
      <c r="F1012" s="120"/>
    </row>
    <row r="1013" spans="2:6" x14ac:dyDescent="0.2">
      <c r="B1013" s="120"/>
      <c r="F1013" s="120"/>
    </row>
    <row r="1014" spans="2:6" x14ac:dyDescent="0.2">
      <c r="B1014" s="120"/>
      <c r="F1014" s="120"/>
    </row>
    <row r="1015" spans="2:6" x14ac:dyDescent="0.2">
      <c r="B1015" s="120"/>
      <c r="F1015" s="120"/>
    </row>
    <row r="1016" spans="2:6" x14ac:dyDescent="0.2">
      <c r="B1016" s="120"/>
      <c r="F1016" s="120"/>
    </row>
    <row r="1017" spans="2:6" x14ac:dyDescent="0.2">
      <c r="B1017" s="120"/>
      <c r="F1017" s="120"/>
    </row>
    <row r="1018" spans="2:6" x14ac:dyDescent="0.2">
      <c r="B1018" s="120"/>
      <c r="F1018" s="120"/>
    </row>
    <row r="1019" spans="2:6" x14ac:dyDescent="0.2">
      <c r="B1019" s="120"/>
      <c r="F1019" s="120"/>
    </row>
    <row r="1020" spans="2:6" x14ac:dyDescent="0.2">
      <c r="B1020" s="120"/>
      <c r="F1020" s="120"/>
    </row>
    <row r="1021" spans="2:6" x14ac:dyDescent="0.2">
      <c r="B1021" s="120"/>
      <c r="F1021" s="120"/>
    </row>
    <row r="1022" spans="2:6" x14ac:dyDescent="0.2">
      <c r="B1022" s="120"/>
      <c r="F1022" s="120"/>
    </row>
    <row r="1023" spans="2:6" x14ac:dyDescent="0.2">
      <c r="B1023" s="120"/>
      <c r="F1023" s="120"/>
    </row>
    <row r="1024" spans="2:6" x14ac:dyDescent="0.2">
      <c r="B1024" s="120"/>
      <c r="F1024" s="120"/>
    </row>
    <row r="1025" spans="2:6" x14ac:dyDescent="0.2">
      <c r="B1025" s="120"/>
      <c r="F1025" s="120"/>
    </row>
    <row r="1026" spans="2:6" x14ac:dyDescent="0.2">
      <c r="B1026" s="120"/>
      <c r="F1026" s="120"/>
    </row>
    <row r="1027" spans="2:6" x14ac:dyDescent="0.2">
      <c r="B1027" s="120"/>
      <c r="F1027" s="120"/>
    </row>
    <row r="1028" spans="2:6" x14ac:dyDescent="0.2">
      <c r="B1028" s="120"/>
      <c r="F1028" s="120"/>
    </row>
    <row r="1029" spans="2:6" x14ac:dyDescent="0.2">
      <c r="B1029" s="120"/>
      <c r="F1029" s="120"/>
    </row>
    <row r="1030" spans="2:6" x14ac:dyDescent="0.2">
      <c r="B1030" s="120"/>
      <c r="F1030" s="120"/>
    </row>
    <row r="1031" spans="2:6" x14ac:dyDescent="0.2">
      <c r="B1031" s="120"/>
      <c r="F1031" s="120"/>
    </row>
    <row r="1032" spans="2:6" x14ac:dyDescent="0.2">
      <c r="B1032" s="120"/>
      <c r="F1032" s="120"/>
    </row>
    <row r="1033" spans="2:6" x14ac:dyDescent="0.2">
      <c r="B1033" s="120"/>
      <c r="F1033" s="120"/>
    </row>
    <row r="1034" spans="2:6" x14ac:dyDescent="0.2">
      <c r="B1034" s="120"/>
      <c r="F1034" s="120"/>
    </row>
    <row r="1035" spans="2:6" x14ac:dyDescent="0.2">
      <c r="B1035" s="120"/>
      <c r="F1035" s="120"/>
    </row>
    <row r="1036" spans="2:6" x14ac:dyDescent="0.2">
      <c r="B1036" s="120"/>
      <c r="F1036" s="120"/>
    </row>
    <row r="1037" spans="2:6" x14ac:dyDescent="0.2">
      <c r="B1037" s="120"/>
      <c r="F1037" s="120"/>
    </row>
    <row r="1038" spans="2:6" x14ac:dyDescent="0.2">
      <c r="B1038" s="120"/>
      <c r="F1038" s="120"/>
    </row>
    <row r="1039" spans="2:6" x14ac:dyDescent="0.2">
      <c r="B1039" s="120"/>
      <c r="F1039" s="120"/>
    </row>
    <row r="1040" spans="2:6" x14ac:dyDescent="0.2">
      <c r="B1040" s="120"/>
      <c r="F1040" s="120"/>
    </row>
    <row r="1041" spans="2:6" x14ac:dyDescent="0.2">
      <c r="B1041" s="120"/>
      <c r="F1041" s="120"/>
    </row>
    <row r="1042" spans="2:6" x14ac:dyDescent="0.2">
      <c r="B1042" s="120"/>
      <c r="F1042" s="120"/>
    </row>
    <row r="1043" spans="2:6" x14ac:dyDescent="0.2">
      <c r="B1043" s="120"/>
      <c r="F1043" s="120"/>
    </row>
    <row r="1044" spans="2:6" x14ac:dyDescent="0.2">
      <c r="B1044" s="120"/>
      <c r="F1044" s="120"/>
    </row>
    <row r="1045" spans="2:6" x14ac:dyDescent="0.2">
      <c r="B1045" s="120"/>
      <c r="F1045" s="120"/>
    </row>
    <row r="1046" spans="2:6" x14ac:dyDescent="0.2">
      <c r="B1046" s="120"/>
      <c r="F1046" s="120"/>
    </row>
    <row r="1047" spans="2:6" x14ac:dyDescent="0.2">
      <c r="B1047" s="120"/>
      <c r="F1047" s="120"/>
    </row>
    <row r="1048" spans="2:6" x14ac:dyDescent="0.2">
      <c r="B1048" s="120"/>
      <c r="F1048" s="120"/>
    </row>
    <row r="1049" spans="2:6" x14ac:dyDescent="0.2">
      <c r="B1049" s="120"/>
      <c r="F1049" s="120"/>
    </row>
    <row r="1050" spans="2:6" x14ac:dyDescent="0.2">
      <c r="B1050" s="120"/>
      <c r="F1050" s="120"/>
    </row>
    <row r="1051" spans="2:6" x14ac:dyDescent="0.2">
      <c r="B1051" s="120"/>
      <c r="F1051" s="120"/>
    </row>
    <row r="1052" spans="2:6" x14ac:dyDescent="0.2">
      <c r="B1052" s="120"/>
      <c r="F1052" s="120"/>
    </row>
    <row r="1053" spans="2:6" x14ac:dyDescent="0.2">
      <c r="B1053" s="120"/>
      <c r="F1053" s="120"/>
    </row>
    <row r="1054" spans="2:6" x14ac:dyDescent="0.2">
      <c r="B1054" s="120"/>
      <c r="F1054" s="120"/>
    </row>
    <row r="1055" spans="2:6" x14ac:dyDescent="0.2">
      <c r="B1055" s="120"/>
      <c r="F1055" s="120"/>
    </row>
    <row r="1056" spans="2:6" x14ac:dyDescent="0.2">
      <c r="B1056" s="120"/>
      <c r="F1056" s="120"/>
    </row>
    <row r="1057" spans="2:6" x14ac:dyDescent="0.2">
      <c r="B1057" s="120"/>
      <c r="F1057" s="120"/>
    </row>
    <row r="1058" spans="2:6" x14ac:dyDescent="0.2">
      <c r="B1058" s="120"/>
      <c r="F1058" s="120"/>
    </row>
    <row r="1059" spans="2:6" x14ac:dyDescent="0.2">
      <c r="B1059" s="120"/>
      <c r="F1059" s="120"/>
    </row>
    <row r="1060" spans="2:6" x14ac:dyDescent="0.2">
      <c r="B1060" s="120"/>
      <c r="F1060" s="120"/>
    </row>
    <row r="1061" spans="2:6" x14ac:dyDescent="0.2">
      <c r="B1061" s="120"/>
      <c r="F1061" s="120"/>
    </row>
    <row r="1062" spans="2:6" x14ac:dyDescent="0.2">
      <c r="B1062" s="120"/>
      <c r="F1062" s="120"/>
    </row>
    <row r="1063" spans="2:6" x14ac:dyDescent="0.2">
      <c r="B1063" s="120"/>
      <c r="F1063" s="120"/>
    </row>
    <row r="1064" spans="2:6" x14ac:dyDescent="0.2">
      <c r="B1064" s="120"/>
      <c r="F1064" s="120"/>
    </row>
    <row r="1065" spans="2:6" x14ac:dyDescent="0.2">
      <c r="B1065" s="120"/>
      <c r="F1065" s="120"/>
    </row>
    <row r="1066" spans="2:6" x14ac:dyDescent="0.2">
      <c r="B1066" s="120"/>
      <c r="F1066" s="120"/>
    </row>
    <row r="1067" spans="2:6" x14ac:dyDescent="0.2">
      <c r="B1067" s="120"/>
      <c r="F1067" s="120"/>
    </row>
    <row r="1068" spans="2:6" x14ac:dyDescent="0.2">
      <c r="B1068" s="120"/>
      <c r="F1068" s="120"/>
    </row>
    <row r="1069" spans="2:6" x14ac:dyDescent="0.2">
      <c r="B1069" s="120"/>
      <c r="F1069" s="120"/>
    </row>
    <row r="1070" spans="2:6" x14ac:dyDescent="0.2">
      <c r="B1070" s="120"/>
      <c r="F1070" s="120"/>
    </row>
    <row r="1071" spans="2:6" x14ac:dyDescent="0.2">
      <c r="B1071" s="120"/>
      <c r="F1071" s="120"/>
    </row>
    <row r="1072" spans="2:6" x14ac:dyDescent="0.2">
      <c r="B1072" s="120"/>
      <c r="F1072" s="120"/>
    </row>
    <row r="1073" spans="2:6" x14ac:dyDescent="0.2">
      <c r="B1073" s="120"/>
      <c r="F1073" s="120"/>
    </row>
    <row r="1074" spans="2:6" x14ac:dyDescent="0.2">
      <c r="B1074" s="120"/>
      <c r="F1074" s="120"/>
    </row>
    <row r="1075" spans="2:6" x14ac:dyDescent="0.2">
      <c r="B1075" s="120"/>
      <c r="F1075" s="120"/>
    </row>
    <row r="1076" spans="2:6" x14ac:dyDescent="0.2">
      <c r="B1076" s="120"/>
      <c r="F1076" s="120"/>
    </row>
    <row r="1077" spans="2:6" x14ac:dyDescent="0.2">
      <c r="B1077" s="120"/>
      <c r="F1077" s="120"/>
    </row>
    <row r="1078" spans="2:6" x14ac:dyDescent="0.2">
      <c r="B1078" s="120"/>
      <c r="F1078" s="120"/>
    </row>
    <row r="1079" spans="2:6" x14ac:dyDescent="0.2">
      <c r="B1079" s="120"/>
      <c r="F1079" s="120"/>
    </row>
    <row r="1080" spans="2:6" x14ac:dyDescent="0.2">
      <c r="B1080" s="120"/>
      <c r="F1080" s="120"/>
    </row>
    <row r="1081" spans="2:6" x14ac:dyDescent="0.2">
      <c r="B1081" s="120"/>
      <c r="F1081" s="120"/>
    </row>
    <row r="1082" spans="2:6" x14ac:dyDescent="0.2">
      <c r="B1082" s="120"/>
      <c r="F1082" s="120"/>
    </row>
    <row r="1083" spans="2:6" x14ac:dyDescent="0.2">
      <c r="B1083" s="120"/>
      <c r="F1083" s="120"/>
    </row>
    <row r="1084" spans="2:6" x14ac:dyDescent="0.2">
      <c r="B1084" s="120"/>
      <c r="F1084" s="120"/>
    </row>
    <row r="1085" spans="2:6" x14ac:dyDescent="0.2">
      <c r="B1085" s="120"/>
      <c r="F1085" s="120"/>
    </row>
    <row r="1086" spans="2:6" x14ac:dyDescent="0.2">
      <c r="B1086" s="120"/>
      <c r="F1086" s="120"/>
    </row>
    <row r="1087" spans="2:6" x14ac:dyDescent="0.2">
      <c r="B1087" s="120"/>
      <c r="F1087" s="120"/>
    </row>
    <row r="1088" spans="2:6" x14ac:dyDescent="0.2">
      <c r="B1088" s="120"/>
      <c r="F1088" s="120"/>
    </row>
    <row r="1089" spans="2:6" x14ac:dyDescent="0.2">
      <c r="B1089" s="120"/>
      <c r="F1089" s="120"/>
    </row>
    <row r="1090" spans="2:6" x14ac:dyDescent="0.2">
      <c r="B1090" s="120"/>
      <c r="F1090" s="120"/>
    </row>
    <row r="1091" spans="2:6" x14ac:dyDescent="0.2">
      <c r="B1091" s="120"/>
      <c r="F1091" s="120"/>
    </row>
    <row r="1092" spans="2:6" x14ac:dyDescent="0.2">
      <c r="B1092" s="120"/>
      <c r="F1092" s="120"/>
    </row>
    <row r="1093" spans="2:6" x14ac:dyDescent="0.2">
      <c r="B1093" s="120"/>
      <c r="F1093" s="120"/>
    </row>
    <row r="1094" spans="2:6" x14ac:dyDescent="0.2">
      <c r="B1094" s="120"/>
      <c r="F1094" s="120"/>
    </row>
    <row r="1095" spans="2:6" x14ac:dyDescent="0.2">
      <c r="B1095" s="120"/>
      <c r="F1095" s="120"/>
    </row>
    <row r="1096" spans="2:6" x14ac:dyDescent="0.2">
      <c r="B1096" s="120"/>
      <c r="F1096" s="120"/>
    </row>
    <row r="1097" spans="2:6" x14ac:dyDescent="0.2">
      <c r="B1097" s="120"/>
      <c r="F1097" s="120"/>
    </row>
    <row r="1098" spans="2:6" x14ac:dyDescent="0.2">
      <c r="B1098" s="120"/>
      <c r="F1098" s="120"/>
    </row>
    <row r="1099" spans="2:6" x14ac:dyDescent="0.2">
      <c r="B1099" s="120"/>
      <c r="F1099" s="120"/>
    </row>
    <row r="1100" spans="2:6" x14ac:dyDescent="0.2">
      <c r="B1100" s="120"/>
      <c r="F1100" s="120"/>
    </row>
    <row r="1101" spans="2:6" x14ac:dyDescent="0.2">
      <c r="B1101" s="120"/>
      <c r="F1101" s="120"/>
    </row>
    <row r="1102" spans="2:6" x14ac:dyDescent="0.2">
      <c r="B1102" s="120"/>
      <c r="F1102" s="120"/>
    </row>
    <row r="1103" spans="2:6" x14ac:dyDescent="0.2">
      <c r="B1103" s="120"/>
      <c r="F1103" s="120"/>
    </row>
    <row r="1104" spans="2:6" x14ac:dyDescent="0.2">
      <c r="B1104" s="120"/>
      <c r="F1104" s="120"/>
    </row>
    <row r="1105" spans="2:6" x14ac:dyDescent="0.2">
      <c r="B1105" s="120"/>
      <c r="F1105" s="120"/>
    </row>
    <row r="1106" spans="2:6" x14ac:dyDescent="0.2">
      <c r="B1106" s="120"/>
      <c r="F1106" s="120"/>
    </row>
    <row r="1107" spans="2:6" x14ac:dyDescent="0.2">
      <c r="B1107" s="120"/>
      <c r="F1107" s="120"/>
    </row>
    <row r="1108" spans="2:6" x14ac:dyDescent="0.2">
      <c r="B1108" s="120"/>
      <c r="F1108" s="120"/>
    </row>
    <row r="1109" spans="2:6" x14ac:dyDescent="0.2">
      <c r="B1109" s="120"/>
      <c r="F1109" s="120"/>
    </row>
    <row r="1110" spans="2:6" x14ac:dyDescent="0.2">
      <c r="B1110" s="120"/>
      <c r="F1110" s="120"/>
    </row>
    <row r="1111" spans="2:6" x14ac:dyDescent="0.2">
      <c r="B1111" s="120"/>
      <c r="F1111" s="120"/>
    </row>
    <row r="1112" spans="2:6" x14ac:dyDescent="0.2">
      <c r="B1112" s="120"/>
      <c r="F1112" s="120"/>
    </row>
    <row r="1113" spans="2:6" x14ac:dyDescent="0.2">
      <c r="B1113" s="120"/>
      <c r="F1113" s="120"/>
    </row>
    <row r="1114" spans="2:6" x14ac:dyDescent="0.2">
      <c r="B1114" s="120"/>
      <c r="F1114" s="120"/>
    </row>
    <row r="1115" spans="2:6" x14ac:dyDescent="0.2">
      <c r="B1115" s="120"/>
      <c r="F1115" s="120"/>
    </row>
    <row r="1116" spans="2:6" x14ac:dyDescent="0.2">
      <c r="B1116" s="120"/>
      <c r="F1116" s="120"/>
    </row>
    <row r="1117" spans="2:6" x14ac:dyDescent="0.2">
      <c r="B1117" s="120"/>
      <c r="F1117" s="120"/>
    </row>
    <row r="1118" spans="2:6" x14ac:dyDescent="0.2">
      <c r="B1118" s="120"/>
      <c r="F1118" s="120"/>
    </row>
    <row r="1119" spans="2:6" x14ac:dyDescent="0.2">
      <c r="B1119" s="120"/>
      <c r="F1119" s="120"/>
    </row>
    <row r="1120" spans="2:6" x14ac:dyDescent="0.2">
      <c r="B1120" s="120"/>
      <c r="F1120" s="120"/>
    </row>
    <row r="1121" spans="2:6" x14ac:dyDescent="0.2">
      <c r="B1121" s="120"/>
      <c r="F1121" s="120"/>
    </row>
    <row r="1122" spans="2:6" x14ac:dyDescent="0.2">
      <c r="B1122" s="120"/>
      <c r="F1122" s="120"/>
    </row>
    <row r="1123" spans="2:6" x14ac:dyDescent="0.2">
      <c r="B1123" s="120"/>
      <c r="F1123" s="120"/>
    </row>
    <row r="1124" spans="2:6" x14ac:dyDescent="0.2">
      <c r="B1124" s="120"/>
      <c r="F1124" s="120"/>
    </row>
    <row r="1125" spans="2:6" x14ac:dyDescent="0.2">
      <c r="B1125" s="120"/>
      <c r="F1125" s="120"/>
    </row>
    <row r="1126" spans="2:6" x14ac:dyDescent="0.2">
      <c r="B1126" s="120"/>
      <c r="F1126" s="120"/>
    </row>
    <row r="1127" spans="2:6" x14ac:dyDescent="0.2">
      <c r="B1127" s="120"/>
      <c r="F1127" s="120"/>
    </row>
    <row r="1128" spans="2:6" x14ac:dyDescent="0.2">
      <c r="B1128" s="120"/>
      <c r="F1128" s="120"/>
    </row>
    <row r="1129" spans="2:6" x14ac:dyDescent="0.2">
      <c r="B1129" s="120"/>
      <c r="F1129" s="120"/>
    </row>
    <row r="1130" spans="2:6" x14ac:dyDescent="0.2">
      <c r="B1130" s="120"/>
      <c r="F1130" s="120"/>
    </row>
    <row r="1131" spans="2:6" x14ac:dyDescent="0.2">
      <c r="B1131" s="120"/>
      <c r="F1131" s="120"/>
    </row>
    <row r="1132" spans="2:6" x14ac:dyDescent="0.2">
      <c r="B1132" s="120"/>
      <c r="F1132" s="120"/>
    </row>
    <row r="1133" spans="2:6" x14ac:dyDescent="0.2">
      <c r="B1133" s="120"/>
      <c r="F1133" s="120"/>
    </row>
    <row r="1134" spans="2:6" x14ac:dyDescent="0.2">
      <c r="B1134" s="120"/>
      <c r="F1134" s="120"/>
    </row>
    <row r="1135" spans="2:6" x14ac:dyDescent="0.2">
      <c r="B1135" s="120"/>
      <c r="F1135" s="120"/>
    </row>
    <row r="1136" spans="2:6" x14ac:dyDescent="0.2">
      <c r="B1136" s="120"/>
      <c r="F1136" s="120"/>
    </row>
    <row r="1137" spans="2:6" x14ac:dyDescent="0.2">
      <c r="B1137" s="120"/>
      <c r="F1137" s="120"/>
    </row>
    <row r="1138" spans="2:6" x14ac:dyDescent="0.2">
      <c r="B1138" s="120"/>
      <c r="F1138" s="120"/>
    </row>
    <row r="1139" spans="2:6" x14ac:dyDescent="0.2">
      <c r="B1139" s="120"/>
      <c r="F1139" s="120"/>
    </row>
  </sheetData>
  <phoneticPr fontId="25" type="noConversion"/>
  <hyperlinks>
    <hyperlink ref="P11" r:id="rId1" display="http://www.konkoly.hu/cgi-bin/IBVS?46" xr:uid="{00000000-0004-0000-0100-000000000000}"/>
    <hyperlink ref="P12" r:id="rId2" display="http://www.konkoly.hu/cgi-bin/IBVS?221" xr:uid="{00000000-0004-0000-0100-000001000000}"/>
    <hyperlink ref="P188" r:id="rId3" display="http://www.bav-astro.de/sfs/BAVM_link.php?BAVMnr=62" xr:uid="{00000000-0004-0000-0100-000002000000}"/>
    <hyperlink ref="P189" r:id="rId4" display="http://www.bav-astro.de/sfs/BAVM_link.php?BAVMnr=62" xr:uid="{00000000-0004-0000-0100-000003000000}"/>
    <hyperlink ref="P190" r:id="rId5" display="http://www.bav-astro.de/sfs/BAVM_link.php?BAVMnr=62" xr:uid="{00000000-0004-0000-0100-000004000000}"/>
    <hyperlink ref="P195" r:id="rId6" display="http://www.konkoly.hu/cgi-bin/IBVS?4186" xr:uid="{00000000-0004-0000-0100-000005000000}"/>
    <hyperlink ref="P196" r:id="rId7" display="http://www.konkoly.hu/cgi-bin/IBVS?4186" xr:uid="{00000000-0004-0000-0100-000006000000}"/>
    <hyperlink ref="P294" r:id="rId8" display="http://vsolj.cetus-net.org/no47.pdf" xr:uid="{00000000-0004-0000-0100-000007000000}"/>
    <hyperlink ref="P210" r:id="rId9" display="http://www.bav-astro.de/sfs/BAVM_link.php?BAVMnr=99" xr:uid="{00000000-0004-0000-0100-000008000000}"/>
    <hyperlink ref="P211" r:id="rId10" display="http://www.bav-astro.de/sfs/BAVM_link.php?BAVMnr=99" xr:uid="{00000000-0004-0000-0100-000009000000}"/>
    <hyperlink ref="P216" r:id="rId11" display="http://www.bav-astro.de/sfs/BAVM_link.php?BAVMnr=102" xr:uid="{00000000-0004-0000-0100-00000A000000}"/>
    <hyperlink ref="P221" r:id="rId12" display="http://www.bav-astro.de/sfs/BAVM_link.php?BAVMnr=102" xr:uid="{00000000-0004-0000-0100-00000B000000}"/>
    <hyperlink ref="P225" r:id="rId13" display="http://www.bav-astro.de/sfs/BAVM_link.php?BAVMnr=111" xr:uid="{00000000-0004-0000-0100-00000C000000}"/>
    <hyperlink ref="P229" r:id="rId14" display="http://www.bav-astro.de/sfs/BAVM_link.php?BAVMnr=117" xr:uid="{00000000-0004-0000-0100-00000D000000}"/>
    <hyperlink ref="P230" r:id="rId15" display="http://www.bav-astro.de/sfs/BAVM_link.php?BAVMnr=117" xr:uid="{00000000-0004-0000-0100-00000E000000}"/>
    <hyperlink ref="P233" r:id="rId16" display="http://www.bav-astro.de/sfs/BAVM_link.php?BAVMnr=117" xr:uid="{00000000-0004-0000-0100-00000F000000}"/>
    <hyperlink ref="P304" r:id="rId17" display="http://vsolj.cetus-net.org/no38.pdf" xr:uid="{00000000-0004-0000-0100-000010000000}"/>
    <hyperlink ref="P234" r:id="rId18" display="http://www.konkoly.hu/cgi-bin/IBVS?5224" xr:uid="{00000000-0004-0000-0100-000011000000}"/>
    <hyperlink ref="P311" r:id="rId19" display="http://var.astro.cz/oejv/issues/oejv0074.pdf" xr:uid="{00000000-0004-0000-0100-000012000000}"/>
    <hyperlink ref="P237" r:id="rId20" display="http://www.konkoly.hu/cgi-bin/IBVS?5378" xr:uid="{00000000-0004-0000-0100-000013000000}"/>
    <hyperlink ref="P238" r:id="rId21" display="http://var.astro.cz/oejv/issues/oejv0074.pdf" xr:uid="{00000000-0004-0000-0100-000014000000}"/>
    <hyperlink ref="P313" r:id="rId22" display="http://vsolj.cetus-net.org/no43.pdf" xr:uid="{00000000-0004-0000-0100-000015000000}"/>
    <hyperlink ref="P240" r:id="rId23" display="http://var.astro.cz/oejv/issues/oejv0003.pdf" xr:uid="{00000000-0004-0000-0100-000016000000}"/>
    <hyperlink ref="P314" r:id="rId24" display="http://vsolj.cetus-net.org/no43.pdf" xr:uid="{00000000-0004-0000-0100-000017000000}"/>
    <hyperlink ref="P315" r:id="rId25" display="http://vsolj.cetus-net.org/no43.pdf" xr:uid="{00000000-0004-0000-0100-000018000000}"/>
    <hyperlink ref="P316" r:id="rId26" display="http://vsolj.cetus-net.org/no43.pdf" xr:uid="{00000000-0004-0000-0100-000019000000}"/>
    <hyperlink ref="P317" r:id="rId27" display="http://vsolj.cetus-net.org/no43.pdf" xr:uid="{00000000-0004-0000-0100-00001A000000}"/>
    <hyperlink ref="P318" r:id="rId28" display="http://vsolj.cetus-net.org/no43.pdf" xr:uid="{00000000-0004-0000-0100-00001B000000}"/>
    <hyperlink ref="P319" r:id="rId29" display="http://vsolj.cetus-net.org/no43.pdf" xr:uid="{00000000-0004-0000-0100-00001C000000}"/>
    <hyperlink ref="P320" r:id="rId30" display="http://vsolj.cetus-net.org/no43.pdf" xr:uid="{00000000-0004-0000-0100-00001D000000}"/>
    <hyperlink ref="P321" r:id="rId31" display="http://vsolj.cetus-net.org/no43.pdf" xr:uid="{00000000-0004-0000-0100-00001E000000}"/>
    <hyperlink ref="P322" r:id="rId32" display="http://vsolj.cetus-net.org/no43.pdf" xr:uid="{00000000-0004-0000-0100-00001F000000}"/>
    <hyperlink ref="P323" r:id="rId33" display="http://vsolj.cetus-net.org/no43.pdf" xr:uid="{00000000-0004-0000-0100-000020000000}"/>
    <hyperlink ref="P324" r:id="rId34" display="http://vsolj.cetus-net.org/no43.pdf" xr:uid="{00000000-0004-0000-0100-000021000000}"/>
    <hyperlink ref="P325" r:id="rId35" display="http://vsolj.cetus-net.org/no43.pdf" xr:uid="{00000000-0004-0000-0100-000022000000}"/>
    <hyperlink ref="P326" r:id="rId36" display="http://vsolj.cetus-net.org/no44.pdf" xr:uid="{00000000-0004-0000-0100-000023000000}"/>
    <hyperlink ref="P327" r:id="rId37" display="http://vsolj.cetus-net.org/no44.pdf" xr:uid="{00000000-0004-0000-0100-000024000000}"/>
    <hyperlink ref="P328" r:id="rId38" display="http://vsolj.cetus-net.org/no44.pdf" xr:uid="{00000000-0004-0000-0100-000025000000}"/>
    <hyperlink ref="P329" r:id="rId39" display="http://vsolj.cetus-net.org/no44.pdf" xr:uid="{00000000-0004-0000-0100-000026000000}"/>
    <hyperlink ref="P330" r:id="rId40" display="http://vsolj.cetus-net.org/no44.pdf" xr:uid="{00000000-0004-0000-0100-000027000000}"/>
    <hyperlink ref="P331" r:id="rId41" display="http://vsolj.cetus-net.org/no44.pdf" xr:uid="{00000000-0004-0000-0100-000028000000}"/>
    <hyperlink ref="P332" r:id="rId42" display="http://vsolj.cetus-net.org/no44.pdf" xr:uid="{00000000-0004-0000-0100-000029000000}"/>
    <hyperlink ref="P333" r:id="rId43" display="http://vsolj.cetus-net.org/no44.pdf" xr:uid="{00000000-0004-0000-0100-00002A000000}"/>
    <hyperlink ref="P334" r:id="rId44" display="http://vsolj.cetus-net.org/no44.pdf" xr:uid="{00000000-0004-0000-0100-00002B000000}"/>
    <hyperlink ref="P335" r:id="rId45" display="http://vsolj.cetus-net.org/no44.pdf" xr:uid="{00000000-0004-0000-0100-00002C000000}"/>
    <hyperlink ref="P241" r:id="rId46" display="http://www.konkoly.hu/cgi-bin/IBVS?5672" xr:uid="{00000000-0004-0000-0100-00002D000000}"/>
    <hyperlink ref="P336" r:id="rId47" display="http://vsolj.cetus-net.org/no45.pdf" xr:uid="{00000000-0004-0000-0100-00002E000000}"/>
    <hyperlink ref="P242" r:id="rId48" display="http://www.bav-astro.de/sfs/BAVM_link.php?BAVMnr=178" xr:uid="{00000000-0004-0000-0100-00002F000000}"/>
    <hyperlink ref="P339" r:id="rId49" display="http://vsolj.cetus-net.org/no45.pdf" xr:uid="{00000000-0004-0000-0100-000030000000}"/>
    <hyperlink ref="P340" r:id="rId50" display="http://vsolj.cetus-net.org/no45.pdf" xr:uid="{00000000-0004-0000-0100-000031000000}"/>
    <hyperlink ref="P341" r:id="rId51" display="http://vsolj.cetus-net.org/no45.pdf" xr:uid="{00000000-0004-0000-0100-000032000000}"/>
    <hyperlink ref="P243" r:id="rId52" display="http://www.bav-astro.de/sfs/BAVM_link.php?BAVMnr=186" xr:uid="{00000000-0004-0000-0100-000033000000}"/>
    <hyperlink ref="P244" r:id="rId53" display="http://var.astro.cz/oejv/issues/oejv0074.pdf" xr:uid="{00000000-0004-0000-0100-000034000000}"/>
    <hyperlink ref="P245" r:id="rId54" display="http://www.aavso.org/sites/default/files/jaavso/v36n2/171.pdf" xr:uid="{00000000-0004-0000-0100-000035000000}"/>
    <hyperlink ref="P246" r:id="rId55" display="http://www.aavso.org/sites/default/files/jaavso/v36n2/171.pdf" xr:uid="{00000000-0004-0000-0100-000036000000}"/>
    <hyperlink ref="P247" r:id="rId56" display="http://www.bav-astro.de/sfs/BAVM_link.php?BAVMnr=201" xr:uid="{00000000-0004-0000-0100-000037000000}"/>
    <hyperlink ref="P248" r:id="rId57" display="http://www.aavso.org/sites/default/files/jaavso/v36n2/171.pdf" xr:uid="{00000000-0004-0000-0100-000038000000}"/>
    <hyperlink ref="P249" r:id="rId58" display="http://www.bav-astro.de/sfs/BAVM_link.php?BAVMnr=201" xr:uid="{00000000-0004-0000-0100-000039000000}"/>
    <hyperlink ref="P250" r:id="rId59" display="http://www.aavso.org/sites/default/files/jaavso/v36n2/186.pdf" xr:uid="{00000000-0004-0000-0100-00003A000000}"/>
    <hyperlink ref="P344" r:id="rId60" display="http://vsolj.cetus-net.org/no48.pdf" xr:uid="{00000000-0004-0000-0100-00003B000000}"/>
    <hyperlink ref="P251" r:id="rId61" display="http://www.konkoly.hu/cgi-bin/IBVS?5938" xr:uid="{00000000-0004-0000-0100-00003C000000}"/>
    <hyperlink ref="P253" r:id="rId62" display="http://www.konkoly.hu/cgi-bin/IBVS?5893" xr:uid="{00000000-0004-0000-0100-00003D000000}"/>
    <hyperlink ref="P345" r:id="rId63" display="http://vsolj.cetus-net.org/vsoljno50.pdf" xr:uid="{00000000-0004-0000-0100-00003E000000}"/>
    <hyperlink ref="P255" r:id="rId64" display="http://www.konkoly.hu/cgi-bin/IBVS?5920" xr:uid="{00000000-0004-0000-0100-00003F000000}"/>
    <hyperlink ref="P263" r:id="rId65" display="http://www.konkoly.hu/cgi-bin/IBVS?6029" xr:uid="{00000000-0004-0000-0100-000040000000}"/>
    <hyperlink ref="P266" r:id="rId66" display="http://www.bav-astro.de/sfs/BAVM_link.php?BAVMnr=232" xr:uid="{00000000-0004-0000-0100-000041000000}"/>
    <hyperlink ref="P267" r:id="rId67" display="http://www.konkoly.hu/cgi-bin/IBVS?6092" xr:uid="{00000000-0004-0000-0100-000042000000}"/>
    <hyperlink ref="P269" r:id="rId68" display="http://www.bav-astro.de/sfs/BAVM_link.php?BAVMnr=234" xr:uid="{00000000-0004-0000-0100-000043000000}"/>
    <hyperlink ref="P270" r:id="rId69" display="http://www.bav-astro.de/sfs/BAVM_link.php?BAVMnr=238" xr:uid="{00000000-0004-0000-0100-000044000000}"/>
    <hyperlink ref="P348" r:id="rId70" display="http://www.bav-astro.de/sfs/BAVM_link.php?BAVMnr=241" xr:uid="{00000000-0004-0000-0100-000045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41"/>
  <sheetViews>
    <sheetView workbookViewId="0"/>
  </sheetViews>
  <sheetFormatPr defaultRowHeight="12.75" x14ac:dyDescent="0.2"/>
  <cols>
    <col min="1" max="1" width="16.42578125" style="3" customWidth="1"/>
    <col min="2" max="2" width="5" style="5" customWidth="1"/>
    <col min="3" max="3" width="13" style="5" bestFit="1" customWidth="1"/>
    <col min="4" max="4" width="11.140625" style="5" customWidth="1"/>
    <col min="5" max="7" width="9.140625" style="5"/>
    <col min="8" max="8" width="8.42578125" style="5" customWidth="1"/>
    <col min="9" max="9" width="9.140625" style="5"/>
    <col min="10" max="13" width="8.42578125" style="5" customWidth="1"/>
    <col min="14" max="14" width="9.140625" style="5"/>
    <col min="15" max="15" width="13.5703125" style="5" customWidth="1"/>
    <col min="16" max="16" width="10.7109375" style="5" customWidth="1"/>
    <col min="17" max="16384" width="9.140625" style="5"/>
  </cols>
  <sheetData>
    <row r="1" spans="1:6" s="2" customFormat="1" ht="20.25" x14ac:dyDescent="0.3">
      <c r="A1" s="43" t="s">
        <v>158</v>
      </c>
    </row>
    <row r="2" spans="1:6" x14ac:dyDescent="0.2">
      <c r="A2" s="21" t="s">
        <v>30</v>
      </c>
      <c r="B2" s="1" t="s">
        <v>154</v>
      </c>
      <c r="E2" s="2" t="s">
        <v>24</v>
      </c>
    </row>
    <row r="3" spans="1:6" ht="13.5" thickBot="1" x14ac:dyDescent="0.25">
      <c r="B3" s="4"/>
      <c r="C3" s="39" t="s">
        <v>178</v>
      </c>
      <c r="D3" s="10"/>
    </row>
    <row r="4" spans="1:6" ht="13.5" thickBot="1" x14ac:dyDescent="0.25">
      <c r="A4" s="20" t="s">
        <v>11</v>
      </c>
      <c r="B4" s="8"/>
      <c r="C4" s="12">
        <v>43101.671999999999</v>
      </c>
      <c r="D4" s="13">
        <v>0.56589750000000005</v>
      </c>
      <c r="E4" s="3"/>
    </row>
    <row r="5" spans="1:6" x14ac:dyDescent="0.2">
      <c r="B5" s="4"/>
      <c r="C5" s="2"/>
      <c r="D5" s="2"/>
    </row>
    <row r="6" spans="1:6" x14ac:dyDescent="0.2">
      <c r="A6" s="20" t="s">
        <v>3</v>
      </c>
      <c r="B6" s="4"/>
    </row>
    <row r="7" spans="1:6" x14ac:dyDescent="0.2">
      <c r="A7" s="3" t="s">
        <v>8</v>
      </c>
      <c r="B7" s="4"/>
      <c r="C7" s="5">
        <v>49396.705000000002</v>
      </c>
    </row>
    <row r="8" spans="1:6" x14ac:dyDescent="0.2">
      <c r="A8" s="3" t="s">
        <v>25</v>
      </c>
      <c r="B8" s="4"/>
      <c r="C8" s="6">
        <v>0.56589560000000005</v>
      </c>
    </row>
    <row r="9" spans="1:6" x14ac:dyDescent="0.2">
      <c r="A9" s="56" t="s">
        <v>163</v>
      </c>
      <c r="B9" s="56"/>
      <c r="C9" s="56">
        <v>260</v>
      </c>
      <c r="D9" s="56" t="str">
        <f>"F"&amp;C9</f>
        <v>F260</v>
      </c>
      <c r="E9" s="56" t="str">
        <f>"G"&amp;C9</f>
        <v>G260</v>
      </c>
    </row>
    <row r="10" spans="1:6" ht="13.5" thickBot="1" x14ac:dyDescent="0.25">
      <c r="B10" s="4"/>
      <c r="C10" s="24" t="s">
        <v>36</v>
      </c>
      <c r="D10" s="24" t="s">
        <v>37</v>
      </c>
      <c r="E10" s="10"/>
    </row>
    <row r="11" spans="1:6" x14ac:dyDescent="0.2">
      <c r="A11" s="21" t="s">
        <v>32</v>
      </c>
      <c r="B11" s="4"/>
      <c r="C11" s="42">
        <f ca="1">INTERCEPT(INDIRECT(E9):G1005,INDIRECT(D9):$F1005)</f>
        <v>-4.3334592433605032E-4</v>
      </c>
      <c r="D11" s="30">
        <f>+E11*F11</f>
        <v>1.0031620024245709E-7</v>
      </c>
      <c r="E11" s="32">
        <v>1.0031620024245709</v>
      </c>
      <c r="F11" s="31">
        <v>9.9999999999999995E-8</v>
      </c>
    </row>
    <row r="12" spans="1:6" x14ac:dyDescent="0.2">
      <c r="A12" s="21" t="s">
        <v>33</v>
      </c>
      <c r="C12" s="42">
        <f ca="1">SLOPE(INDIRECT(E9):G1005,INDIRECT(D9):$F1005)</f>
        <v>1.0865001571983467E-6</v>
      </c>
      <c r="D12" s="30">
        <f>+E12*F12</f>
        <v>2.3375386470428092E-7</v>
      </c>
      <c r="E12" s="33">
        <v>2.3375386470428094</v>
      </c>
      <c r="F12" s="31">
        <v>9.9999999999999995E-8</v>
      </c>
    </row>
    <row r="13" spans="1:6" ht="13.5" thickBot="1" x14ac:dyDescent="0.25">
      <c r="A13" s="21" t="s">
        <v>34</v>
      </c>
      <c r="C13" s="25" t="s">
        <v>19</v>
      </c>
      <c r="D13" s="30">
        <f>+E13*F13</f>
        <v>-6.2320804161785332E-11</v>
      </c>
      <c r="E13" s="34">
        <v>-6.2320804161785336E-4</v>
      </c>
      <c r="F13" s="31">
        <v>9.9999999999999995E-8</v>
      </c>
    </row>
    <row r="14" spans="1:6" x14ac:dyDescent="0.2">
      <c r="A14" s="21" t="s">
        <v>35</v>
      </c>
      <c r="E14" s="2">
        <f>SUM(Q21:Q443)</f>
        <v>4.3874906754497185E-2</v>
      </c>
    </row>
    <row r="15" spans="1:6" x14ac:dyDescent="0.2">
      <c r="A15" s="22" t="s">
        <v>31</v>
      </c>
      <c r="C15" s="40">
        <f ca="1">(C7+C11)+(C8+C12)*INT(MAX(F21:F3533))</f>
        <v>59278.392506319826</v>
      </c>
    </row>
    <row r="16" spans="1:6" x14ac:dyDescent="0.2">
      <c r="A16" s="23" t="s">
        <v>21</v>
      </c>
      <c r="C16" s="41">
        <f ca="1">+C8+C12</f>
        <v>0.56589668650015723</v>
      </c>
      <c r="D16" s="4"/>
    </row>
    <row r="17" spans="1:33" ht="13.5" thickBot="1" x14ac:dyDescent="0.25">
      <c r="A17" s="42" t="s">
        <v>157</v>
      </c>
      <c r="B17" s="21"/>
      <c r="C17" s="21">
        <f>COUNT(C21:C2191)</f>
        <v>305</v>
      </c>
      <c r="D17" s="11"/>
    </row>
    <row r="18" spans="1:33" ht="13.5" thickBot="1" x14ac:dyDescent="0.25">
      <c r="A18" s="23" t="s">
        <v>20</v>
      </c>
      <c r="B18" s="9"/>
      <c r="C18" s="14">
        <f ca="1">C15</f>
        <v>59278.392506319826</v>
      </c>
      <c r="D18" s="15">
        <f ca="1">+C16</f>
        <v>0.56589668650015723</v>
      </c>
      <c r="E18" s="3"/>
    </row>
    <row r="19" spans="1:33" x14ac:dyDescent="0.2">
      <c r="A19" s="7"/>
      <c r="B19" s="4"/>
      <c r="C19" s="21"/>
      <c r="D19" s="1"/>
      <c r="G19" s="5" t="s">
        <v>6</v>
      </c>
      <c r="N19" s="5" t="s">
        <v>5</v>
      </c>
    </row>
    <row r="20" spans="1:33" ht="13.5" thickBot="1" x14ac:dyDescent="0.25">
      <c r="A20" s="16" t="s">
        <v>26</v>
      </c>
      <c r="B20" s="17" t="s">
        <v>28</v>
      </c>
      <c r="C20" s="18" t="s">
        <v>27</v>
      </c>
      <c r="D20" s="18" t="s">
        <v>9</v>
      </c>
      <c r="E20" s="18" t="s">
        <v>18</v>
      </c>
      <c r="F20" s="18" t="s">
        <v>17</v>
      </c>
      <c r="G20" s="18" t="s">
        <v>22</v>
      </c>
      <c r="H20" s="19" t="s">
        <v>10</v>
      </c>
      <c r="I20" s="19" t="s">
        <v>149</v>
      </c>
      <c r="J20" s="19" t="s">
        <v>153</v>
      </c>
      <c r="K20" s="19" t="s">
        <v>144</v>
      </c>
      <c r="L20" s="19" t="s">
        <v>39</v>
      </c>
      <c r="M20" s="19" t="s">
        <v>146</v>
      </c>
      <c r="N20" s="19" t="s">
        <v>145</v>
      </c>
      <c r="O20" s="18" t="s">
        <v>147</v>
      </c>
      <c r="P20" s="18" t="s">
        <v>7</v>
      </c>
    </row>
    <row r="21" spans="1:33" x14ac:dyDescent="0.2">
      <c r="A21" s="35" t="s">
        <v>155</v>
      </c>
      <c r="B21" s="37"/>
      <c r="C21" s="44">
        <v>38448.303999999996</v>
      </c>
      <c r="D21" s="49"/>
      <c r="E21" s="2">
        <f t="shared" ref="E21:E84" si="0">(C21-C$7)/C$8</f>
        <v>-19347.033269034084</v>
      </c>
      <c r="F21" s="2">
        <f t="shared" ref="F21:F84" si="1">ROUND(2*E21,0)/2</f>
        <v>-19347</v>
      </c>
      <c r="G21" s="2">
        <f t="shared" ref="G21:G84" si="2">C21-(C$7+F21*C$8)</f>
        <v>-1.8826800005626865E-2</v>
      </c>
      <c r="H21" s="2"/>
      <c r="I21" s="2"/>
      <c r="J21" s="2">
        <f>G21</f>
        <v>-1.8826800005626865E-2</v>
      </c>
      <c r="K21" s="2"/>
      <c r="L21" s="2"/>
      <c r="M21" s="2"/>
      <c r="N21" s="2"/>
      <c r="O21" s="29">
        <f t="shared" ref="O21:O84" si="3">+D$11+D$12*F21+D$13*F21^2</f>
        <v>-2.7849412116023601E-2</v>
      </c>
      <c r="P21" s="177">
        <f t="shared" ref="P21:P84" si="4">C21-15018.5</f>
        <v>23429.803999999996</v>
      </c>
    </row>
    <row r="22" spans="1:33" x14ac:dyDescent="0.2">
      <c r="A22" s="36" t="s">
        <v>156</v>
      </c>
      <c r="B22" s="38"/>
      <c r="C22" s="45">
        <v>39520.713000000003</v>
      </c>
      <c r="D22" s="50"/>
      <c r="E22" s="5">
        <f t="shared" si="0"/>
        <v>-17451.968172221161</v>
      </c>
      <c r="F22" s="2">
        <f t="shared" si="1"/>
        <v>-17452</v>
      </c>
      <c r="G22" s="5">
        <f t="shared" si="2"/>
        <v>1.8011200001637917E-2</v>
      </c>
      <c r="J22" s="5">
        <f>G22</f>
        <v>1.8011200001637917E-2</v>
      </c>
      <c r="L22" s="2"/>
      <c r="M22" s="2"/>
      <c r="N22" s="2"/>
      <c r="O22" s="29">
        <f t="shared" si="3"/>
        <v>-2.3060563041306614E-2</v>
      </c>
      <c r="P22" s="177">
        <f t="shared" si="4"/>
        <v>24502.213000000003</v>
      </c>
    </row>
    <row r="23" spans="1:33" x14ac:dyDescent="0.2">
      <c r="A23" s="3" t="s">
        <v>41</v>
      </c>
      <c r="B23" s="25"/>
      <c r="C23" s="51">
        <v>42443.529000000002</v>
      </c>
      <c r="D23" s="51"/>
      <c r="E23" s="5">
        <f t="shared" si="0"/>
        <v>-12287.029621718209</v>
      </c>
      <c r="F23" s="2">
        <f t="shared" si="1"/>
        <v>-12287</v>
      </c>
      <c r="G23" s="5">
        <f t="shared" si="2"/>
        <v>-1.6762799998105038E-2</v>
      </c>
      <c r="L23" s="2"/>
      <c r="M23" s="2">
        <f t="shared" ref="M23:M43" si="5">+G23</f>
        <v>-1.6762799998105038E-2</v>
      </c>
      <c r="N23" s="2"/>
      <c r="O23" s="29">
        <f t="shared" si="3"/>
        <v>-1.2280628220102724E-2</v>
      </c>
      <c r="P23" s="177">
        <f t="shared" si="4"/>
        <v>27425.029000000002</v>
      </c>
      <c r="Q23" s="5">
        <f t="shared" ref="Q23:Q86" si="6">+(O23-G23)^2</f>
        <v>2.0089863847520423E-5</v>
      </c>
      <c r="AC23" s="5">
        <v>7</v>
      </c>
      <c r="AE23" s="5" t="s">
        <v>40</v>
      </c>
      <c r="AG23" s="5" t="s">
        <v>42</v>
      </c>
    </row>
    <row r="24" spans="1:33" x14ac:dyDescent="0.2">
      <c r="A24" s="3" t="s">
        <v>44</v>
      </c>
      <c r="B24" s="25"/>
      <c r="C24" s="51">
        <v>42450.321000000004</v>
      </c>
      <c r="D24" s="51"/>
      <c r="E24" s="5">
        <f t="shared" si="0"/>
        <v>-12275.027407882297</v>
      </c>
      <c r="F24" s="2">
        <f t="shared" si="1"/>
        <v>-12275</v>
      </c>
      <c r="G24" s="5">
        <f t="shared" si="2"/>
        <v>-1.5509999997448176E-2</v>
      </c>
      <c r="L24" s="2"/>
      <c r="M24" s="2">
        <f t="shared" si="5"/>
        <v>-1.5509999997448176E-2</v>
      </c>
      <c r="N24" s="2"/>
      <c r="O24" s="29">
        <f t="shared" si="3"/>
        <v>-1.2259454490624412E-2</v>
      </c>
      <c r="P24" s="177">
        <f t="shared" si="4"/>
        <v>27431.821000000004</v>
      </c>
      <c r="Q24" s="5">
        <f t="shared" si="6"/>
        <v>1.0566046091932161E-5</v>
      </c>
      <c r="AC24" s="5">
        <v>9</v>
      </c>
      <c r="AE24" s="5" t="s">
        <v>43</v>
      </c>
      <c r="AG24" s="5" t="s">
        <v>42</v>
      </c>
    </row>
    <row r="25" spans="1:33" x14ac:dyDescent="0.2">
      <c r="A25" s="3" t="s">
        <v>44</v>
      </c>
      <c r="B25" s="25"/>
      <c r="C25" s="51">
        <v>42450.328999999998</v>
      </c>
      <c r="D25" s="51"/>
      <c r="E25" s="5">
        <f t="shared" si="0"/>
        <v>-12275.013270999108</v>
      </c>
      <c r="F25" s="2">
        <f t="shared" si="1"/>
        <v>-12275</v>
      </c>
      <c r="G25" s="5">
        <f t="shared" si="2"/>
        <v>-7.5100000030943193E-3</v>
      </c>
      <c r="L25" s="2"/>
      <c r="M25" s="2">
        <f t="shared" si="5"/>
        <v>-7.5100000030943193E-3</v>
      </c>
      <c r="N25" s="2"/>
      <c r="O25" s="29">
        <f t="shared" si="3"/>
        <v>-1.2259454490624412E-2</v>
      </c>
      <c r="P25" s="177">
        <f t="shared" si="4"/>
        <v>27431.828999999998</v>
      </c>
      <c r="Q25" s="5">
        <f t="shared" si="6"/>
        <v>2.2557317929119738E-5</v>
      </c>
      <c r="AC25" s="5">
        <v>7</v>
      </c>
      <c r="AE25" s="5" t="s">
        <v>45</v>
      </c>
      <c r="AG25" s="5" t="s">
        <v>42</v>
      </c>
    </row>
    <row r="26" spans="1:33" x14ac:dyDescent="0.2">
      <c r="A26" s="3" t="s">
        <v>44</v>
      </c>
      <c r="B26" s="25"/>
      <c r="C26" s="51">
        <v>42454.29</v>
      </c>
      <c r="D26" s="51"/>
      <c r="E26" s="5">
        <f t="shared" si="0"/>
        <v>-12268.013746705223</v>
      </c>
      <c r="F26" s="2">
        <f t="shared" si="1"/>
        <v>-12268</v>
      </c>
      <c r="G26" s="5">
        <f t="shared" si="2"/>
        <v>-7.7792000010958873E-3</v>
      </c>
      <c r="L26" s="2"/>
      <c r="M26" s="2">
        <f t="shared" si="5"/>
        <v>-7.7792000010958873E-3</v>
      </c>
      <c r="N26" s="2"/>
      <c r="O26" s="29">
        <f t="shared" si="3"/>
        <v>-1.2247111437095684E-2</v>
      </c>
      <c r="P26" s="177">
        <f t="shared" si="4"/>
        <v>27435.79</v>
      </c>
      <c r="Q26" s="5">
        <f t="shared" si="6"/>
        <v>1.9962232599937767E-5</v>
      </c>
      <c r="AC26" s="5">
        <v>6</v>
      </c>
      <c r="AE26" s="5" t="s">
        <v>45</v>
      </c>
      <c r="AG26" s="5" t="s">
        <v>42</v>
      </c>
    </row>
    <row r="27" spans="1:33" x14ac:dyDescent="0.2">
      <c r="A27" s="3" t="s">
        <v>44</v>
      </c>
      <c r="B27" s="25"/>
      <c r="C27" s="51">
        <v>42458.252999999997</v>
      </c>
      <c r="D27" s="51"/>
      <c r="E27" s="5">
        <f t="shared" si="0"/>
        <v>-12261.01068819055</v>
      </c>
      <c r="F27" s="2">
        <f t="shared" si="1"/>
        <v>-12261</v>
      </c>
      <c r="G27" s="5">
        <f t="shared" si="2"/>
        <v>-6.0484000059659593E-3</v>
      </c>
      <c r="L27" s="2"/>
      <c r="M27" s="2">
        <f t="shared" si="5"/>
        <v>-6.0484000059659593E-3</v>
      </c>
      <c r="N27" s="2"/>
      <c r="O27" s="29">
        <f t="shared" si="3"/>
        <v>-1.2234774491005762E-2</v>
      </c>
      <c r="P27" s="177">
        <f t="shared" si="4"/>
        <v>27439.752999999997</v>
      </c>
      <c r="Q27" s="5">
        <f t="shared" si="6"/>
        <v>3.8271229269151488E-5</v>
      </c>
      <c r="AC27" s="5">
        <v>8</v>
      </c>
      <c r="AE27" s="5" t="s">
        <v>45</v>
      </c>
      <c r="AG27" s="5" t="s">
        <v>42</v>
      </c>
    </row>
    <row r="28" spans="1:33" x14ac:dyDescent="0.2">
      <c r="A28" s="3" t="s">
        <v>44</v>
      </c>
      <c r="B28" s="25"/>
      <c r="C28" s="51">
        <v>42502.391000000003</v>
      </c>
      <c r="D28" s="51"/>
      <c r="E28" s="5">
        <f t="shared" si="0"/>
        <v>-12183.013969361129</v>
      </c>
      <c r="F28" s="2">
        <f t="shared" si="1"/>
        <v>-12183</v>
      </c>
      <c r="G28" s="5">
        <f t="shared" si="2"/>
        <v>-7.9052000000956468E-3</v>
      </c>
      <c r="L28" s="2"/>
      <c r="M28" s="2">
        <f t="shared" si="5"/>
        <v>-7.9052000000956468E-3</v>
      </c>
      <c r="N28" s="2"/>
      <c r="O28" s="29">
        <f t="shared" si="3"/>
        <v>-1.2097718850078234E-2</v>
      </c>
      <c r="P28" s="177">
        <f t="shared" si="4"/>
        <v>27483.891000000003</v>
      </c>
      <c r="Q28" s="5">
        <f t="shared" si="6"/>
        <v>1.7577214307459312E-5</v>
      </c>
      <c r="AC28" s="5">
        <v>10</v>
      </c>
      <c r="AE28" s="5" t="s">
        <v>45</v>
      </c>
      <c r="AG28" s="5" t="s">
        <v>42</v>
      </c>
    </row>
    <row r="29" spans="1:33" x14ac:dyDescent="0.2">
      <c r="A29" s="3" t="s">
        <v>46</v>
      </c>
      <c r="B29" s="25"/>
      <c r="C29" s="51">
        <v>42510.313999999998</v>
      </c>
      <c r="D29" s="51"/>
      <c r="E29" s="5">
        <f t="shared" si="0"/>
        <v>-12169.013153662978</v>
      </c>
      <c r="F29" s="2">
        <f t="shared" si="1"/>
        <v>-12169</v>
      </c>
      <c r="G29" s="5">
        <f t="shared" si="2"/>
        <v>-7.4435999995330349E-3</v>
      </c>
      <c r="L29" s="2"/>
      <c r="M29" s="2">
        <f t="shared" si="5"/>
        <v>-7.4435999995330349E-3</v>
      </c>
      <c r="N29" s="2"/>
      <c r="O29" s="29">
        <f t="shared" si="3"/>
        <v>-1.2073199388851106E-2</v>
      </c>
      <c r="P29" s="177">
        <f t="shared" si="4"/>
        <v>27491.813999999998</v>
      </c>
      <c r="Q29" s="5">
        <f t="shared" si="6"/>
        <v>2.1433190505574253E-5</v>
      </c>
      <c r="AC29" s="5">
        <v>6</v>
      </c>
      <c r="AE29" s="5" t="s">
        <v>45</v>
      </c>
      <c r="AG29" s="5" t="s">
        <v>42</v>
      </c>
    </row>
    <row r="30" spans="1:33" x14ac:dyDescent="0.2">
      <c r="A30" s="3" t="s">
        <v>47</v>
      </c>
      <c r="B30" s="25"/>
      <c r="C30" s="51">
        <v>42680.648000000001</v>
      </c>
      <c r="D30" s="51"/>
      <c r="E30" s="5">
        <f t="shared" si="0"/>
        <v>-11868.014170811719</v>
      </c>
      <c r="F30" s="2">
        <f t="shared" si="1"/>
        <v>-11868</v>
      </c>
      <c r="G30" s="5">
        <f t="shared" si="2"/>
        <v>-8.0192000023089349E-3</v>
      </c>
      <c r="L30" s="2"/>
      <c r="M30" s="2">
        <f t="shared" si="5"/>
        <v>-8.0192000023089349E-3</v>
      </c>
      <c r="N30" s="2"/>
      <c r="O30" s="29">
        <f t="shared" si="3"/>
        <v>-1.1551939919514431E-2</v>
      </c>
      <c r="P30" s="177">
        <f t="shared" si="4"/>
        <v>27662.148000000001</v>
      </c>
      <c r="Q30" s="5">
        <f t="shared" si="6"/>
        <v>1.2480251322617091E-5</v>
      </c>
      <c r="AC30" s="5">
        <v>12</v>
      </c>
      <c r="AE30" s="5" t="s">
        <v>45</v>
      </c>
      <c r="AG30" s="5" t="s">
        <v>42</v>
      </c>
    </row>
    <row r="31" spans="1:33" x14ac:dyDescent="0.2">
      <c r="A31" s="3" t="s">
        <v>49</v>
      </c>
      <c r="B31" s="25"/>
      <c r="C31" s="51">
        <v>42785.34</v>
      </c>
      <c r="D31" s="51"/>
      <c r="E31" s="5">
        <f t="shared" si="0"/>
        <v>-11683.011848828661</v>
      </c>
      <c r="F31" s="2">
        <f t="shared" si="1"/>
        <v>-11683</v>
      </c>
      <c r="G31" s="5">
        <f t="shared" si="2"/>
        <v>-6.7052000085823238E-3</v>
      </c>
      <c r="L31" s="2"/>
      <c r="M31" s="2">
        <f t="shared" si="5"/>
        <v>-6.7052000085823238E-3</v>
      </c>
      <c r="N31" s="2"/>
      <c r="O31" s="29">
        <f t="shared" si="3"/>
        <v>-1.1237167761663509E-2</v>
      </c>
      <c r="P31" s="177">
        <f t="shared" si="4"/>
        <v>27766.839999999997</v>
      </c>
      <c r="Q31" s="5">
        <f t="shared" si="6"/>
        <v>2.0538731714967729E-5</v>
      </c>
      <c r="AC31" s="5">
        <v>8</v>
      </c>
      <c r="AE31" s="5" t="s">
        <v>48</v>
      </c>
      <c r="AG31" s="5" t="s">
        <v>42</v>
      </c>
    </row>
    <row r="32" spans="1:33" x14ac:dyDescent="0.2">
      <c r="A32" s="3" t="s">
        <v>49</v>
      </c>
      <c r="B32" s="25"/>
      <c r="C32" s="51">
        <v>42807.41</v>
      </c>
      <c r="D32" s="51"/>
      <c r="E32" s="5">
        <f t="shared" si="0"/>
        <v>-11644.011722303545</v>
      </c>
      <c r="F32" s="2">
        <f t="shared" si="1"/>
        <v>-11644</v>
      </c>
      <c r="G32" s="5">
        <f t="shared" si="2"/>
        <v>-6.6335999945295043E-3</v>
      </c>
      <c r="L32" s="2"/>
      <c r="M32" s="2">
        <f t="shared" si="5"/>
        <v>-6.6335999945295043E-3</v>
      </c>
      <c r="N32" s="2"/>
      <c r="O32" s="29">
        <f t="shared" si="3"/>
        <v>-1.1171354822391446E-2</v>
      </c>
      <c r="P32" s="177">
        <f t="shared" si="4"/>
        <v>27788.910000000003</v>
      </c>
      <c r="Q32" s="5">
        <f t="shared" si="6"/>
        <v>2.0591218877784363E-5</v>
      </c>
      <c r="AC32" s="5">
        <v>6</v>
      </c>
      <c r="AE32" s="5" t="s">
        <v>45</v>
      </c>
      <c r="AG32" s="5" t="s">
        <v>42</v>
      </c>
    </row>
    <row r="33" spans="1:33" x14ac:dyDescent="0.2">
      <c r="A33" s="3" t="s">
        <v>49</v>
      </c>
      <c r="B33" s="25"/>
      <c r="C33" s="51">
        <v>42812.500999999997</v>
      </c>
      <c r="D33" s="51"/>
      <c r="E33" s="5">
        <f t="shared" si="0"/>
        <v>-11635.015363257824</v>
      </c>
      <c r="F33" s="2">
        <f t="shared" si="1"/>
        <v>-11635</v>
      </c>
      <c r="G33" s="5">
        <f t="shared" si="2"/>
        <v>-8.6940000037429854E-3</v>
      </c>
      <c r="L33" s="2"/>
      <c r="M33" s="2">
        <f t="shared" si="5"/>
        <v>-8.6940000037429854E-3</v>
      </c>
      <c r="N33" s="2"/>
      <c r="O33" s="29">
        <f t="shared" si="3"/>
        <v>-1.1156194143608369E-2</v>
      </c>
      <c r="P33" s="177">
        <f t="shared" si="4"/>
        <v>27794.000999999997</v>
      </c>
      <c r="Q33" s="5">
        <f t="shared" si="6"/>
        <v>6.0623999823874387E-6</v>
      </c>
      <c r="AC33" s="5">
        <v>6</v>
      </c>
      <c r="AE33" s="5" t="s">
        <v>45</v>
      </c>
      <c r="AG33" s="5" t="s">
        <v>42</v>
      </c>
    </row>
    <row r="34" spans="1:33" x14ac:dyDescent="0.2">
      <c r="A34" s="3" t="s">
        <v>49</v>
      </c>
      <c r="B34" s="26"/>
      <c r="C34" s="51">
        <v>42828.343999999997</v>
      </c>
      <c r="D34" s="51"/>
      <c r="E34" s="5">
        <f t="shared" si="0"/>
        <v>-11607.019033192702</v>
      </c>
      <c r="F34" s="2">
        <f t="shared" si="1"/>
        <v>-11607</v>
      </c>
      <c r="G34" s="5">
        <f t="shared" si="2"/>
        <v>-1.0770800006866921E-2</v>
      </c>
      <c r="L34" s="2"/>
      <c r="M34" s="2">
        <f t="shared" si="5"/>
        <v>-1.0770800006866921E-2</v>
      </c>
      <c r="N34" s="2"/>
      <c r="O34" s="29">
        <f t="shared" si="3"/>
        <v>-1.1109092151747458E-2</v>
      </c>
      <c r="P34" s="177">
        <f t="shared" si="4"/>
        <v>27809.843999999997</v>
      </c>
      <c r="Q34" s="5">
        <f t="shared" si="6"/>
        <v>1.1444157528787413E-7</v>
      </c>
      <c r="AC34" s="5">
        <v>8</v>
      </c>
      <c r="AE34" s="5" t="s">
        <v>48</v>
      </c>
      <c r="AG34" s="5" t="s">
        <v>42</v>
      </c>
    </row>
    <row r="35" spans="1:33" x14ac:dyDescent="0.2">
      <c r="A35" s="3" t="s">
        <v>49</v>
      </c>
      <c r="B35" s="26"/>
      <c r="C35" s="51">
        <v>42832.302000000003</v>
      </c>
      <c r="D35" s="51"/>
      <c r="E35" s="5">
        <f t="shared" si="0"/>
        <v>-11600.02481023001</v>
      </c>
      <c r="F35" s="2">
        <f t="shared" si="1"/>
        <v>-11600</v>
      </c>
      <c r="G35" s="5">
        <f t="shared" si="2"/>
        <v>-1.404000000184169E-2</v>
      </c>
      <c r="L35" s="2"/>
      <c r="M35" s="2">
        <f t="shared" si="5"/>
        <v>-1.404000000184169E-2</v>
      </c>
      <c r="N35" s="2"/>
      <c r="O35" s="29">
        <f t="shared" si="3"/>
        <v>-1.1097331922379251E-2</v>
      </c>
      <c r="P35" s="177">
        <f t="shared" si="4"/>
        <v>27813.802000000003</v>
      </c>
      <c r="Q35" s="5">
        <f t="shared" si="6"/>
        <v>8.6592954258871595E-6</v>
      </c>
      <c r="AC35" s="5">
        <v>8</v>
      </c>
      <c r="AE35" s="5" t="s">
        <v>48</v>
      </c>
      <c r="AG35" s="5" t="s">
        <v>42</v>
      </c>
    </row>
    <row r="36" spans="1:33" x14ac:dyDescent="0.2">
      <c r="A36" s="3" t="s">
        <v>50</v>
      </c>
      <c r="B36" s="26"/>
      <c r="C36" s="51">
        <v>42841.351000000002</v>
      </c>
      <c r="D36" s="51"/>
      <c r="E36" s="5">
        <f t="shared" si="0"/>
        <v>-11584.034228221599</v>
      </c>
      <c r="F36" s="2">
        <f t="shared" si="1"/>
        <v>-11584</v>
      </c>
      <c r="G36" s="5">
        <f t="shared" si="2"/>
        <v>-1.9369599998753984E-2</v>
      </c>
      <c r="L36" s="2"/>
      <c r="M36" s="2">
        <f t="shared" si="5"/>
        <v>-1.9369599998753984E-2</v>
      </c>
      <c r="N36" s="2"/>
      <c r="O36" s="29">
        <f t="shared" si="3"/>
        <v>-1.1070474332164992E-2</v>
      </c>
      <c r="P36" s="177">
        <f t="shared" si="4"/>
        <v>27822.851000000002</v>
      </c>
      <c r="Q36" s="5">
        <f t="shared" si="6"/>
        <v>6.8875486829836176E-5</v>
      </c>
      <c r="AC36" s="5">
        <v>8</v>
      </c>
      <c r="AE36" s="5" t="s">
        <v>48</v>
      </c>
      <c r="AG36" s="5" t="s">
        <v>42</v>
      </c>
    </row>
    <row r="37" spans="1:33" x14ac:dyDescent="0.2">
      <c r="A37" s="3" t="s">
        <v>50</v>
      </c>
      <c r="B37" s="26"/>
      <c r="C37" s="51">
        <v>42858.334000000003</v>
      </c>
      <c r="D37" s="51"/>
      <c r="E37" s="5">
        <f t="shared" si="0"/>
        <v>-11554.023392300627</v>
      </c>
      <c r="F37" s="2">
        <f t="shared" si="1"/>
        <v>-11554</v>
      </c>
      <c r="G37" s="5">
        <f t="shared" si="2"/>
        <v>-1.3237599996500649E-2</v>
      </c>
      <c r="L37" s="2"/>
      <c r="M37" s="2">
        <f t="shared" si="5"/>
        <v>-1.3237599996500649E-2</v>
      </c>
      <c r="N37" s="2"/>
      <c r="O37" s="29">
        <f t="shared" si="3"/>
        <v>-1.1020202353223003E-2</v>
      </c>
      <c r="P37" s="177">
        <f t="shared" si="4"/>
        <v>27839.834000000003</v>
      </c>
      <c r="Q37" s="5">
        <f t="shared" si="6"/>
        <v>4.9168523084132577E-6</v>
      </c>
      <c r="AC37" s="5">
        <v>12</v>
      </c>
      <c r="AE37" s="5" t="s">
        <v>48</v>
      </c>
      <c r="AG37" s="5" t="s">
        <v>42</v>
      </c>
    </row>
    <row r="38" spans="1:33" x14ac:dyDescent="0.2">
      <c r="A38" s="3" t="s">
        <v>50</v>
      </c>
      <c r="B38" s="26"/>
      <c r="C38" s="51">
        <v>42859.459000000003</v>
      </c>
      <c r="D38" s="51"/>
      <c r="E38" s="5">
        <f t="shared" si="0"/>
        <v>-11552.035393100774</v>
      </c>
      <c r="F38" s="2">
        <f t="shared" si="1"/>
        <v>-11552</v>
      </c>
      <c r="G38" s="5">
        <f t="shared" si="2"/>
        <v>-2.0028799997817259E-2</v>
      </c>
      <c r="L38" s="2"/>
      <c r="M38" s="2">
        <f t="shared" si="5"/>
        <v>-2.0028799997817259E-2</v>
      </c>
      <c r="N38" s="2"/>
      <c r="O38" s="29">
        <f t="shared" si="3"/>
        <v>-1.101685487649167E-2</v>
      </c>
      <c r="P38" s="177">
        <f t="shared" si="4"/>
        <v>27840.959000000003</v>
      </c>
      <c r="Q38" s="5">
        <f t="shared" si="6"/>
        <v>8.1215154869784085E-5</v>
      </c>
      <c r="AC38" s="5">
        <v>10</v>
      </c>
      <c r="AE38" s="5" t="s">
        <v>48</v>
      </c>
      <c r="AG38" s="5" t="s">
        <v>42</v>
      </c>
    </row>
    <row r="39" spans="1:33" x14ac:dyDescent="0.2">
      <c r="A39" s="3" t="s">
        <v>50</v>
      </c>
      <c r="B39" s="26"/>
      <c r="C39" s="51">
        <v>42871.358999999997</v>
      </c>
      <c r="D39" s="51"/>
      <c r="E39" s="5">
        <f t="shared" si="0"/>
        <v>-11531.006779342346</v>
      </c>
      <c r="F39" s="2">
        <f t="shared" si="1"/>
        <v>-11531</v>
      </c>
      <c r="G39" s="5">
        <f t="shared" si="2"/>
        <v>-3.8364000065485016E-3</v>
      </c>
      <c r="L39" s="2"/>
      <c r="M39" s="2">
        <f t="shared" si="5"/>
        <v>-3.8364000065485016E-3</v>
      </c>
      <c r="N39" s="2"/>
      <c r="O39" s="29">
        <f t="shared" si="3"/>
        <v>-1.0981736471761082E-2</v>
      </c>
      <c r="P39" s="177">
        <f t="shared" si="4"/>
        <v>27852.858999999997</v>
      </c>
      <c r="Q39" s="5">
        <f t="shared" si="6"/>
        <v>5.1055833201096616E-5</v>
      </c>
      <c r="AC39" s="5">
        <v>7</v>
      </c>
      <c r="AE39" s="5" t="s">
        <v>45</v>
      </c>
      <c r="AG39" s="5" t="s">
        <v>42</v>
      </c>
    </row>
    <row r="40" spans="1:33" x14ac:dyDescent="0.2">
      <c r="A40" s="3" t="s">
        <v>50</v>
      </c>
      <c r="B40" s="26"/>
      <c r="C40" s="51">
        <v>42880.398000000001</v>
      </c>
      <c r="D40" s="51"/>
      <c r="E40" s="5">
        <f t="shared" si="0"/>
        <v>-11515.033868437924</v>
      </c>
      <c r="F40" s="2">
        <f t="shared" si="1"/>
        <v>-11515</v>
      </c>
      <c r="G40" s="5">
        <f t="shared" si="2"/>
        <v>-1.9165999998222105E-2</v>
      </c>
      <c r="L40" s="2"/>
      <c r="M40" s="2">
        <f t="shared" si="5"/>
        <v>-1.9165999998222105E-2</v>
      </c>
      <c r="N40" s="2"/>
      <c r="O40" s="29">
        <f t="shared" si="3"/>
        <v>-1.0955016485882414E-2</v>
      </c>
      <c r="P40" s="177">
        <f t="shared" si="4"/>
        <v>27861.898000000001</v>
      </c>
      <c r="Q40" s="5">
        <f t="shared" si="6"/>
        <v>6.7420250239914255E-5</v>
      </c>
      <c r="AC40" s="5">
        <v>8</v>
      </c>
      <c r="AE40" s="5" t="s">
        <v>48</v>
      </c>
      <c r="AG40" s="5" t="s">
        <v>42</v>
      </c>
    </row>
    <row r="41" spans="1:33" x14ac:dyDescent="0.2">
      <c r="A41" s="3" t="s">
        <v>50</v>
      </c>
      <c r="B41" s="26"/>
      <c r="C41" s="51">
        <v>42888.328000000001</v>
      </c>
      <c r="D41" s="51"/>
      <c r="E41" s="5">
        <f t="shared" si="0"/>
        <v>-11501.020682966964</v>
      </c>
      <c r="F41" s="2">
        <f t="shared" si="1"/>
        <v>-11501</v>
      </c>
      <c r="G41" s="5">
        <f t="shared" si="2"/>
        <v>-1.1704399999871384E-2</v>
      </c>
      <c r="L41" s="2"/>
      <c r="M41" s="2">
        <f t="shared" si="5"/>
        <v>-1.1704399999871384E-2</v>
      </c>
      <c r="N41" s="2"/>
      <c r="O41" s="29">
        <f t="shared" si="3"/>
        <v>-1.0931662672976329E-2</v>
      </c>
      <c r="P41" s="177">
        <f t="shared" si="4"/>
        <v>27869.828000000001</v>
      </c>
      <c r="Q41" s="5">
        <f t="shared" si="6"/>
        <v>5.9712297637691535E-7</v>
      </c>
      <c r="AC41" s="5">
        <v>8</v>
      </c>
      <c r="AE41" s="5" t="s">
        <v>48</v>
      </c>
      <c r="AG41" s="5" t="s">
        <v>42</v>
      </c>
    </row>
    <row r="42" spans="1:33" x14ac:dyDescent="0.2">
      <c r="A42" s="3" t="s">
        <v>51</v>
      </c>
      <c r="B42" s="26"/>
      <c r="C42" s="51">
        <v>42901.345000000001</v>
      </c>
      <c r="D42" s="51"/>
      <c r="E42" s="5">
        <f t="shared" si="0"/>
        <v>-11478.018206891871</v>
      </c>
      <c r="F42" s="2">
        <f t="shared" si="1"/>
        <v>-11478</v>
      </c>
      <c r="G42" s="5">
        <f t="shared" si="2"/>
        <v>-1.0303199996997137E-2</v>
      </c>
      <c r="L42" s="2"/>
      <c r="M42" s="2">
        <f t="shared" si="5"/>
        <v>-1.0303199996997137E-2</v>
      </c>
      <c r="N42" s="2"/>
      <c r="O42" s="29">
        <f t="shared" si="3"/>
        <v>-1.0893348729634954E-2</v>
      </c>
      <c r="P42" s="177">
        <f t="shared" si="4"/>
        <v>27882.845000000001</v>
      </c>
      <c r="Q42" s="5">
        <f t="shared" si="6"/>
        <v>3.4827552663402181E-7</v>
      </c>
      <c r="AC42" s="5">
        <v>7</v>
      </c>
      <c r="AE42" s="5" t="s">
        <v>45</v>
      </c>
      <c r="AG42" s="5" t="s">
        <v>42</v>
      </c>
    </row>
    <row r="43" spans="1:33" x14ac:dyDescent="0.2">
      <c r="A43" s="3" t="s">
        <v>52</v>
      </c>
      <c r="B43" s="26"/>
      <c r="C43" s="51">
        <v>43032.629000000001</v>
      </c>
      <c r="D43" s="51"/>
      <c r="E43" s="5">
        <f t="shared" si="0"/>
        <v>-11246.024885155495</v>
      </c>
      <c r="F43" s="2">
        <f t="shared" si="1"/>
        <v>-11246</v>
      </c>
      <c r="G43" s="5">
        <f t="shared" si="2"/>
        <v>-1.4082399997278117E-2</v>
      </c>
      <c r="L43" s="2"/>
      <c r="M43" s="2">
        <f t="shared" si="5"/>
        <v>-1.4082399997278117E-2</v>
      </c>
      <c r="N43" s="2"/>
      <c r="O43" s="29">
        <f t="shared" si="3"/>
        <v>-1.0510564547748364E-2</v>
      </c>
      <c r="P43" s="177">
        <f t="shared" si="4"/>
        <v>28014.129000000001</v>
      </c>
      <c r="Q43" s="5">
        <f t="shared" si="6"/>
        <v>1.275800847851741E-5</v>
      </c>
      <c r="AC43" s="5">
        <v>6</v>
      </c>
      <c r="AE43" s="5" t="s">
        <v>45</v>
      </c>
      <c r="AG43" s="5" t="s">
        <v>42</v>
      </c>
    </row>
    <row r="44" spans="1:33" x14ac:dyDescent="0.2">
      <c r="A44" s="3" t="s">
        <v>10</v>
      </c>
      <c r="B44" s="25"/>
      <c r="C44" s="51">
        <v>43101.671999999999</v>
      </c>
      <c r="D44" s="51" t="s">
        <v>19</v>
      </c>
      <c r="E44" s="5">
        <f t="shared" si="0"/>
        <v>-11124.018281817358</v>
      </c>
      <c r="F44" s="2">
        <f t="shared" si="1"/>
        <v>-11124</v>
      </c>
      <c r="G44" s="5">
        <f t="shared" si="2"/>
        <v>-1.034559999970952E-2</v>
      </c>
      <c r="H44" s="5">
        <f>G44</f>
        <v>-1.034559999970952E-2</v>
      </c>
      <c r="L44" s="2"/>
      <c r="M44" s="2"/>
      <c r="N44" s="2"/>
      <c r="O44" s="29">
        <f t="shared" si="3"/>
        <v>-1.0311964376784347E-2</v>
      </c>
      <c r="P44" s="177">
        <f t="shared" si="4"/>
        <v>28083.171999999999</v>
      </c>
      <c r="Q44" s="5">
        <f t="shared" si="6"/>
        <v>1.1313551295644813E-9</v>
      </c>
    </row>
    <row r="45" spans="1:33" x14ac:dyDescent="0.2">
      <c r="A45" s="3" t="s">
        <v>54</v>
      </c>
      <c r="B45" s="26"/>
      <c r="C45" s="51">
        <v>43101.671999999999</v>
      </c>
      <c r="D45" s="51"/>
      <c r="E45" s="5">
        <f t="shared" si="0"/>
        <v>-11124.018281817358</v>
      </c>
      <c r="F45" s="2">
        <f t="shared" si="1"/>
        <v>-11124</v>
      </c>
      <c r="G45" s="5">
        <f t="shared" si="2"/>
        <v>-1.034559999970952E-2</v>
      </c>
      <c r="L45" s="2"/>
      <c r="M45" s="2">
        <f>+G45</f>
        <v>-1.034559999970952E-2</v>
      </c>
      <c r="N45" s="2"/>
      <c r="O45" s="29">
        <f t="shared" si="3"/>
        <v>-1.0311964376784347E-2</v>
      </c>
      <c r="P45" s="177">
        <f t="shared" si="4"/>
        <v>28083.171999999999</v>
      </c>
      <c r="Q45" s="5">
        <f t="shared" si="6"/>
        <v>1.1313551295644813E-9</v>
      </c>
      <c r="AB45" s="5" t="s">
        <v>53</v>
      </c>
      <c r="AC45" s="5">
        <v>6</v>
      </c>
      <c r="AE45" s="5" t="s">
        <v>45</v>
      </c>
      <c r="AG45" s="5" t="s">
        <v>42</v>
      </c>
    </row>
    <row r="46" spans="1:33" x14ac:dyDescent="0.2">
      <c r="A46" s="3" t="s">
        <v>23</v>
      </c>
      <c r="B46" s="25"/>
      <c r="C46" s="51">
        <v>43170.712</v>
      </c>
      <c r="D46" s="51">
        <v>1.1999999999999999E-3</v>
      </c>
      <c r="E46" s="5">
        <f t="shared" si="0"/>
        <v>-11002.016979810413</v>
      </c>
      <c r="F46" s="2">
        <f t="shared" si="1"/>
        <v>-11002</v>
      </c>
      <c r="G46" s="5">
        <f t="shared" si="2"/>
        <v>-9.608799999114126E-3</v>
      </c>
      <c r="I46" s="5">
        <f>G46</f>
        <v>-9.608799999114126E-3</v>
      </c>
      <c r="L46" s="2"/>
      <c r="M46" s="2"/>
      <c r="N46" s="2"/>
      <c r="O46" s="29">
        <f t="shared" si="3"/>
        <v>-1.0115219371518616E-2</v>
      </c>
      <c r="P46" s="177">
        <f t="shared" si="4"/>
        <v>28152.212</v>
      </c>
      <c r="Q46" s="5">
        <f t="shared" si="6"/>
        <v>2.5646058074655773E-7</v>
      </c>
    </row>
    <row r="47" spans="1:33" x14ac:dyDescent="0.2">
      <c r="A47" s="3" t="s">
        <v>23</v>
      </c>
      <c r="B47" s="25"/>
      <c r="C47" s="51">
        <v>43175.798999999999</v>
      </c>
      <c r="D47" s="51">
        <v>1.8E-3</v>
      </c>
      <c r="E47" s="5">
        <f t="shared" si="0"/>
        <v>-10993.027689206281</v>
      </c>
      <c r="F47" s="2">
        <f t="shared" si="1"/>
        <v>-10993</v>
      </c>
      <c r="G47" s="5">
        <f t="shared" si="2"/>
        <v>-1.5669200001866557E-2</v>
      </c>
      <c r="I47" s="5">
        <f>G47</f>
        <v>-1.5669200001866557E-2</v>
      </c>
      <c r="L47" s="2"/>
      <c r="M47" s="2"/>
      <c r="N47" s="2"/>
      <c r="O47" s="29">
        <f t="shared" si="3"/>
        <v>-1.0100778871948431E-2</v>
      </c>
      <c r="P47" s="177">
        <f t="shared" si="4"/>
        <v>28157.298999999999</v>
      </c>
      <c r="Q47" s="5">
        <f t="shared" si="6"/>
        <v>3.100731388011865E-5</v>
      </c>
    </row>
    <row r="48" spans="1:33" x14ac:dyDescent="0.2">
      <c r="A48" s="3" t="s">
        <v>55</v>
      </c>
      <c r="B48" s="26"/>
      <c r="C48" s="51">
        <v>43188.252999999997</v>
      </c>
      <c r="D48" s="51"/>
      <c r="E48" s="5">
        <f t="shared" si="0"/>
        <v>-10971.020096286318</v>
      </c>
      <c r="F48" s="2">
        <f t="shared" si="1"/>
        <v>-10971</v>
      </c>
      <c r="G48" s="5">
        <f t="shared" si="2"/>
        <v>-1.1372400003892835E-2</v>
      </c>
      <c r="L48" s="2"/>
      <c r="M48" s="2">
        <f>+G48</f>
        <v>-1.1372400003892835E-2</v>
      </c>
      <c r="N48" s="2"/>
      <c r="O48" s="29">
        <f t="shared" si="3"/>
        <v>-1.006552237578753E-2</v>
      </c>
      <c r="P48" s="177">
        <f t="shared" si="4"/>
        <v>28169.752999999997</v>
      </c>
      <c r="Q48" s="5">
        <f t="shared" si="6"/>
        <v>1.7079291348421487E-6</v>
      </c>
      <c r="AC48" s="5">
        <v>7</v>
      </c>
      <c r="AE48" s="5" t="s">
        <v>45</v>
      </c>
      <c r="AG48" s="5" t="s">
        <v>42</v>
      </c>
    </row>
    <row r="49" spans="1:33" x14ac:dyDescent="0.2">
      <c r="A49" s="3" t="s">
        <v>55</v>
      </c>
      <c r="B49" s="26"/>
      <c r="C49" s="51">
        <v>43189.39</v>
      </c>
      <c r="D49" s="51"/>
      <c r="E49" s="5">
        <f t="shared" si="0"/>
        <v>-10969.010891761664</v>
      </c>
      <c r="F49" s="2">
        <f t="shared" si="1"/>
        <v>-10969</v>
      </c>
      <c r="G49" s="5">
        <f t="shared" si="2"/>
        <v>-6.1636000027647242E-3</v>
      </c>
      <c r="L49" s="2"/>
      <c r="M49" s="2">
        <f>+G49</f>
        <v>-6.1636000027647242E-3</v>
      </c>
      <c r="N49" s="2"/>
      <c r="O49" s="29">
        <f t="shared" si="3"/>
        <v>-1.0062320231171502E-2</v>
      </c>
      <c r="P49" s="177">
        <f t="shared" si="4"/>
        <v>28170.89</v>
      </c>
      <c r="Q49" s="5">
        <f t="shared" si="6"/>
        <v>1.5200019419388195E-5</v>
      </c>
      <c r="AC49" s="5">
        <v>8</v>
      </c>
      <c r="AE49" s="5" t="s">
        <v>48</v>
      </c>
      <c r="AG49" s="5" t="s">
        <v>42</v>
      </c>
    </row>
    <row r="50" spans="1:33" x14ac:dyDescent="0.2">
      <c r="A50" s="3" t="s">
        <v>56</v>
      </c>
      <c r="B50" s="26"/>
      <c r="C50" s="51">
        <v>43410.652999999998</v>
      </c>
      <c r="D50" s="51"/>
      <c r="E50" s="5">
        <f t="shared" si="0"/>
        <v>-10578.014743355494</v>
      </c>
      <c r="F50" s="2">
        <f t="shared" si="1"/>
        <v>-10578</v>
      </c>
      <c r="G50" s="5">
        <f t="shared" si="2"/>
        <v>-8.3432000028551556E-3</v>
      </c>
      <c r="L50" s="2"/>
      <c r="M50" s="2">
        <f>+G50</f>
        <v>-8.3432000028551556E-3</v>
      </c>
      <c r="N50" s="2"/>
      <c r="O50" s="29">
        <f t="shared" si="3"/>
        <v>-9.4458773604679993E-3</v>
      </c>
      <c r="P50" s="177">
        <f t="shared" si="4"/>
        <v>28392.152999999998</v>
      </c>
      <c r="Q50" s="5">
        <f t="shared" si="6"/>
        <v>1.2158973549920431E-6</v>
      </c>
      <c r="AB50" s="5" t="s">
        <v>53</v>
      </c>
      <c r="AC50" s="5">
        <v>10</v>
      </c>
      <c r="AE50" s="5" t="s">
        <v>45</v>
      </c>
      <c r="AG50" s="5" t="s">
        <v>42</v>
      </c>
    </row>
    <row r="51" spans="1:33" x14ac:dyDescent="0.2">
      <c r="A51" s="5" t="s">
        <v>57</v>
      </c>
      <c r="B51" s="26"/>
      <c r="C51" s="51">
        <v>43481.389000000003</v>
      </c>
      <c r="D51" s="51"/>
      <c r="E51" s="5">
        <f t="shared" si="0"/>
        <v>-10453.016422110366</v>
      </c>
      <c r="F51" s="2">
        <f t="shared" si="1"/>
        <v>-10453</v>
      </c>
      <c r="G51" s="5">
        <f t="shared" si="2"/>
        <v>-9.2931999970460311E-3</v>
      </c>
      <c r="M51" s="2">
        <f>+G51</f>
        <v>-9.2931999970460311E-3</v>
      </c>
      <c r="N51" s="2"/>
      <c r="O51" s="29">
        <f t="shared" si="3"/>
        <v>-9.2528245233391496E-3</v>
      </c>
      <c r="P51" s="177">
        <f t="shared" si="4"/>
        <v>28462.889000000003</v>
      </c>
      <c r="Q51" s="5">
        <f t="shared" si="6"/>
        <v>1.6301788770550788E-9</v>
      </c>
      <c r="AB51" s="5" t="s">
        <v>53</v>
      </c>
      <c r="AC51" s="5">
        <v>10</v>
      </c>
      <c r="AE51" s="5" t="s">
        <v>45</v>
      </c>
      <c r="AG51" s="5" t="s">
        <v>42</v>
      </c>
    </row>
    <row r="52" spans="1:33" x14ac:dyDescent="0.2">
      <c r="A52" s="5" t="s">
        <v>57</v>
      </c>
      <c r="B52" s="26"/>
      <c r="C52" s="51">
        <v>43496.658000000003</v>
      </c>
      <c r="D52" s="51"/>
      <c r="E52" s="5">
        <f t="shared" si="0"/>
        <v>-10426.034413414767</v>
      </c>
      <c r="F52" s="2">
        <f t="shared" si="1"/>
        <v>-10426</v>
      </c>
      <c r="G52" s="5">
        <f t="shared" si="2"/>
        <v>-1.9474399996397551E-2</v>
      </c>
      <c r="M52" s="5">
        <f>+G52</f>
        <v>-1.9474399996397551E-2</v>
      </c>
      <c r="O52" s="29">
        <f t="shared" si="3"/>
        <v>-9.2113808750995986E-3</v>
      </c>
      <c r="P52" s="177">
        <f t="shared" si="4"/>
        <v>28478.158000000003</v>
      </c>
      <c r="Q52" s="5">
        <f t="shared" si="6"/>
        <v>1.053295614841274E-4</v>
      </c>
      <c r="AB52" s="5" t="s">
        <v>53</v>
      </c>
      <c r="AC52" s="5">
        <v>8</v>
      </c>
      <c r="AE52" s="5" t="s">
        <v>40</v>
      </c>
      <c r="AG52" s="5" t="s">
        <v>42</v>
      </c>
    </row>
    <row r="53" spans="1:33" x14ac:dyDescent="0.2">
      <c r="A53" s="5" t="s">
        <v>58</v>
      </c>
      <c r="B53" s="26"/>
      <c r="C53" s="51">
        <v>43512.517999999996</v>
      </c>
      <c r="D53" s="51"/>
      <c r="E53" s="5">
        <f t="shared" si="0"/>
        <v>-10398.00804247286</v>
      </c>
      <c r="F53" s="2">
        <f t="shared" si="1"/>
        <v>-10398</v>
      </c>
      <c r="G53" s="5">
        <f t="shared" si="2"/>
        <v>-4.5512000069720671E-3</v>
      </c>
      <c r="L53" s="5">
        <f>G53</f>
        <v>-4.5512000069720671E-3</v>
      </c>
      <c r="O53" s="29">
        <f t="shared" si="3"/>
        <v>-9.1684982509636585E-3</v>
      </c>
      <c r="P53" s="177">
        <f t="shared" si="4"/>
        <v>28494.017999999996</v>
      </c>
      <c r="Q53" s="5">
        <f t="shared" si="6"/>
        <v>2.1319443073967832E-5</v>
      </c>
      <c r="AB53" s="5" t="s">
        <v>53</v>
      </c>
      <c r="AG53" s="5" t="s">
        <v>59</v>
      </c>
    </row>
    <row r="54" spans="1:33" x14ac:dyDescent="0.2">
      <c r="A54" s="5" t="s">
        <v>57</v>
      </c>
      <c r="B54" s="26"/>
      <c r="C54" s="51">
        <v>43515.345000000001</v>
      </c>
      <c r="D54" s="51"/>
      <c r="E54" s="5">
        <f t="shared" si="0"/>
        <v>-10393.012421372423</v>
      </c>
      <c r="F54" s="2">
        <f t="shared" si="1"/>
        <v>-10393</v>
      </c>
      <c r="G54" s="5">
        <f t="shared" si="2"/>
        <v>-7.0292000018525869E-3</v>
      </c>
      <c r="M54" s="5">
        <f>+G54</f>
        <v>-7.0292000018525869E-3</v>
      </c>
      <c r="O54" s="29">
        <f t="shared" si="3"/>
        <v>-9.1608509224434982E-3</v>
      </c>
      <c r="P54" s="177">
        <f t="shared" si="4"/>
        <v>28496.845000000001</v>
      </c>
      <c r="Q54" s="5">
        <f t="shared" si="6"/>
        <v>4.5439356472560801E-6</v>
      </c>
      <c r="AB54" s="5" t="s">
        <v>53</v>
      </c>
      <c r="AC54" s="5">
        <v>6</v>
      </c>
      <c r="AE54" s="5" t="s">
        <v>45</v>
      </c>
      <c r="AG54" s="5" t="s">
        <v>42</v>
      </c>
    </row>
    <row r="55" spans="1:33" x14ac:dyDescent="0.2">
      <c r="A55" s="5" t="s">
        <v>60</v>
      </c>
      <c r="B55" s="26"/>
      <c r="C55" s="51">
        <v>43575.32</v>
      </c>
      <c r="D55" s="51"/>
      <c r="E55" s="5">
        <f t="shared" si="0"/>
        <v>-10287.029975140293</v>
      </c>
      <c r="F55" s="2">
        <f t="shared" si="1"/>
        <v>-10287</v>
      </c>
      <c r="G55" s="5">
        <f t="shared" si="2"/>
        <v>-1.6962800000328571E-2</v>
      </c>
      <c r="M55" s="5">
        <f>+G55</f>
        <v>-1.6962800000328571E-2</v>
      </c>
      <c r="O55" s="29">
        <f t="shared" si="3"/>
        <v>-8.9994608243978789E-3</v>
      </c>
      <c r="P55" s="177">
        <f t="shared" si="4"/>
        <v>28556.82</v>
      </c>
      <c r="Q55" s="5">
        <f t="shared" si="6"/>
        <v>6.3414770830912514E-5</v>
      </c>
      <c r="AB55" s="5" t="s">
        <v>53</v>
      </c>
      <c r="AC55" s="5">
        <v>8</v>
      </c>
      <c r="AE55" s="5" t="s">
        <v>48</v>
      </c>
      <c r="AG55" s="5" t="s">
        <v>42</v>
      </c>
    </row>
    <row r="56" spans="1:33" x14ac:dyDescent="0.2">
      <c r="A56" s="5" t="s">
        <v>58</v>
      </c>
      <c r="B56" s="26"/>
      <c r="C56" s="51">
        <v>43899.569000000003</v>
      </c>
      <c r="D56" s="51"/>
      <c r="E56" s="5">
        <f t="shared" si="0"/>
        <v>-9714.0461950932258</v>
      </c>
      <c r="F56" s="2">
        <f t="shared" si="1"/>
        <v>-9714</v>
      </c>
      <c r="G56" s="5">
        <f t="shared" si="2"/>
        <v>-2.6141599999391474E-2</v>
      </c>
      <c r="L56" s="5">
        <f>G56</f>
        <v>-2.6141599999391474E-2</v>
      </c>
      <c r="O56" s="29">
        <f t="shared" si="3"/>
        <v>-8.1512877344074811E-3</v>
      </c>
      <c r="P56" s="177">
        <f t="shared" si="4"/>
        <v>28881.069000000003</v>
      </c>
      <c r="Q56" s="5">
        <f t="shared" si="6"/>
        <v>3.2365133539163351E-4</v>
      </c>
      <c r="AB56" s="5" t="s">
        <v>53</v>
      </c>
      <c r="AG56" s="5" t="s">
        <v>59</v>
      </c>
    </row>
    <row r="57" spans="1:33" x14ac:dyDescent="0.2">
      <c r="A57" s="5" t="s">
        <v>61</v>
      </c>
      <c r="B57" s="26"/>
      <c r="C57" s="51">
        <v>43905.243999999999</v>
      </c>
      <c r="D57" s="51"/>
      <c r="E57" s="5">
        <f t="shared" si="0"/>
        <v>-9704.0178435739781</v>
      </c>
      <c r="F57" s="2">
        <f t="shared" si="1"/>
        <v>-9704</v>
      </c>
      <c r="G57" s="5">
        <f t="shared" si="2"/>
        <v>-1.0097600003064144E-2</v>
      </c>
      <c r="M57" s="5">
        <f>+G57</f>
        <v>-1.0097600003064144E-2</v>
      </c>
      <c r="O57" s="29">
        <f t="shared" si="3"/>
        <v>-8.1368487420083024E-3</v>
      </c>
      <c r="P57" s="177">
        <f t="shared" si="4"/>
        <v>28886.743999999999</v>
      </c>
      <c r="Q57" s="5">
        <f t="shared" si="6"/>
        <v>3.8445455077320747E-6</v>
      </c>
      <c r="AB57" s="5" t="s">
        <v>53</v>
      </c>
      <c r="AC57" s="5">
        <v>6</v>
      </c>
      <c r="AE57" s="5" t="s">
        <v>45</v>
      </c>
      <c r="AG57" s="5" t="s">
        <v>42</v>
      </c>
    </row>
    <row r="58" spans="1:33" x14ac:dyDescent="0.2">
      <c r="A58" s="5" t="s">
        <v>58</v>
      </c>
      <c r="B58" s="26"/>
      <c r="C58" s="51">
        <v>43928.446000000004</v>
      </c>
      <c r="D58" s="51"/>
      <c r="E58" s="5">
        <f t="shared" si="0"/>
        <v>-9663.0173480762132</v>
      </c>
      <c r="F58" s="2">
        <f t="shared" si="1"/>
        <v>-9663</v>
      </c>
      <c r="G58" s="5">
        <f t="shared" si="2"/>
        <v>-9.8171999998157844E-3</v>
      </c>
      <c r="L58" s="5">
        <f>G58</f>
        <v>-9.8171999998157844E-3</v>
      </c>
      <c r="O58" s="29">
        <f t="shared" si="3"/>
        <v>-8.0777791859731746E-3</v>
      </c>
      <c r="P58" s="177">
        <f t="shared" si="4"/>
        <v>28909.946000000004</v>
      </c>
      <c r="Q58" s="5">
        <f t="shared" si="6"/>
        <v>3.025584767628887E-6</v>
      </c>
      <c r="AB58" s="5" t="s">
        <v>53</v>
      </c>
      <c r="AG58" s="5" t="s">
        <v>59</v>
      </c>
    </row>
    <row r="59" spans="1:33" x14ac:dyDescent="0.2">
      <c r="A59" s="5" t="s">
        <v>58</v>
      </c>
      <c r="B59" s="26"/>
      <c r="C59" s="51">
        <v>43931.262999999999</v>
      </c>
      <c r="D59" s="51"/>
      <c r="E59" s="5">
        <f t="shared" si="0"/>
        <v>-9658.0393980797908</v>
      </c>
      <c r="F59" s="2">
        <f t="shared" si="1"/>
        <v>-9658</v>
      </c>
      <c r="G59" s="5">
        <f t="shared" si="2"/>
        <v>-2.229520000400953E-2</v>
      </c>
      <c r="L59" s="5">
        <f>G59</f>
        <v>-2.229520000400953E-2</v>
      </c>
      <c r="O59" s="29">
        <f t="shared" si="3"/>
        <v>-8.0705899153636039E-3</v>
      </c>
      <c r="P59" s="177">
        <f t="shared" si="4"/>
        <v>28912.762999999999</v>
      </c>
      <c r="Q59" s="5">
        <f t="shared" si="6"/>
        <v>2.0233953217400747E-4</v>
      </c>
      <c r="AB59" s="5" t="s">
        <v>53</v>
      </c>
      <c r="AG59" s="5" t="s">
        <v>59</v>
      </c>
    </row>
    <row r="60" spans="1:33" x14ac:dyDescent="0.2">
      <c r="A60" s="5" t="s">
        <v>58</v>
      </c>
      <c r="B60" s="26"/>
      <c r="C60" s="51">
        <v>43932.400999999998</v>
      </c>
      <c r="D60" s="51"/>
      <c r="E60" s="5">
        <f t="shared" si="0"/>
        <v>-9656.0284264447419</v>
      </c>
      <c r="F60" s="2">
        <f t="shared" si="1"/>
        <v>-9656</v>
      </c>
      <c r="G60" s="5">
        <f t="shared" si="2"/>
        <v>-1.6086400006315671E-2</v>
      </c>
      <c r="L60" s="5">
        <f>G60</f>
        <v>-1.6086400006315671E-2</v>
      </c>
      <c r="O60" s="29">
        <f t="shared" si="3"/>
        <v>-8.0677150796110327E-3</v>
      </c>
      <c r="P60" s="177">
        <f t="shared" si="4"/>
        <v>28913.900999999998</v>
      </c>
      <c r="Q60" s="5">
        <f t="shared" si="6"/>
        <v>6.4299307953760164E-5</v>
      </c>
      <c r="AB60" s="5" t="s">
        <v>53</v>
      </c>
      <c r="AG60" s="5" t="s">
        <v>59</v>
      </c>
    </row>
    <row r="61" spans="1:33" x14ac:dyDescent="0.2">
      <c r="A61" s="5" t="s">
        <v>58</v>
      </c>
      <c r="B61" s="26"/>
      <c r="C61" s="51">
        <v>43932.402000000002</v>
      </c>
      <c r="D61" s="51"/>
      <c r="E61" s="5">
        <f t="shared" si="0"/>
        <v>-9656.0266593343349</v>
      </c>
      <c r="F61" s="2">
        <f t="shared" si="1"/>
        <v>-9656</v>
      </c>
      <c r="G61" s="5">
        <f t="shared" si="2"/>
        <v>-1.5086400002473965E-2</v>
      </c>
      <c r="L61" s="5">
        <f>G61</f>
        <v>-1.5086400002473965E-2</v>
      </c>
      <c r="O61" s="29">
        <f t="shared" si="3"/>
        <v>-8.0677150796110327E-3</v>
      </c>
      <c r="P61" s="177">
        <f t="shared" si="4"/>
        <v>28913.902000000002</v>
      </c>
      <c r="Q61" s="5">
        <f t="shared" si="6"/>
        <v>4.9261938046423451E-5</v>
      </c>
      <c r="AB61" s="5" t="s">
        <v>53</v>
      </c>
      <c r="AG61" s="5" t="s">
        <v>59</v>
      </c>
    </row>
    <row r="62" spans="1:33" x14ac:dyDescent="0.2">
      <c r="A62" s="5" t="s">
        <v>62</v>
      </c>
      <c r="B62" s="26"/>
      <c r="C62" s="51">
        <v>43932.41</v>
      </c>
      <c r="D62" s="51"/>
      <c r="E62" s="5">
        <f t="shared" si="0"/>
        <v>-9656.0125224511339</v>
      </c>
      <c r="F62" s="2">
        <f t="shared" si="1"/>
        <v>-9656</v>
      </c>
      <c r="G62" s="5">
        <f t="shared" si="2"/>
        <v>-7.0864000008441508E-3</v>
      </c>
      <c r="M62" s="5">
        <f t="shared" ref="M62:M69" si="7">+G62</f>
        <v>-7.0864000008441508E-3</v>
      </c>
      <c r="O62" s="29">
        <f t="shared" si="3"/>
        <v>-8.0677150796110327E-3</v>
      </c>
      <c r="P62" s="177">
        <f t="shared" si="4"/>
        <v>28913.910000000003</v>
      </c>
      <c r="Q62" s="5">
        <f t="shared" si="6"/>
        <v>9.6297928381525148E-7</v>
      </c>
      <c r="AB62" s="5" t="s">
        <v>53</v>
      </c>
      <c r="AC62" s="5">
        <v>9</v>
      </c>
      <c r="AE62" s="5" t="s">
        <v>48</v>
      </c>
      <c r="AG62" s="5" t="s">
        <v>42</v>
      </c>
    </row>
    <row r="63" spans="1:33" x14ac:dyDescent="0.2">
      <c r="A63" s="5" t="s">
        <v>62</v>
      </c>
      <c r="B63" s="26"/>
      <c r="C63" s="51">
        <v>43936.362999999998</v>
      </c>
      <c r="D63" s="51"/>
      <c r="E63" s="5">
        <f t="shared" si="0"/>
        <v>-9649.0271350404619</v>
      </c>
      <c r="F63" s="2">
        <f t="shared" si="1"/>
        <v>-9649</v>
      </c>
      <c r="G63" s="5">
        <f t="shared" si="2"/>
        <v>-1.5355600000475533E-2</v>
      </c>
      <c r="M63" s="5">
        <f t="shared" si="7"/>
        <v>-1.5355600000475533E-2</v>
      </c>
      <c r="O63" s="29">
        <f t="shared" si="3"/>
        <v>-8.0576570806877006E-3</v>
      </c>
      <c r="P63" s="177">
        <f t="shared" si="4"/>
        <v>28917.862999999998</v>
      </c>
      <c r="Q63" s="5">
        <f t="shared" si="6"/>
        <v>5.3259970860481357E-5</v>
      </c>
      <c r="AB63" s="5" t="s">
        <v>53</v>
      </c>
      <c r="AC63" s="5">
        <v>7</v>
      </c>
      <c r="AE63" s="5" t="s">
        <v>63</v>
      </c>
      <c r="AG63" s="5" t="s">
        <v>42</v>
      </c>
    </row>
    <row r="64" spans="1:33" x14ac:dyDescent="0.2">
      <c r="A64" s="5" t="s">
        <v>64</v>
      </c>
      <c r="B64" s="26"/>
      <c r="C64" s="51">
        <v>43966.357000000004</v>
      </c>
      <c r="D64" s="51"/>
      <c r="E64" s="5">
        <f t="shared" si="0"/>
        <v>-9596.0244257067861</v>
      </c>
      <c r="F64" s="2">
        <f t="shared" si="1"/>
        <v>-9596</v>
      </c>
      <c r="G64" s="5">
        <f t="shared" si="2"/>
        <v>-1.3822399996570311E-2</v>
      </c>
      <c r="M64" s="5">
        <f t="shared" si="7"/>
        <v>-1.3822399996570311E-2</v>
      </c>
      <c r="O64" s="29">
        <f t="shared" si="3"/>
        <v>-7.9817018404254141E-3</v>
      </c>
      <c r="P64" s="177">
        <f t="shared" si="4"/>
        <v>28947.857000000004</v>
      </c>
      <c r="Q64" s="5">
        <f t="shared" si="6"/>
        <v>3.4113754951194404E-5</v>
      </c>
      <c r="AB64" s="5" t="s">
        <v>53</v>
      </c>
      <c r="AC64" s="5">
        <v>8</v>
      </c>
      <c r="AE64" s="5" t="s">
        <v>45</v>
      </c>
      <c r="AG64" s="5" t="s">
        <v>42</v>
      </c>
    </row>
    <row r="65" spans="1:33" x14ac:dyDescent="0.2">
      <c r="A65" s="5" t="s">
        <v>64</v>
      </c>
      <c r="B65" s="26"/>
      <c r="C65" s="51">
        <v>43979.379000000001</v>
      </c>
      <c r="D65" s="51"/>
      <c r="E65" s="5">
        <f t="shared" si="0"/>
        <v>-9573.0131140797002</v>
      </c>
      <c r="F65" s="2">
        <f t="shared" si="1"/>
        <v>-9573</v>
      </c>
      <c r="G65" s="5">
        <f t="shared" si="2"/>
        <v>-7.4212000035913661E-3</v>
      </c>
      <c r="M65" s="5">
        <f t="shared" si="7"/>
        <v>-7.4212000035913661E-3</v>
      </c>
      <c r="O65" s="29">
        <f t="shared" si="3"/>
        <v>-7.94884906915274E-3</v>
      </c>
      <c r="P65" s="177">
        <f t="shared" si="4"/>
        <v>28960.879000000001</v>
      </c>
      <c r="Q65" s="5">
        <f t="shared" si="6"/>
        <v>2.7841353638779104E-7</v>
      </c>
      <c r="AB65" s="5" t="s">
        <v>53</v>
      </c>
      <c r="AC65" s="5">
        <v>11</v>
      </c>
      <c r="AE65" s="5" t="s">
        <v>45</v>
      </c>
      <c r="AG65" s="5" t="s">
        <v>42</v>
      </c>
    </row>
    <row r="66" spans="1:33" x14ac:dyDescent="0.2">
      <c r="A66" s="5" t="s">
        <v>65</v>
      </c>
      <c r="B66" s="26"/>
      <c r="C66" s="51">
        <v>44165.56</v>
      </c>
      <c r="D66" s="51"/>
      <c r="E66" s="5">
        <f t="shared" si="0"/>
        <v>-9244.0107327217302</v>
      </c>
      <c r="F66" s="2">
        <f t="shared" si="1"/>
        <v>-9244</v>
      </c>
      <c r="G66" s="5">
        <f t="shared" si="2"/>
        <v>-6.0736000014003366E-3</v>
      </c>
      <c r="M66" s="5">
        <f t="shared" si="7"/>
        <v>-6.0736000014003366E-3</v>
      </c>
      <c r="O66" s="29">
        <f t="shared" si="3"/>
        <v>-7.4861288495058796E-3</v>
      </c>
      <c r="P66" s="177">
        <f t="shared" si="4"/>
        <v>29147.059999999998</v>
      </c>
      <c r="Q66" s="5">
        <f t="shared" si="6"/>
        <v>1.9952377467303723E-6</v>
      </c>
      <c r="AB66" s="5" t="s">
        <v>53</v>
      </c>
      <c r="AC66" s="5">
        <v>6</v>
      </c>
      <c r="AE66" s="5" t="s">
        <v>45</v>
      </c>
      <c r="AG66" s="5" t="s">
        <v>42</v>
      </c>
    </row>
    <row r="67" spans="1:33" x14ac:dyDescent="0.2">
      <c r="A67" s="5" t="s">
        <v>66</v>
      </c>
      <c r="B67" s="26"/>
      <c r="C67" s="51">
        <v>44212.519</v>
      </c>
      <c r="D67" s="51"/>
      <c r="E67" s="5">
        <f t="shared" si="0"/>
        <v>-9161.0289954542877</v>
      </c>
      <c r="F67" s="2">
        <f t="shared" si="1"/>
        <v>-9161</v>
      </c>
      <c r="G67" s="5">
        <f t="shared" si="2"/>
        <v>-1.6408399998908862E-2</v>
      </c>
      <c r="M67" s="5">
        <f t="shared" si="7"/>
        <v>-1.6408399998908862E-2</v>
      </c>
      <c r="O67" s="29">
        <f t="shared" si="3"/>
        <v>-7.3715250834858175E-3</v>
      </c>
      <c r="P67" s="177">
        <f t="shared" si="4"/>
        <v>29194.019</v>
      </c>
      <c r="Q67" s="5">
        <f t="shared" si="6"/>
        <v>8.1665108237002272E-5</v>
      </c>
      <c r="AB67" s="5" t="s">
        <v>53</v>
      </c>
      <c r="AC67" s="5">
        <v>6</v>
      </c>
      <c r="AE67" s="5" t="s">
        <v>45</v>
      </c>
      <c r="AG67" s="5" t="s">
        <v>42</v>
      </c>
    </row>
    <row r="68" spans="1:33" x14ac:dyDescent="0.2">
      <c r="A68" s="5" t="s">
        <v>66</v>
      </c>
      <c r="B68" s="26"/>
      <c r="C68" s="51">
        <v>44224.404999999999</v>
      </c>
      <c r="D68" s="51"/>
      <c r="E68" s="5">
        <f t="shared" si="0"/>
        <v>-9140.0251212414496</v>
      </c>
      <c r="F68" s="2">
        <f t="shared" si="1"/>
        <v>-9140</v>
      </c>
      <c r="G68" s="5">
        <f t="shared" si="2"/>
        <v>-1.4216000003216323E-2</v>
      </c>
      <c r="M68" s="5">
        <f t="shared" si="7"/>
        <v>-1.4216000003216323E-2</v>
      </c>
      <c r="O68" s="29">
        <f t="shared" si="3"/>
        <v>-7.3426650585507666E-3</v>
      </c>
      <c r="P68" s="177">
        <f t="shared" si="4"/>
        <v>29205.904999999999</v>
      </c>
      <c r="Q68" s="5">
        <f t="shared" si="6"/>
        <v>4.7242733261560662E-5</v>
      </c>
      <c r="AB68" s="5" t="s">
        <v>53</v>
      </c>
      <c r="AC68" s="5">
        <v>6</v>
      </c>
      <c r="AE68" s="5" t="s">
        <v>45</v>
      </c>
      <c r="AG68" s="5" t="s">
        <v>42</v>
      </c>
    </row>
    <row r="69" spans="1:33" x14ac:dyDescent="0.2">
      <c r="A69" s="5" t="s">
        <v>67</v>
      </c>
      <c r="B69" s="26"/>
      <c r="C69" s="51">
        <v>44340.408000000003</v>
      </c>
      <c r="D69" s="51"/>
      <c r="E69" s="5">
        <f t="shared" si="0"/>
        <v>-8935.0350135254594</v>
      </c>
      <c r="F69" s="2">
        <f t="shared" si="1"/>
        <v>-8935</v>
      </c>
      <c r="G69" s="5">
        <f t="shared" si="2"/>
        <v>-1.9813999999314547E-2</v>
      </c>
      <c r="M69" s="5">
        <f t="shared" si="7"/>
        <v>-1.9813999999314547E-2</v>
      </c>
      <c r="O69" s="29">
        <f t="shared" si="3"/>
        <v>-7.0638235665654138E-3</v>
      </c>
      <c r="P69" s="177">
        <f t="shared" si="4"/>
        <v>29321.908000000003</v>
      </c>
      <c r="Q69" s="5">
        <f t="shared" si="6"/>
        <v>1.6256699906623141E-4</v>
      </c>
      <c r="AB69" s="5" t="s">
        <v>53</v>
      </c>
      <c r="AC69" s="5">
        <v>11</v>
      </c>
      <c r="AE69" s="5" t="s">
        <v>48</v>
      </c>
      <c r="AG69" s="5" t="s">
        <v>42</v>
      </c>
    </row>
    <row r="70" spans="1:33" x14ac:dyDescent="0.2">
      <c r="A70" s="5" t="s">
        <v>23</v>
      </c>
      <c r="B70" s="25"/>
      <c r="C70" s="51">
        <v>44593.945</v>
      </c>
      <c r="D70" s="51">
        <v>2.3999999999999998E-3</v>
      </c>
      <c r="E70" s="5">
        <f t="shared" si="0"/>
        <v>-8487.0071440739266</v>
      </c>
      <c r="F70" s="2">
        <f t="shared" si="1"/>
        <v>-8487</v>
      </c>
      <c r="G70" s="5">
        <f t="shared" si="2"/>
        <v>-4.0427999992971309E-3</v>
      </c>
      <c r="I70" s="5">
        <f>G70</f>
        <v>-4.0427999992971309E-3</v>
      </c>
      <c r="O70" s="29">
        <f t="shared" si="3"/>
        <v>-6.4726844687301287E-3</v>
      </c>
      <c r="P70" s="177">
        <f t="shared" si="4"/>
        <v>29575.445</v>
      </c>
      <c r="Q70" s="5">
        <f t="shared" si="6"/>
        <v>5.9043385347916816E-6</v>
      </c>
    </row>
    <row r="71" spans="1:33" x14ac:dyDescent="0.2">
      <c r="A71" s="5" t="s">
        <v>68</v>
      </c>
      <c r="B71" s="26"/>
      <c r="C71" s="51">
        <v>44602.427000000003</v>
      </c>
      <c r="D71" s="51"/>
      <c r="E71" s="5">
        <f t="shared" si="0"/>
        <v>-8472.0185136622331</v>
      </c>
      <c r="F71" s="2">
        <f t="shared" si="1"/>
        <v>-8472</v>
      </c>
      <c r="G71" s="5">
        <f t="shared" si="2"/>
        <v>-1.04767999946489E-2</v>
      </c>
      <c r="M71" s="5">
        <f>+G71</f>
        <v>-1.04767999946489E-2</v>
      </c>
      <c r="O71" s="29">
        <f t="shared" si="3"/>
        <v>-6.4533246829928687E-3</v>
      </c>
      <c r="P71" s="177">
        <f t="shared" si="4"/>
        <v>29583.927000000003</v>
      </c>
      <c r="Q71" s="5">
        <f t="shared" si="6"/>
        <v>1.6188353583505595E-5</v>
      </c>
      <c r="AB71" s="5" t="s">
        <v>53</v>
      </c>
      <c r="AC71" s="5">
        <v>6</v>
      </c>
      <c r="AE71" s="5" t="s">
        <v>45</v>
      </c>
      <c r="AG71" s="5" t="s">
        <v>42</v>
      </c>
    </row>
    <row r="72" spans="1:33" x14ac:dyDescent="0.2">
      <c r="A72" s="5" t="s">
        <v>68</v>
      </c>
      <c r="B72" s="26"/>
      <c r="C72" s="51">
        <v>44603.563999999998</v>
      </c>
      <c r="D72" s="51"/>
      <c r="E72" s="5">
        <f t="shared" si="0"/>
        <v>-8470.0093091375911</v>
      </c>
      <c r="F72" s="2">
        <f t="shared" si="1"/>
        <v>-8470</v>
      </c>
      <c r="G72" s="5">
        <f t="shared" si="2"/>
        <v>-5.2680000007967465E-3</v>
      </c>
      <c r="M72" s="5">
        <f>+G72</f>
        <v>-5.2680000007967465E-3</v>
      </c>
      <c r="O72" s="29">
        <f t="shared" si="3"/>
        <v>-6.4507454971352426E-3</v>
      </c>
      <c r="P72" s="177">
        <f t="shared" si="4"/>
        <v>29585.063999999998</v>
      </c>
      <c r="Q72" s="5">
        <f t="shared" si="6"/>
        <v>1.3988869091089957E-6</v>
      </c>
      <c r="AB72" s="5" t="s">
        <v>53</v>
      </c>
      <c r="AC72" s="5">
        <v>5</v>
      </c>
      <c r="AE72" s="5" t="s">
        <v>45</v>
      </c>
      <c r="AG72" s="5" t="s">
        <v>42</v>
      </c>
    </row>
    <row r="73" spans="1:33" x14ac:dyDescent="0.2">
      <c r="A73" s="5" t="s">
        <v>23</v>
      </c>
      <c r="B73" s="25"/>
      <c r="C73" s="51">
        <v>44622.805</v>
      </c>
      <c r="D73" s="51">
        <v>2.9999999999999996E-3</v>
      </c>
      <c r="E73" s="5">
        <f t="shared" si="0"/>
        <v>-8436.008337933712</v>
      </c>
      <c r="F73" s="2">
        <f t="shared" si="1"/>
        <v>-8436</v>
      </c>
      <c r="G73" s="5">
        <f t="shared" si="2"/>
        <v>-4.7183999995468184E-3</v>
      </c>
      <c r="I73" s="5">
        <f>G73</f>
        <v>-4.7183999995468184E-3</v>
      </c>
      <c r="O73" s="29">
        <f t="shared" si="3"/>
        <v>-6.4069756182198855E-3</v>
      </c>
      <c r="P73" s="177">
        <f t="shared" si="4"/>
        <v>29604.305</v>
      </c>
      <c r="Q73" s="5">
        <f t="shared" si="6"/>
        <v>2.8512876199771311E-6</v>
      </c>
    </row>
    <row r="74" spans="1:33" x14ac:dyDescent="0.2">
      <c r="A74" s="5" t="s">
        <v>58</v>
      </c>
      <c r="B74" s="26"/>
      <c r="C74" s="51">
        <v>44632.42</v>
      </c>
      <c r="D74" s="51"/>
      <c r="E74" s="5">
        <f t="shared" si="0"/>
        <v>-8419.017571438977</v>
      </c>
      <c r="F74" s="2">
        <f t="shared" si="1"/>
        <v>-8419</v>
      </c>
      <c r="G74" s="5">
        <f t="shared" si="2"/>
        <v>-9.9436000018613413E-3</v>
      </c>
      <c r="L74" s="5">
        <f>G74</f>
        <v>-9.9436000018613413E-3</v>
      </c>
      <c r="O74" s="29">
        <f t="shared" si="3"/>
        <v>-6.3851447108994154E-3</v>
      </c>
      <c r="P74" s="177">
        <f t="shared" si="4"/>
        <v>29613.919999999998</v>
      </c>
      <c r="Q74" s="5">
        <f t="shared" si="6"/>
        <v>1.2662604057774924E-5</v>
      </c>
      <c r="AB74" s="5" t="s">
        <v>53</v>
      </c>
      <c r="AG74" s="5" t="s">
        <v>59</v>
      </c>
    </row>
    <row r="75" spans="1:33" x14ac:dyDescent="0.2">
      <c r="A75" s="5" t="s">
        <v>58</v>
      </c>
      <c r="B75" s="26"/>
      <c r="C75" s="51">
        <v>44632.425000000003</v>
      </c>
      <c r="D75" s="51"/>
      <c r="E75" s="5">
        <f t="shared" si="0"/>
        <v>-8419.0087358869696</v>
      </c>
      <c r="F75" s="2">
        <f t="shared" si="1"/>
        <v>-8419</v>
      </c>
      <c r="G75" s="5">
        <f t="shared" si="2"/>
        <v>-4.9435999972047284E-3</v>
      </c>
      <c r="L75" s="5">
        <f>G75</f>
        <v>-4.9435999972047284E-3</v>
      </c>
      <c r="O75" s="29">
        <f t="shared" si="3"/>
        <v>-6.3851447108994154E-3</v>
      </c>
      <c r="P75" s="177">
        <f t="shared" si="4"/>
        <v>29613.925000000003</v>
      </c>
      <c r="Q75" s="5">
        <f t="shared" si="6"/>
        <v>2.078051161581097E-6</v>
      </c>
      <c r="AB75" s="5" t="s">
        <v>53</v>
      </c>
      <c r="AG75" s="5" t="s">
        <v>59</v>
      </c>
    </row>
    <row r="76" spans="1:33" x14ac:dyDescent="0.2">
      <c r="A76" s="5" t="s">
        <v>23</v>
      </c>
      <c r="B76" s="26"/>
      <c r="C76" s="51">
        <v>44634.697</v>
      </c>
      <c r="D76" s="51">
        <v>3.5999999999999999E-3</v>
      </c>
      <c r="E76" s="5">
        <f t="shared" si="0"/>
        <v>-8414.9938610584722</v>
      </c>
      <c r="F76" s="2">
        <f t="shared" si="1"/>
        <v>-8415</v>
      </c>
      <c r="G76" s="5">
        <f t="shared" si="2"/>
        <v>3.4739999973680824E-3</v>
      </c>
      <c r="I76" s="5">
        <f>G76</f>
        <v>3.4739999973680824E-3</v>
      </c>
      <c r="O76" s="29">
        <f t="shared" si="3"/>
        <v>-6.3800132617715605E-3</v>
      </c>
      <c r="P76" s="177">
        <f t="shared" si="4"/>
        <v>29616.197</v>
      </c>
      <c r="Q76" s="5">
        <f t="shared" si="6"/>
        <v>9.7101577311299871E-5</v>
      </c>
    </row>
    <row r="77" spans="1:33" x14ac:dyDescent="0.2">
      <c r="A77" s="5" t="s">
        <v>58</v>
      </c>
      <c r="B77" s="26"/>
      <c r="C77" s="51">
        <v>44636.377999999997</v>
      </c>
      <c r="D77" s="51"/>
      <c r="E77" s="5">
        <f t="shared" si="0"/>
        <v>-8412.0233484762994</v>
      </c>
      <c r="F77" s="2">
        <f t="shared" si="1"/>
        <v>-8412</v>
      </c>
      <c r="G77" s="5">
        <f t="shared" si="2"/>
        <v>-1.3212800004112069E-2</v>
      </c>
      <c r="L77" s="5">
        <f>G77</f>
        <v>-1.3212800004112069E-2</v>
      </c>
      <c r="O77" s="29">
        <f t="shared" si="3"/>
        <v>-6.3761659836625573E-3</v>
      </c>
      <c r="P77" s="177">
        <f t="shared" si="4"/>
        <v>29617.877999999997</v>
      </c>
      <c r="Q77" s="5">
        <f t="shared" si="6"/>
        <v>4.6739564729567648E-5</v>
      </c>
      <c r="AB77" s="5" t="s">
        <v>53</v>
      </c>
      <c r="AG77" s="5" t="s">
        <v>59</v>
      </c>
    </row>
    <row r="78" spans="1:33" x14ac:dyDescent="0.2">
      <c r="A78" s="5" t="s">
        <v>70</v>
      </c>
      <c r="B78" s="26"/>
      <c r="C78" s="51">
        <v>44636.379000000001</v>
      </c>
      <c r="D78" s="51"/>
      <c r="E78" s="5">
        <f t="shared" si="0"/>
        <v>-8412.0215813658924</v>
      </c>
      <c r="F78" s="2">
        <f t="shared" si="1"/>
        <v>-8412</v>
      </c>
      <c r="G78" s="5">
        <f t="shared" si="2"/>
        <v>-1.2212800000270363E-2</v>
      </c>
      <c r="M78" s="5">
        <f>+G78</f>
        <v>-1.2212800000270363E-2</v>
      </c>
      <c r="O78" s="29">
        <f t="shared" si="3"/>
        <v>-6.3761659836625573E-3</v>
      </c>
      <c r="P78" s="177">
        <f t="shared" si="4"/>
        <v>29617.879000000001</v>
      </c>
      <c r="Q78" s="5">
        <f t="shared" si="6"/>
        <v>3.4066296643823365E-5</v>
      </c>
      <c r="AB78" s="5" t="s">
        <v>53</v>
      </c>
      <c r="AC78" s="5">
        <v>9</v>
      </c>
      <c r="AE78" s="5" t="s">
        <v>69</v>
      </c>
      <c r="AG78" s="5" t="s">
        <v>42</v>
      </c>
    </row>
    <row r="79" spans="1:33" x14ac:dyDescent="0.2">
      <c r="A79" s="5" t="s">
        <v>68</v>
      </c>
      <c r="B79" s="26"/>
      <c r="C79" s="51">
        <v>44636.381999999998</v>
      </c>
      <c r="D79" s="51"/>
      <c r="E79" s="5">
        <f t="shared" si="0"/>
        <v>-8412.0162800346989</v>
      </c>
      <c r="F79" s="2">
        <f t="shared" si="1"/>
        <v>-8412</v>
      </c>
      <c r="G79" s="5">
        <f t="shared" si="2"/>
        <v>-9.2128000032971613E-3</v>
      </c>
      <c r="M79" s="5">
        <f>+G79</f>
        <v>-9.2128000032971613E-3</v>
      </c>
      <c r="O79" s="29">
        <f t="shared" si="3"/>
        <v>-6.3761659836625573E-3</v>
      </c>
      <c r="P79" s="177">
        <f t="shared" si="4"/>
        <v>29617.881999999998</v>
      </c>
      <c r="Q79" s="5">
        <f t="shared" si="6"/>
        <v>8.0464925613483715E-6</v>
      </c>
      <c r="AB79" s="5" t="s">
        <v>53</v>
      </c>
      <c r="AC79" s="5">
        <v>10</v>
      </c>
      <c r="AE79" s="5" t="s">
        <v>48</v>
      </c>
      <c r="AG79" s="5" t="s">
        <v>42</v>
      </c>
    </row>
    <row r="80" spans="1:33" x14ac:dyDescent="0.2">
      <c r="A80" s="5" t="s">
        <v>58</v>
      </c>
      <c r="B80" s="26"/>
      <c r="C80" s="51">
        <v>44636.383000000002</v>
      </c>
      <c r="D80" s="51"/>
      <c r="E80" s="5">
        <f t="shared" si="0"/>
        <v>-8412.0145129242919</v>
      </c>
      <c r="F80" s="2">
        <f t="shared" si="1"/>
        <v>-8412</v>
      </c>
      <c r="G80" s="5">
        <f t="shared" si="2"/>
        <v>-8.2127999994554557E-3</v>
      </c>
      <c r="L80" s="5">
        <f>G80</f>
        <v>-8.2127999994554557E-3</v>
      </c>
      <c r="O80" s="29">
        <f t="shared" si="3"/>
        <v>-6.3761659836625573E-3</v>
      </c>
      <c r="P80" s="177">
        <f t="shared" si="4"/>
        <v>29617.883000000002</v>
      </c>
      <c r="Q80" s="5">
        <f t="shared" si="6"/>
        <v>3.3732245079675486E-6</v>
      </c>
      <c r="AB80" s="5" t="s">
        <v>53</v>
      </c>
      <c r="AG80" s="5" t="s">
        <v>59</v>
      </c>
    </row>
    <row r="81" spans="1:33" x14ac:dyDescent="0.2">
      <c r="A81" s="5" t="s">
        <v>70</v>
      </c>
      <c r="B81" s="26"/>
      <c r="C81" s="51">
        <v>44640.343000000001</v>
      </c>
      <c r="D81" s="51"/>
      <c r="E81" s="5">
        <f t="shared" si="0"/>
        <v>-8405.0167557408131</v>
      </c>
      <c r="F81" s="2">
        <f t="shared" si="1"/>
        <v>-8405</v>
      </c>
      <c r="G81" s="5">
        <f t="shared" si="2"/>
        <v>-9.4820000012987293E-3</v>
      </c>
      <c r="M81" s="5">
        <f t="shared" ref="M81:M91" si="8">+G81</f>
        <v>-9.4820000012987293E-3</v>
      </c>
      <c r="O81" s="29">
        <f t="shared" si="3"/>
        <v>-6.3671933638645055E-3</v>
      </c>
      <c r="P81" s="177">
        <f t="shared" si="4"/>
        <v>29621.843000000001</v>
      </c>
      <c r="Q81" s="5">
        <f t="shared" si="6"/>
        <v>9.7020203886042956E-6</v>
      </c>
      <c r="AB81" s="5" t="s">
        <v>53</v>
      </c>
      <c r="AC81" s="5">
        <v>13</v>
      </c>
      <c r="AE81" s="5" t="s">
        <v>69</v>
      </c>
      <c r="AG81" s="5" t="s">
        <v>42</v>
      </c>
    </row>
    <row r="82" spans="1:33" x14ac:dyDescent="0.2">
      <c r="A82" s="5" t="s">
        <v>70</v>
      </c>
      <c r="B82" s="26"/>
      <c r="C82" s="51">
        <v>44641.474000000002</v>
      </c>
      <c r="D82" s="51"/>
      <c r="E82" s="5">
        <f t="shared" si="0"/>
        <v>-8403.0181538785582</v>
      </c>
      <c r="F82" s="2">
        <f t="shared" si="1"/>
        <v>-8403</v>
      </c>
      <c r="G82" s="5">
        <f t="shared" si="2"/>
        <v>-1.0273200001392979E-2</v>
      </c>
      <c r="M82" s="5">
        <f t="shared" si="8"/>
        <v>-1.0273200001392979E-2</v>
      </c>
      <c r="O82" s="29">
        <f t="shared" si="3"/>
        <v>-6.3646308799823947E-3</v>
      </c>
      <c r="P82" s="177">
        <f t="shared" si="4"/>
        <v>29622.974000000002</v>
      </c>
      <c r="Q82" s="5">
        <f t="shared" si="6"/>
        <v>1.527691257684431E-5</v>
      </c>
      <c r="AB82" s="5" t="s">
        <v>53</v>
      </c>
      <c r="AC82" s="5">
        <v>7</v>
      </c>
      <c r="AE82" s="5" t="s">
        <v>69</v>
      </c>
      <c r="AG82" s="5" t="s">
        <v>42</v>
      </c>
    </row>
    <row r="83" spans="1:33" x14ac:dyDescent="0.2">
      <c r="A83" s="5" t="s">
        <v>70</v>
      </c>
      <c r="B83" s="26"/>
      <c r="C83" s="51">
        <v>44645.434000000001</v>
      </c>
      <c r="D83" s="51"/>
      <c r="E83" s="5">
        <f t="shared" si="0"/>
        <v>-8396.0203966950794</v>
      </c>
      <c r="F83" s="2">
        <f t="shared" si="1"/>
        <v>-8396</v>
      </c>
      <c r="G83" s="5">
        <f t="shared" si="2"/>
        <v>-1.1542400003236253E-2</v>
      </c>
      <c r="M83" s="5">
        <f t="shared" si="8"/>
        <v>-1.1542400003236253E-2</v>
      </c>
      <c r="O83" s="29">
        <f t="shared" si="3"/>
        <v>-6.3556661126056681E-3</v>
      </c>
      <c r="P83" s="177">
        <f t="shared" si="4"/>
        <v>29626.934000000001</v>
      </c>
      <c r="Q83" s="5">
        <f t="shared" si="6"/>
        <v>2.6902208452215881E-5</v>
      </c>
      <c r="AB83" s="5" t="s">
        <v>53</v>
      </c>
      <c r="AC83" s="5">
        <v>9</v>
      </c>
      <c r="AE83" s="5" t="s">
        <v>69</v>
      </c>
      <c r="AG83" s="5" t="s">
        <v>42</v>
      </c>
    </row>
    <row r="84" spans="1:33" x14ac:dyDescent="0.2">
      <c r="A84" s="5" t="s">
        <v>70</v>
      </c>
      <c r="B84" s="26"/>
      <c r="C84" s="51">
        <v>44661.285000000003</v>
      </c>
      <c r="D84" s="51"/>
      <c r="E84" s="5">
        <f t="shared" si="0"/>
        <v>-8368.009929746755</v>
      </c>
      <c r="F84" s="2">
        <f t="shared" si="1"/>
        <v>-8368</v>
      </c>
      <c r="G84" s="5">
        <f t="shared" si="2"/>
        <v>-5.619199997454416E-3</v>
      </c>
      <c r="M84" s="5">
        <f t="shared" si="8"/>
        <v>-5.619199997454416E-3</v>
      </c>
      <c r="O84" s="29">
        <f t="shared" si="3"/>
        <v>-6.319868117486839E-3</v>
      </c>
      <c r="P84" s="177">
        <f t="shared" si="4"/>
        <v>29642.785000000003</v>
      </c>
      <c r="Q84" s="5">
        <f t="shared" si="6"/>
        <v>4.9093581442976994E-7</v>
      </c>
      <c r="AB84" s="5" t="s">
        <v>53</v>
      </c>
      <c r="AC84" s="5">
        <v>11</v>
      </c>
      <c r="AE84" s="5" t="s">
        <v>45</v>
      </c>
      <c r="AG84" s="5" t="s">
        <v>42</v>
      </c>
    </row>
    <row r="85" spans="1:33" x14ac:dyDescent="0.2">
      <c r="A85" s="5" t="s">
        <v>70</v>
      </c>
      <c r="B85" s="26"/>
      <c r="C85" s="51">
        <v>44662.411999999997</v>
      </c>
      <c r="D85" s="51"/>
      <c r="E85" s="5">
        <f t="shared" ref="E85:E148" si="9">(C85-C$7)/C$8</f>
        <v>-8366.0183963261152</v>
      </c>
      <c r="F85" s="2">
        <f t="shared" ref="F85:F148" si="10">ROUND(2*E85,0)/2</f>
        <v>-8366</v>
      </c>
      <c r="G85" s="5">
        <f t="shared" ref="G85:G148" si="11">C85-(C$7+F85*C$8)</f>
        <v>-1.0410400005639531E-2</v>
      </c>
      <c r="M85" s="5">
        <f t="shared" si="8"/>
        <v>-1.0410400005639531E-2</v>
      </c>
      <c r="O85" s="29">
        <f t="shared" ref="O85:O148" si="12">+D$11+D$12*F85+D$13*F85^2</f>
        <v>-6.3173148570837435E-3</v>
      </c>
      <c r="P85" s="177">
        <f t="shared" ref="P85:P148" si="13">C85-15018.5</f>
        <v>29643.911999999997</v>
      </c>
      <c r="Q85" s="5">
        <f t="shared" si="6"/>
        <v>1.6753346033327951E-5</v>
      </c>
      <c r="AB85" s="5" t="s">
        <v>53</v>
      </c>
      <c r="AC85" s="5">
        <v>6</v>
      </c>
      <c r="AE85" s="5" t="s">
        <v>45</v>
      </c>
      <c r="AG85" s="5" t="s">
        <v>42</v>
      </c>
    </row>
    <row r="86" spans="1:33" x14ac:dyDescent="0.2">
      <c r="A86" s="5" t="s">
        <v>70</v>
      </c>
      <c r="B86" s="26"/>
      <c r="C86" s="51">
        <v>44662.43</v>
      </c>
      <c r="D86" s="51"/>
      <c r="E86" s="5">
        <f t="shared" si="9"/>
        <v>-8365.9865883389102</v>
      </c>
      <c r="F86" s="2">
        <f t="shared" si="10"/>
        <v>-8366</v>
      </c>
      <c r="G86" s="5">
        <f t="shared" si="11"/>
        <v>7.5895999980275519E-3</v>
      </c>
      <c r="M86" s="5">
        <f t="shared" si="8"/>
        <v>7.5895999980275519E-3</v>
      </c>
      <c r="O86" s="29">
        <f t="shared" si="12"/>
        <v>-6.3173148570837435E-3</v>
      </c>
      <c r="P86" s="177">
        <f t="shared" si="13"/>
        <v>29643.93</v>
      </c>
      <c r="Q86" s="5">
        <f t="shared" si="6"/>
        <v>1.9340228078731521E-4</v>
      </c>
      <c r="AB86" s="5" t="s">
        <v>53</v>
      </c>
      <c r="AC86" s="5">
        <v>7</v>
      </c>
      <c r="AE86" s="5" t="s">
        <v>48</v>
      </c>
      <c r="AG86" s="5" t="s">
        <v>42</v>
      </c>
    </row>
    <row r="87" spans="1:33" x14ac:dyDescent="0.2">
      <c r="A87" s="5" t="s">
        <v>70</v>
      </c>
      <c r="B87" s="26"/>
      <c r="C87" s="51">
        <v>44670.341</v>
      </c>
      <c r="D87" s="51"/>
      <c r="E87" s="5">
        <f t="shared" si="9"/>
        <v>-8352.0069779655478</v>
      </c>
      <c r="F87" s="2">
        <f t="shared" si="10"/>
        <v>-8352</v>
      </c>
      <c r="G87" s="5">
        <f t="shared" si="11"/>
        <v>-3.9488000038545579E-3</v>
      </c>
      <c r="M87" s="5">
        <f t="shared" si="8"/>
        <v>-3.9488000038545579E-3</v>
      </c>
      <c r="O87" s="29">
        <f t="shared" si="12"/>
        <v>-6.2994559941222097E-3</v>
      </c>
      <c r="P87" s="177">
        <f t="shared" si="13"/>
        <v>29651.841</v>
      </c>
      <c r="Q87" s="5">
        <f t="shared" ref="Q87:Q150" si="14">+(O87-G87)^2</f>
        <v>5.5255835845811949E-6</v>
      </c>
      <c r="AB87" s="5" t="s">
        <v>53</v>
      </c>
      <c r="AC87" s="5">
        <v>8</v>
      </c>
      <c r="AE87" s="5" t="s">
        <v>71</v>
      </c>
      <c r="AG87" s="5" t="s">
        <v>42</v>
      </c>
    </row>
    <row r="88" spans="1:33" x14ac:dyDescent="0.2">
      <c r="A88" s="5" t="s">
        <v>70</v>
      </c>
      <c r="B88" s="26"/>
      <c r="C88" s="51">
        <v>44674.294999999998</v>
      </c>
      <c r="D88" s="51"/>
      <c r="E88" s="5">
        <f t="shared" si="9"/>
        <v>-8345.0198234444706</v>
      </c>
      <c r="F88" s="2">
        <f t="shared" si="10"/>
        <v>-8345</v>
      </c>
      <c r="G88" s="5">
        <f t="shared" si="11"/>
        <v>-1.1217999999644235E-2</v>
      </c>
      <c r="M88" s="5">
        <f t="shared" si="8"/>
        <v>-1.1217999999644235E-2</v>
      </c>
      <c r="O88" s="29">
        <f t="shared" si="12"/>
        <v>-6.2905357237996546E-3</v>
      </c>
      <c r="P88" s="177">
        <f t="shared" si="13"/>
        <v>29655.794999999998</v>
      </c>
      <c r="Q88" s="5">
        <f t="shared" si="14"/>
        <v>2.4279904189724554E-5</v>
      </c>
      <c r="AB88" s="5" t="s">
        <v>53</v>
      </c>
      <c r="AC88" s="5">
        <v>5</v>
      </c>
      <c r="AE88" s="5" t="s">
        <v>72</v>
      </c>
      <c r="AG88" s="5" t="s">
        <v>42</v>
      </c>
    </row>
    <row r="89" spans="1:33" x14ac:dyDescent="0.2">
      <c r="A89" s="5" t="s">
        <v>73</v>
      </c>
      <c r="B89" s="26"/>
      <c r="C89" s="51">
        <v>44895.57</v>
      </c>
      <c r="D89" s="51"/>
      <c r="E89" s="5">
        <f t="shared" si="9"/>
        <v>-7954.0024697134977</v>
      </c>
      <c r="F89" s="2">
        <f t="shared" si="10"/>
        <v>-7954</v>
      </c>
      <c r="G89" s="5">
        <f t="shared" si="11"/>
        <v>-1.3976000045659021E-3</v>
      </c>
      <c r="M89" s="5">
        <f t="shared" si="8"/>
        <v>-1.3976000045659021E-3</v>
      </c>
      <c r="O89" s="29">
        <f t="shared" si="12"/>
        <v>-5.8019731489704013E-3</v>
      </c>
      <c r="P89" s="177">
        <f t="shared" si="13"/>
        <v>29877.07</v>
      </c>
      <c r="Q89" s="5">
        <f t="shared" si="14"/>
        <v>1.9398502795151576E-5</v>
      </c>
      <c r="AB89" s="5" t="s">
        <v>53</v>
      </c>
      <c r="AC89" s="5">
        <v>7</v>
      </c>
      <c r="AE89" s="5" t="s">
        <v>45</v>
      </c>
      <c r="AG89" s="5" t="s">
        <v>42</v>
      </c>
    </row>
    <row r="90" spans="1:33" x14ac:dyDescent="0.2">
      <c r="A90" s="5" t="s">
        <v>74</v>
      </c>
      <c r="B90" s="26"/>
      <c r="C90" s="51">
        <v>44933.485000000001</v>
      </c>
      <c r="D90" s="51"/>
      <c r="E90" s="5">
        <f t="shared" si="9"/>
        <v>-7887.0024789024701</v>
      </c>
      <c r="F90" s="2">
        <f t="shared" si="10"/>
        <v>-7887</v>
      </c>
      <c r="G90" s="5">
        <f t="shared" si="11"/>
        <v>-1.4028000005055219E-3</v>
      </c>
      <c r="M90" s="5">
        <f t="shared" si="8"/>
        <v>-1.4028000005055219E-3</v>
      </c>
      <c r="O90" s="29">
        <f t="shared" si="12"/>
        <v>-5.7201676415005159E-3</v>
      </c>
      <c r="P90" s="177">
        <f t="shared" si="13"/>
        <v>29914.985000000001</v>
      </c>
      <c r="Q90" s="5">
        <f t="shared" si="14"/>
        <v>1.8639663347510678E-5</v>
      </c>
      <c r="AB90" s="5" t="s">
        <v>53</v>
      </c>
      <c r="AC90" s="5">
        <v>14</v>
      </c>
      <c r="AE90" s="5" t="s">
        <v>71</v>
      </c>
      <c r="AG90" s="5" t="s">
        <v>42</v>
      </c>
    </row>
    <row r="91" spans="1:33" x14ac:dyDescent="0.2">
      <c r="A91" s="5" t="s">
        <v>74</v>
      </c>
      <c r="B91" s="26"/>
      <c r="C91" s="51">
        <v>45001.383999999998</v>
      </c>
      <c r="D91" s="51"/>
      <c r="E91" s="5">
        <f t="shared" si="9"/>
        <v>-7767.0174498617826</v>
      </c>
      <c r="F91" s="2">
        <f t="shared" si="10"/>
        <v>-7767</v>
      </c>
      <c r="G91" s="5">
        <f t="shared" si="11"/>
        <v>-9.8748000018531457E-3</v>
      </c>
      <c r="M91" s="5">
        <f t="shared" si="8"/>
        <v>-9.8748000018531457E-3</v>
      </c>
      <c r="O91" s="29">
        <f t="shared" si="12"/>
        <v>-5.5750487935341724E-3</v>
      </c>
      <c r="P91" s="177">
        <f t="shared" si="13"/>
        <v>29982.883999999998</v>
      </c>
      <c r="Q91" s="5">
        <f t="shared" si="14"/>
        <v>1.8487860453440471E-5</v>
      </c>
      <c r="AC91" s="5">
        <v>6</v>
      </c>
      <c r="AE91" s="5" t="s">
        <v>45</v>
      </c>
      <c r="AG91" s="5" t="s">
        <v>42</v>
      </c>
    </row>
    <row r="92" spans="1:33" x14ac:dyDescent="0.2">
      <c r="A92" s="5" t="s">
        <v>75</v>
      </c>
      <c r="B92" s="26"/>
      <c r="C92" s="51">
        <v>45014.413999999997</v>
      </c>
      <c r="D92" s="51"/>
      <c r="E92" s="5">
        <f t="shared" si="9"/>
        <v>-7743.9920013514939</v>
      </c>
      <c r="F92" s="2">
        <f t="shared" si="10"/>
        <v>-7744</v>
      </c>
      <c r="G92" s="5">
        <f t="shared" si="11"/>
        <v>4.5263999927556142E-3</v>
      </c>
      <c r="L92" s="5">
        <f>G92</f>
        <v>4.5263999927556142E-3</v>
      </c>
      <c r="O92" s="29">
        <f t="shared" si="12"/>
        <v>-5.5474393207988444E-3</v>
      </c>
      <c r="P92" s="177">
        <f t="shared" si="13"/>
        <v>29995.913999999997</v>
      </c>
      <c r="Q92" s="5">
        <f t="shared" si="14"/>
        <v>1.0148223851531536E-4</v>
      </c>
      <c r="AB92" s="5" t="s">
        <v>53</v>
      </c>
      <c r="AG92" s="5" t="s">
        <v>59</v>
      </c>
    </row>
    <row r="93" spans="1:33" x14ac:dyDescent="0.2">
      <c r="A93" s="5" t="s">
        <v>76</v>
      </c>
      <c r="B93" s="26"/>
      <c r="C93" s="51">
        <v>45018.37</v>
      </c>
      <c r="D93" s="51"/>
      <c r="E93" s="5">
        <f t="shared" si="9"/>
        <v>-7737.0013126096028</v>
      </c>
      <c r="F93" s="2">
        <f t="shared" si="10"/>
        <v>-7737</v>
      </c>
      <c r="G93" s="5">
        <f t="shared" si="11"/>
        <v>-7.4280000262660906E-4</v>
      </c>
      <c r="M93" s="5">
        <f>+G93</f>
        <v>-7.4280000262660906E-4</v>
      </c>
      <c r="O93" s="29">
        <f t="shared" si="12"/>
        <v>-5.5390495251613145E-3</v>
      </c>
      <c r="P93" s="177">
        <f t="shared" si="13"/>
        <v>29999.870000000003</v>
      </c>
      <c r="Q93" s="5">
        <f t="shared" si="14"/>
        <v>2.3004009482414391E-5</v>
      </c>
      <c r="AB93" s="5" t="s">
        <v>53</v>
      </c>
      <c r="AC93" s="5">
        <v>7</v>
      </c>
      <c r="AE93" s="5" t="s">
        <v>45</v>
      </c>
      <c r="AG93" s="5" t="s">
        <v>42</v>
      </c>
    </row>
    <row r="94" spans="1:33" x14ac:dyDescent="0.2">
      <c r="A94" s="5" t="s">
        <v>76</v>
      </c>
      <c r="B94" s="26"/>
      <c r="C94" s="51">
        <v>45022.321000000004</v>
      </c>
      <c r="D94" s="51"/>
      <c r="E94" s="5">
        <f t="shared" si="9"/>
        <v>-7730.0194594197192</v>
      </c>
      <c r="F94" s="2">
        <f t="shared" si="10"/>
        <v>-7730</v>
      </c>
      <c r="G94" s="5">
        <f t="shared" si="11"/>
        <v>-1.1011999995389488E-2</v>
      </c>
      <c r="M94" s="5">
        <f>+G94</f>
        <v>-1.1011999995389488E-2</v>
      </c>
      <c r="O94" s="29">
        <f t="shared" si="12"/>
        <v>-5.5306658369625918E-3</v>
      </c>
      <c r="P94" s="177">
        <f t="shared" si="13"/>
        <v>30003.821000000004</v>
      </c>
      <c r="Q94" s="5">
        <f t="shared" si="14"/>
        <v>3.0045024156337484E-5</v>
      </c>
      <c r="AB94" s="5" t="s">
        <v>53</v>
      </c>
      <c r="AC94" s="5">
        <v>10</v>
      </c>
      <c r="AE94" s="5" t="s">
        <v>63</v>
      </c>
      <c r="AG94" s="5" t="s">
        <v>42</v>
      </c>
    </row>
    <row r="95" spans="1:33" x14ac:dyDescent="0.2">
      <c r="A95" s="5" t="s">
        <v>76</v>
      </c>
      <c r="B95" s="26"/>
      <c r="C95" s="51">
        <v>45022.326000000001</v>
      </c>
      <c r="D95" s="51"/>
      <c r="E95" s="5">
        <f t="shared" si="9"/>
        <v>-7730.0106238677245</v>
      </c>
      <c r="F95" s="2">
        <f t="shared" si="10"/>
        <v>-7730</v>
      </c>
      <c r="G95" s="5">
        <f t="shared" si="11"/>
        <v>-6.0119999980088323E-3</v>
      </c>
      <c r="M95" s="5">
        <f>+G95</f>
        <v>-6.0119999980088323E-3</v>
      </c>
      <c r="O95" s="29">
        <f t="shared" si="12"/>
        <v>-5.5306658369625918E-3</v>
      </c>
      <c r="P95" s="177">
        <f t="shared" si="13"/>
        <v>30003.826000000001</v>
      </c>
      <c r="Q95" s="5">
        <f t="shared" si="14"/>
        <v>2.3168257459008819E-7</v>
      </c>
      <c r="AB95" s="5" t="s">
        <v>53</v>
      </c>
      <c r="AC95" s="5">
        <v>6</v>
      </c>
      <c r="AE95" s="5" t="s">
        <v>45</v>
      </c>
      <c r="AG95" s="5" t="s">
        <v>42</v>
      </c>
    </row>
    <row r="96" spans="1:33" x14ac:dyDescent="0.2">
      <c r="A96" s="5" t="s">
        <v>77</v>
      </c>
      <c r="B96" s="26"/>
      <c r="C96" s="51">
        <v>45022.337</v>
      </c>
      <c r="D96" s="51"/>
      <c r="E96" s="5">
        <f t="shared" si="9"/>
        <v>-7729.991185653329</v>
      </c>
      <c r="F96" s="2">
        <f t="shared" si="10"/>
        <v>-7730</v>
      </c>
      <c r="G96" s="5">
        <f t="shared" si="11"/>
        <v>4.9880000005941838E-3</v>
      </c>
      <c r="L96" s="5">
        <f>G96</f>
        <v>4.9880000005941838E-3</v>
      </c>
      <c r="O96" s="29">
        <f t="shared" si="12"/>
        <v>-5.5306658369625918E-3</v>
      </c>
      <c r="P96" s="177">
        <f t="shared" si="13"/>
        <v>30003.837</v>
      </c>
      <c r="Q96" s="5">
        <f t="shared" si="14"/>
        <v>1.1064233100218398E-4</v>
      </c>
      <c r="AB96" s="5" t="s">
        <v>53</v>
      </c>
      <c r="AG96" s="5" t="s">
        <v>59</v>
      </c>
    </row>
    <row r="97" spans="1:33" x14ac:dyDescent="0.2">
      <c r="A97" s="5" t="s">
        <v>77</v>
      </c>
      <c r="B97" s="26"/>
      <c r="C97" s="51">
        <v>45022.338000000003</v>
      </c>
      <c r="D97" s="51"/>
      <c r="E97" s="5">
        <f t="shared" si="9"/>
        <v>-7729.9894185429221</v>
      </c>
      <c r="F97" s="2">
        <f t="shared" si="10"/>
        <v>-7730</v>
      </c>
      <c r="G97" s="5">
        <f t="shared" si="11"/>
        <v>5.9880000044358894E-3</v>
      </c>
      <c r="L97" s="5">
        <f>G97</f>
        <v>5.9880000044358894E-3</v>
      </c>
      <c r="O97" s="29">
        <f t="shared" si="12"/>
        <v>-5.5306658369625918E-3</v>
      </c>
      <c r="P97" s="177">
        <f t="shared" si="13"/>
        <v>30003.838000000003</v>
      </c>
      <c r="Q97" s="5">
        <f t="shared" si="14"/>
        <v>1.3267966276580019E-4</v>
      </c>
      <c r="AB97" s="5" t="s">
        <v>53</v>
      </c>
      <c r="AG97" s="5" t="s">
        <v>59</v>
      </c>
    </row>
    <row r="98" spans="1:33" x14ac:dyDescent="0.2">
      <c r="A98" s="5" t="s">
        <v>76</v>
      </c>
      <c r="B98" s="26"/>
      <c r="C98" s="51">
        <v>45056.275000000001</v>
      </c>
      <c r="D98" s="51"/>
      <c r="E98" s="5">
        <f t="shared" si="9"/>
        <v>-7670.0189929025773</v>
      </c>
      <c r="F98" s="2">
        <f t="shared" si="10"/>
        <v>-7670</v>
      </c>
      <c r="G98" s="5">
        <f t="shared" si="11"/>
        <v>-1.0748000000603497E-2</v>
      </c>
      <c r="M98" s="5">
        <f t="shared" ref="M98:M104" si="15">+G98</f>
        <v>-1.0748000000603497E-2</v>
      </c>
      <c r="O98" s="29">
        <f t="shared" si="12"/>
        <v>-5.4590561820348459E-3</v>
      </c>
      <c r="P98" s="177">
        <f t="shared" si="13"/>
        <v>30037.775000000001</v>
      </c>
      <c r="Q98" s="5">
        <f t="shared" si="14"/>
        <v>2.7972926715975546E-5</v>
      </c>
      <c r="AB98" s="5" t="s">
        <v>53</v>
      </c>
      <c r="AC98" s="5">
        <v>12</v>
      </c>
      <c r="AE98" s="5" t="s">
        <v>71</v>
      </c>
      <c r="AG98" s="5" t="s">
        <v>42</v>
      </c>
    </row>
    <row r="99" spans="1:33" x14ac:dyDescent="0.2">
      <c r="A99" s="5" t="s">
        <v>78</v>
      </c>
      <c r="B99" s="26"/>
      <c r="C99" s="51">
        <v>45061.370999999999</v>
      </c>
      <c r="D99" s="51"/>
      <c r="E99" s="5">
        <f t="shared" si="9"/>
        <v>-7661.0137983048498</v>
      </c>
      <c r="F99" s="2">
        <f t="shared" si="10"/>
        <v>-7661</v>
      </c>
      <c r="G99" s="5">
        <f t="shared" si="11"/>
        <v>-7.8084000051603653E-3</v>
      </c>
      <c r="M99" s="5">
        <f t="shared" si="15"/>
        <v>-7.8084000051603653E-3</v>
      </c>
      <c r="O99" s="29">
        <f t="shared" si="12"/>
        <v>-5.4483534350150678E-3</v>
      </c>
      <c r="P99" s="177">
        <f t="shared" si="13"/>
        <v>30042.870999999999</v>
      </c>
      <c r="Q99" s="5">
        <f t="shared" si="14"/>
        <v>5.5698198132545827E-6</v>
      </c>
      <c r="AB99" s="5" t="s">
        <v>53</v>
      </c>
      <c r="AC99" s="5">
        <v>6</v>
      </c>
      <c r="AE99" s="5" t="s">
        <v>45</v>
      </c>
      <c r="AG99" s="5" t="s">
        <v>42</v>
      </c>
    </row>
    <row r="100" spans="1:33" x14ac:dyDescent="0.2">
      <c r="A100" s="5" t="s">
        <v>78</v>
      </c>
      <c r="B100" s="26"/>
      <c r="C100" s="51">
        <v>45070.425000000003</v>
      </c>
      <c r="D100" s="51"/>
      <c r="E100" s="5">
        <f t="shared" si="9"/>
        <v>-7645.014380744431</v>
      </c>
      <c r="F100" s="2">
        <f t="shared" si="10"/>
        <v>-7645</v>
      </c>
      <c r="G100" s="5">
        <f t="shared" si="11"/>
        <v>-8.1379999974160455E-3</v>
      </c>
      <c r="M100" s="5">
        <f t="shared" si="15"/>
        <v>-8.1379999974160455E-3</v>
      </c>
      <c r="O100" s="29">
        <f t="shared" si="12"/>
        <v>-5.4293512575237946E-3</v>
      </c>
      <c r="P100" s="177">
        <f t="shared" si="13"/>
        <v>30051.925000000003</v>
      </c>
      <c r="Q100" s="5">
        <f t="shared" si="14"/>
        <v>7.3367779961198789E-6</v>
      </c>
      <c r="AB100" s="5" t="s">
        <v>53</v>
      </c>
      <c r="AC100" s="5">
        <v>10</v>
      </c>
      <c r="AE100" s="5" t="s">
        <v>48</v>
      </c>
      <c r="AG100" s="5" t="s">
        <v>42</v>
      </c>
    </row>
    <row r="101" spans="1:33" x14ac:dyDescent="0.2">
      <c r="A101" s="5" t="s">
        <v>78</v>
      </c>
      <c r="B101" s="26"/>
      <c r="C101" s="51">
        <v>45078.343999999997</v>
      </c>
      <c r="D101" s="51"/>
      <c r="E101" s="5">
        <f t="shared" si="9"/>
        <v>-7631.0206334878803</v>
      </c>
      <c r="F101" s="2">
        <f t="shared" si="10"/>
        <v>-7631</v>
      </c>
      <c r="G101" s="5">
        <f t="shared" si="11"/>
        <v>-1.1676400004944298E-2</v>
      </c>
      <c r="M101" s="5">
        <f t="shared" si="15"/>
        <v>-1.1676400004944298E-2</v>
      </c>
      <c r="O101" s="29">
        <f t="shared" si="12"/>
        <v>-5.4127505269566788E-3</v>
      </c>
      <c r="P101" s="177">
        <f t="shared" si="13"/>
        <v>30059.843999999997</v>
      </c>
      <c r="Q101" s="5">
        <f t="shared" si="14"/>
        <v>3.9233304783094577E-5</v>
      </c>
      <c r="AB101" s="5" t="s">
        <v>53</v>
      </c>
      <c r="AC101" s="5">
        <v>8</v>
      </c>
      <c r="AE101" s="5" t="s">
        <v>45</v>
      </c>
      <c r="AG101" s="5" t="s">
        <v>42</v>
      </c>
    </row>
    <row r="102" spans="1:33" x14ac:dyDescent="0.2">
      <c r="A102" s="5" t="s">
        <v>78</v>
      </c>
      <c r="B102" s="26"/>
      <c r="C102" s="51">
        <v>45078.347999999998</v>
      </c>
      <c r="D102" s="51"/>
      <c r="E102" s="5">
        <f t="shared" si="9"/>
        <v>-7631.0135650462789</v>
      </c>
      <c r="F102" s="2">
        <f t="shared" si="10"/>
        <v>-7631</v>
      </c>
      <c r="G102" s="5">
        <f t="shared" si="11"/>
        <v>-7.6764000041293912E-3</v>
      </c>
      <c r="M102" s="5">
        <f t="shared" si="15"/>
        <v>-7.6764000041293912E-3</v>
      </c>
      <c r="O102" s="29">
        <f t="shared" si="12"/>
        <v>-5.4127505269566788E-3</v>
      </c>
      <c r="P102" s="177">
        <f t="shared" si="13"/>
        <v>30059.847999999998</v>
      </c>
      <c r="Q102" s="5">
        <f t="shared" si="14"/>
        <v>5.124108955504294E-6</v>
      </c>
      <c r="AB102" s="5" t="s">
        <v>53</v>
      </c>
      <c r="AC102" s="5">
        <v>9</v>
      </c>
      <c r="AE102" s="5" t="s">
        <v>48</v>
      </c>
      <c r="AG102" s="5" t="s">
        <v>42</v>
      </c>
    </row>
    <row r="103" spans="1:33" x14ac:dyDescent="0.2">
      <c r="A103" s="5" t="s">
        <v>79</v>
      </c>
      <c r="B103" s="26"/>
      <c r="C103" s="51">
        <v>45226.614999999998</v>
      </c>
      <c r="D103" s="51"/>
      <c r="E103" s="5">
        <f t="shared" si="9"/>
        <v>-7369.0094073889304</v>
      </c>
      <c r="F103" s="2">
        <f t="shared" si="10"/>
        <v>-7369</v>
      </c>
      <c r="G103" s="5">
        <f t="shared" si="11"/>
        <v>-5.3236000021570362E-3</v>
      </c>
      <c r="M103" s="5">
        <f t="shared" si="15"/>
        <v>-5.3236000021570362E-3</v>
      </c>
      <c r="O103" s="29">
        <f t="shared" si="12"/>
        <v>-5.1065862540483412E-3</v>
      </c>
      <c r="P103" s="177">
        <f t="shared" si="13"/>
        <v>30208.114999999998</v>
      </c>
      <c r="Q103" s="5">
        <f t="shared" si="14"/>
        <v>4.7094966868184149E-8</v>
      </c>
      <c r="AB103" s="5" t="s">
        <v>53</v>
      </c>
      <c r="AC103" s="5">
        <v>6</v>
      </c>
      <c r="AE103" s="5" t="s">
        <v>45</v>
      </c>
      <c r="AG103" s="5" t="s">
        <v>42</v>
      </c>
    </row>
    <row r="104" spans="1:33" x14ac:dyDescent="0.2">
      <c r="A104" s="5" t="s">
        <v>81</v>
      </c>
      <c r="B104" s="26"/>
      <c r="C104" s="51">
        <v>45294.52</v>
      </c>
      <c r="D104" s="51"/>
      <c r="E104" s="5">
        <f t="shared" si="9"/>
        <v>-7249.0137756858412</v>
      </c>
      <c r="F104" s="2">
        <f t="shared" si="10"/>
        <v>-7249</v>
      </c>
      <c r="G104" s="5">
        <f t="shared" si="11"/>
        <v>-7.7956000022822991E-3</v>
      </c>
      <c r="M104" s="5">
        <f t="shared" si="15"/>
        <v>-7.7956000022822991E-3</v>
      </c>
      <c r="O104" s="29">
        <f t="shared" si="12"/>
        <v>-4.9692151284553895E-3</v>
      </c>
      <c r="P104" s="177">
        <f t="shared" si="13"/>
        <v>30276.019999999997</v>
      </c>
      <c r="Q104" s="5">
        <f t="shared" si="14"/>
        <v>7.9884514549975551E-6</v>
      </c>
      <c r="AB104" s="5" t="s">
        <v>53</v>
      </c>
      <c r="AC104" s="5">
        <v>6</v>
      </c>
      <c r="AE104" s="5" t="s">
        <v>80</v>
      </c>
      <c r="AG104" s="5" t="s">
        <v>42</v>
      </c>
    </row>
    <row r="105" spans="1:33" x14ac:dyDescent="0.2">
      <c r="A105" s="5" t="s">
        <v>83</v>
      </c>
      <c r="B105" s="26" t="s">
        <v>152</v>
      </c>
      <c r="C105" s="46">
        <v>45337.336000000003</v>
      </c>
      <c r="D105" s="51"/>
      <c r="E105" s="5">
        <f t="shared" si="9"/>
        <v>-7173.353176805047</v>
      </c>
      <c r="F105" s="2">
        <f t="shared" si="10"/>
        <v>-7173.5</v>
      </c>
      <c r="G105" s="28">
        <f t="shared" si="11"/>
        <v>8.3086600003298372E-2</v>
      </c>
      <c r="O105" s="29">
        <f t="shared" si="12"/>
        <v>-4.8837056659194536E-3</v>
      </c>
      <c r="P105" s="177">
        <f t="shared" si="13"/>
        <v>30318.836000000003</v>
      </c>
      <c r="Q105" s="5">
        <f t="shared" si="14"/>
        <v>7.7387746795356165E-3</v>
      </c>
      <c r="AB105" s="5" t="s">
        <v>82</v>
      </c>
      <c r="AC105" s="5">
        <v>9</v>
      </c>
      <c r="AE105" s="5" t="s">
        <v>69</v>
      </c>
      <c r="AG105" s="5" t="s">
        <v>42</v>
      </c>
    </row>
    <row r="106" spans="1:33" x14ac:dyDescent="0.2">
      <c r="A106" s="5" t="s">
        <v>84</v>
      </c>
      <c r="B106" s="26"/>
      <c r="C106" s="51">
        <v>45337.555999999997</v>
      </c>
      <c r="D106" s="51"/>
      <c r="E106" s="5">
        <f t="shared" si="9"/>
        <v>-7172.9644125170871</v>
      </c>
      <c r="F106" s="2">
        <f t="shared" si="10"/>
        <v>-7173</v>
      </c>
      <c r="G106" s="5">
        <f t="shared" si="11"/>
        <v>2.0138799998676404E-2</v>
      </c>
      <c r="M106" s="5">
        <f>+G106</f>
        <v>2.0138799998676404E-2</v>
      </c>
      <c r="O106" s="29">
        <f t="shared" si="12"/>
        <v>-4.883141746278648E-3</v>
      </c>
      <c r="P106" s="177">
        <f t="shared" si="13"/>
        <v>30319.055999999997</v>
      </c>
      <c r="Q106" s="5">
        <f t="shared" si="14"/>
        <v>6.2609756868792427E-4</v>
      </c>
      <c r="AB106" s="5" t="s">
        <v>53</v>
      </c>
      <c r="AG106" s="5" t="s">
        <v>59</v>
      </c>
    </row>
    <row r="107" spans="1:33" x14ac:dyDescent="0.2">
      <c r="A107" s="5" t="s">
        <v>81</v>
      </c>
      <c r="B107" s="26"/>
      <c r="C107" s="51">
        <v>45349.421000000002</v>
      </c>
      <c r="D107" s="51"/>
      <c r="E107" s="5">
        <f t="shared" si="9"/>
        <v>-7151.9976476226348</v>
      </c>
      <c r="F107" s="2">
        <f t="shared" si="10"/>
        <v>-7152</v>
      </c>
      <c r="G107" s="5">
        <f t="shared" si="11"/>
        <v>1.3312000010046177E-3</v>
      </c>
      <c r="M107" s="5">
        <f>+G107</f>
        <v>1.3312000010046177E-3</v>
      </c>
      <c r="O107" s="29">
        <f t="shared" si="12"/>
        <v>-4.8594852592078889E-3</v>
      </c>
      <c r="P107" s="177">
        <f t="shared" si="13"/>
        <v>30330.921000000002</v>
      </c>
      <c r="Q107" s="5">
        <f t="shared" si="14"/>
        <v>3.8324583991012389E-5</v>
      </c>
      <c r="AB107" s="5" t="s">
        <v>53</v>
      </c>
      <c r="AC107" s="5">
        <v>7</v>
      </c>
      <c r="AE107" s="5" t="s">
        <v>69</v>
      </c>
      <c r="AG107" s="5" t="s">
        <v>42</v>
      </c>
    </row>
    <row r="108" spans="1:33" x14ac:dyDescent="0.2">
      <c r="A108" s="5" t="s">
        <v>23</v>
      </c>
      <c r="B108" s="26"/>
      <c r="C108" s="51">
        <v>45352.82</v>
      </c>
      <c r="D108" s="51">
        <v>4.1999999999999997E-3</v>
      </c>
      <c r="E108" s="5">
        <f t="shared" si="9"/>
        <v>-7145.9912393734849</v>
      </c>
      <c r="F108" s="2">
        <f t="shared" si="10"/>
        <v>-7146</v>
      </c>
      <c r="G108" s="5">
        <f t="shared" si="11"/>
        <v>4.9575999946682714E-3</v>
      </c>
      <c r="I108" s="5">
        <f>G108</f>
        <v>4.9575999946682714E-3</v>
      </c>
      <c r="O108" s="29">
        <f t="shared" si="12"/>
        <v>-4.8527363588722321E-3</v>
      </c>
      <c r="P108" s="177">
        <f t="shared" si="13"/>
        <v>30334.32</v>
      </c>
      <c r="Q108" s="5">
        <f t="shared" si="14"/>
        <v>9.6242699369598385E-5</v>
      </c>
    </row>
    <row r="109" spans="1:33" x14ac:dyDescent="0.2">
      <c r="A109" s="5" t="s">
        <v>81</v>
      </c>
      <c r="B109" s="26"/>
      <c r="C109" s="51">
        <v>45353.373</v>
      </c>
      <c r="D109" s="51"/>
      <c r="E109" s="5">
        <f t="shared" si="9"/>
        <v>-7145.0140273223569</v>
      </c>
      <c r="F109" s="2">
        <f t="shared" si="10"/>
        <v>-7145</v>
      </c>
      <c r="G109" s="5">
        <f t="shared" si="11"/>
        <v>-7.9380000024684705E-3</v>
      </c>
      <c r="M109" s="5">
        <f>+G109</f>
        <v>-7.9380000024684705E-3</v>
      </c>
      <c r="O109" s="29">
        <f t="shared" si="12"/>
        <v>-4.8516119783952524E-3</v>
      </c>
      <c r="P109" s="177">
        <f t="shared" si="13"/>
        <v>30334.873</v>
      </c>
      <c r="Q109" s="5">
        <f t="shared" si="14"/>
        <v>9.5257910351425837E-6</v>
      </c>
      <c r="AB109" s="5" t="s">
        <v>53</v>
      </c>
      <c r="AC109" s="5">
        <v>9</v>
      </c>
      <c r="AE109" s="5" t="s">
        <v>69</v>
      </c>
      <c r="AG109" s="5" t="s">
        <v>42</v>
      </c>
    </row>
    <row r="110" spans="1:33" x14ac:dyDescent="0.2">
      <c r="A110" s="5" t="s">
        <v>81</v>
      </c>
      <c r="B110" s="26"/>
      <c r="C110" s="51">
        <v>45353.383000000002</v>
      </c>
      <c r="D110" s="51"/>
      <c r="E110" s="5">
        <f t="shared" si="9"/>
        <v>-7144.9963562183548</v>
      </c>
      <c r="F110" s="2">
        <f t="shared" si="10"/>
        <v>-7145</v>
      </c>
      <c r="G110" s="5">
        <f t="shared" si="11"/>
        <v>2.0619999995687976E-3</v>
      </c>
      <c r="M110" s="5">
        <f>+G110</f>
        <v>2.0619999995687976E-3</v>
      </c>
      <c r="O110" s="29">
        <f t="shared" si="12"/>
        <v>-4.8516119783952524E-3</v>
      </c>
      <c r="P110" s="177">
        <f t="shared" si="13"/>
        <v>30334.883000000002</v>
      </c>
      <c r="Q110" s="5">
        <f t="shared" si="14"/>
        <v>4.7798030581847986E-5</v>
      </c>
      <c r="AB110" s="5" t="s">
        <v>53</v>
      </c>
      <c r="AC110" s="5">
        <v>9</v>
      </c>
      <c r="AE110" s="5" t="s">
        <v>48</v>
      </c>
      <c r="AG110" s="5" t="s">
        <v>42</v>
      </c>
    </row>
    <row r="111" spans="1:33" x14ac:dyDescent="0.2">
      <c r="A111" s="5" t="s">
        <v>85</v>
      </c>
      <c r="B111" s="26"/>
      <c r="C111" s="51">
        <v>45357.332999999999</v>
      </c>
      <c r="D111" s="51"/>
      <c r="E111" s="5">
        <f t="shared" si="9"/>
        <v>-7138.0162701388781</v>
      </c>
      <c r="F111" s="2">
        <f t="shared" si="10"/>
        <v>-7138</v>
      </c>
      <c r="G111" s="5">
        <f t="shared" si="11"/>
        <v>-9.2072000043117441E-3</v>
      </c>
      <c r="M111" s="5">
        <f>+G111</f>
        <v>-9.2072000043117441E-3</v>
      </c>
      <c r="O111" s="29">
        <f t="shared" si="12"/>
        <v>-4.8437448050214224E-3</v>
      </c>
      <c r="P111" s="177">
        <f t="shared" si="13"/>
        <v>30338.832999999999</v>
      </c>
      <c r="Q111" s="5">
        <f t="shared" si="14"/>
        <v>1.903974127621374E-5</v>
      </c>
      <c r="AB111" s="5" t="s">
        <v>53</v>
      </c>
      <c r="AC111" s="5">
        <v>7</v>
      </c>
      <c r="AE111" s="5" t="s">
        <v>71</v>
      </c>
      <c r="AG111" s="5" t="s">
        <v>42</v>
      </c>
    </row>
    <row r="112" spans="1:33" x14ac:dyDescent="0.2">
      <c r="A112" s="5" t="s">
        <v>83</v>
      </c>
      <c r="B112" s="26"/>
      <c r="C112" s="51">
        <v>45370.35</v>
      </c>
      <c r="D112" s="51"/>
      <c r="E112" s="5">
        <f t="shared" si="9"/>
        <v>-7115.013794063786</v>
      </c>
      <c r="F112" s="2">
        <f t="shared" si="10"/>
        <v>-7115</v>
      </c>
      <c r="G112" s="5">
        <f t="shared" si="11"/>
        <v>-7.8060000014374964E-3</v>
      </c>
      <c r="M112" s="5">
        <f>+G112</f>
        <v>-7.8060000014374964E-3</v>
      </c>
      <c r="O112" s="29">
        <f t="shared" si="12"/>
        <v>-4.8179385224337117E-3</v>
      </c>
      <c r="P112" s="177">
        <f t="shared" si="13"/>
        <v>30351.85</v>
      </c>
      <c r="Q112" s="5">
        <f t="shared" si="14"/>
        <v>8.9285114023062852E-6</v>
      </c>
      <c r="AB112" s="5" t="s">
        <v>53</v>
      </c>
      <c r="AC112" s="5">
        <v>7</v>
      </c>
      <c r="AE112" s="5" t="s">
        <v>69</v>
      </c>
      <c r="AG112" s="5" t="s">
        <v>42</v>
      </c>
    </row>
    <row r="113" spans="1:33" x14ac:dyDescent="0.2">
      <c r="A113" s="5" t="s">
        <v>77</v>
      </c>
      <c r="B113" s="26"/>
      <c r="C113" s="51">
        <v>45370.355000000003</v>
      </c>
      <c r="D113" s="51"/>
      <c r="E113" s="5">
        <f t="shared" si="9"/>
        <v>-7115.0049585117786</v>
      </c>
      <c r="F113" s="2">
        <f t="shared" si="10"/>
        <v>-7115</v>
      </c>
      <c r="G113" s="5">
        <f t="shared" si="11"/>
        <v>-2.8059999967808835E-3</v>
      </c>
      <c r="L113" s="5">
        <f>G113</f>
        <v>-2.8059999967808835E-3</v>
      </c>
      <c r="O113" s="29">
        <f t="shared" si="12"/>
        <v>-4.8179385224337117E-3</v>
      </c>
      <c r="P113" s="177">
        <f t="shared" si="13"/>
        <v>30351.855000000003</v>
      </c>
      <c r="Q113" s="5">
        <f t="shared" si="14"/>
        <v>4.0478966310060758E-6</v>
      </c>
      <c r="AB113" s="5" t="s">
        <v>53</v>
      </c>
      <c r="AG113" s="5" t="s">
        <v>59</v>
      </c>
    </row>
    <row r="114" spans="1:33" x14ac:dyDescent="0.2">
      <c r="A114" s="5" t="s">
        <v>77</v>
      </c>
      <c r="B114" s="26"/>
      <c r="C114" s="51">
        <v>45370.360999999997</v>
      </c>
      <c r="D114" s="51"/>
      <c r="E114" s="5">
        <f t="shared" si="9"/>
        <v>-7114.9943558493906</v>
      </c>
      <c r="F114" s="2">
        <f t="shared" si="10"/>
        <v>-7115</v>
      </c>
      <c r="G114" s="5">
        <f t="shared" si="11"/>
        <v>3.1939999971655197E-3</v>
      </c>
      <c r="L114" s="5">
        <f>G114</f>
        <v>3.1939999971655197E-3</v>
      </c>
      <c r="O114" s="29">
        <f t="shared" si="12"/>
        <v>-4.8179385224337117E-3</v>
      </c>
      <c r="P114" s="177">
        <f t="shared" si="13"/>
        <v>30351.860999999997</v>
      </c>
      <c r="Q114" s="5">
        <f t="shared" si="14"/>
        <v>6.4191158841837926E-5</v>
      </c>
      <c r="AB114" s="5" t="s">
        <v>53</v>
      </c>
      <c r="AG114" s="5" t="s">
        <v>59</v>
      </c>
    </row>
    <row r="115" spans="1:33" x14ac:dyDescent="0.2">
      <c r="A115" s="5" t="s">
        <v>85</v>
      </c>
      <c r="B115" s="26"/>
      <c r="C115" s="51">
        <v>45383.362999999998</v>
      </c>
      <c r="D115" s="51"/>
      <c r="E115" s="5">
        <f t="shared" si="9"/>
        <v>-7092.0183864302953</v>
      </c>
      <c r="F115" s="2">
        <f t="shared" si="10"/>
        <v>-7092</v>
      </c>
      <c r="G115" s="5">
        <f t="shared" si="11"/>
        <v>-1.0404800006654114E-2</v>
      </c>
      <c r="M115" s="5">
        <f t="shared" ref="M115:M127" si="16">+G115</f>
        <v>-1.0404800006654114E-2</v>
      </c>
      <c r="O115" s="29">
        <f t="shared" si="12"/>
        <v>-4.792198175256804E-3</v>
      </c>
      <c r="P115" s="177">
        <f t="shared" si="13"/>
        <v>30364.862999999998</v>
      </c>
      <c r="Q115" s="5">
        <f t="shared" si="14"/>
        <v>3.1501299317804431E-5</v>
      </c>
      <c r="AB115" s="5" t="s">
        <v>53</v>
      </c>
      <c r="AC115" s="5">
        <v>6</v>
      </c>
      <c r="AE115" s="5" t="s">
        <v>45</v>
      </c>
      <c r="AG115" s="5" t="s">
        <v>42</v>
      </c>
    </row>
    <row r="116" spans="1:33" x14ac:dyDescent="0.2">
      <c r="A116" s="5" t="s">
        <v>85</v>
      </c>
      <c r="B116" s="26"/>
      <c r="C116" s="51">
        <v>45383.373</v>
      </c>
      <c r="D116" s="51"/>
      <c r="E116" s="5">
        <f t="shared" si="9"/>
        <v>-7092.0007153262932</v>
      </c>
      <c r="F116" s="2">
        <f t="shared" si="10"/>
        <v>-7092</v>
      </c>
      <c r="G116" s="5">
        <f t="shared" si="11"/>
        <v>-4.048000046168454E-4</v>
      </c>
      <c r="M116" s="5">
        <f t="shared" si="16"/>
        <v>-4.048000046168454E-4</v>
      </c>
      <c r="O116" s="29">
        <f t="shared" si="12"/>
        <v>-4.792198175256804E-3</v>
      </c>
      <c r="P116" s="177">
        <f t="shared" si="13"/>
        <v>30364.873</v>
      </c>
      <c r="Q116" s="5">
        <f t="shared" si="14"/>
        <v>1.9249262707734854E-5</v>
      </c>
      <c r="AB116" s="5" t="s">
        <v>53</v>
      </c>
      <c r="AC116" s="5">
        <v>9</v>
      </c>
      <c r="AE116" s="5" t="s">
        <v>48</v>
      </c>
      <c r="AG116" s="5" t="s">
        <v>42</v>
      </c>
    </row>
    <row r="117" spans="1:33" x14ac:dyDescent="0.2">
      <c r="A117" s="5" t="s">
        <v>83</v>
      </c>
      <c r="B117" s="26"/>
      <c r="C117" s="51">
        <v>45387.330999999998</v>
      </c>
      <c r="D117" s="51"/>
      <c r="E117" s="5">
        <f t="shared" si="9"/>
        <v>-7085.0064923636146</v>
      </c>
      <c r="F117" s="2">
        <f t="shared" si="10"/>
        <v>-7085</v>
      </c>
      <c r="G117" s="5">
        <f t="shared" si="11"/>
        <v>-3.6739999995916151E-3</v>
      </c>
      <c r="M117" s="5">
        <f t="shared" si="16"/>
        <v>-3.6739999995916151E-3</v>
      </c>
      <c r="O117" s="29">
        <f t="shared" si="12"/>
        <v>-4.7843772439196625E-3</v>
      </c>
      <c r="P117" s="177">
        <f t="shared" si="13"/>
        <v>30368.830999999998</v>
      </c>
      <c r="Q117" s="5">
        <f t="shared" si="14"/>
        <v>1.2329376247215484E-6</v>
      </c>
      <c r="AB117" s="5" t="s">
        <v>53</v>
      </c>
      <c r="AC117" s="5">
        <v>8</v>
      </c>
      <c r="AE117" s="5" t="s">
        <v>45</v>
      </c>
      <c r="AG117" s="5" t="s">
        <v>42</v>
      </c>
    </row>
    <row r="118" spans="1:33" x14ac:dyDescent="0.2">
      <c r="A118" s="5" t="s">
        <v>85</v>
      </c>
      <c r="B118" s="26"/>
      <c r="C118" s="51">
        <v>45387.332000000002</v>
      </c>
      <c r="D118" s="51"/>
      <c r="E118" s="5">
        <f t="shared" si="9"/>
        <v>-7085.0047252532077</v>
      </c>
      <c r="F118" s="2">
        <f t="shared" si="10"/>
        <v>-7085</v>
      </c>
      <c r="G118" s="5">
        <f t="shared" si="11"/>
        <v>-2.6739999957499094E-3</v>
      </c>
      <c r="M118" s="5">
        <f t="shared" si="16"/>
        <v>-2.6739999957499094E-3</v>
      </c>
      <c r="O118" s="29">
        <f t="shared" si="12"/>
        <v>-4.7843772439196625E-3</v>
      </c>
      <c r="P118" s="177">
        <f t="shared" si="13"/>
        <v>30368.832000000002</v>
      </c>
      <c r="Q118" s="5">
        <f t="shared" si="14"/>
        <v>4.4536921295925393E-6</v>
      </c>
      <c r="AB118" s="5" t="s">
        <v>53</v>
      </c>
      <c r="AC118" s="5">
        <v>8</v>
      </c>
      <c r="AE118" s="5" t="s">
        <v>71</v>
      </c>
      <c r="AG118" s="5" t="s">
        <v>42</v>
      </c>
    </row>
    <row r="119" spans="1:33" x14ac:dyDescent="0.2">
      <c r="A119" s="5" t="s">
        <v>85</v>
      </c>
      <c r="B119" s="26"/>
      <c r="C119" s="51">
        <v>45400.345000000001</v>
      </c>
      <c r="D119" s="51"/>
      <c r="E119" s="5">
        <f t="shared" si="9"/>
        <v>-7062.009317619717</v>
      </c>
      <c r="F119" s="2">
        <f t="shared" si="10"/>
        <v>-7062</v>
      </c>
      <c r="G119" s="5">
        <f t="shared" si="11"/>
        <v>-5.2728000009665266E-3</v>
      </c>
      <c r="M119" s="5">
        <f t="shared" si="16"/>
        <v>-5.2728000009665266E-3</v>
      </c>
      <c r="O119" s="29">
        <f t="shared" si="12"/>
        <v>-4.7587228994524985E-3</v>
      </c>
      <c r="P119" s="177">
        <f t="shared" si="13"/>
        <v>30381.845000000001</v>
      </c>
      <c r="Q119" s="5">
        <f t="shared" si="14"/>
        <v>2.6427526630106427E-7</v>
      </c>
      <c r="AB119" s="5" t="s">
        <v>53</v>
      </c>
      <c r="AC119" s="5">
        <v>10</v>
      </c>
      <c r="AE119" s="5" t="s">
        <v>48</v>
      </c>
      <c r="AG119" s="5" t="s">
        <v>42</v>
      </c>
    </row>
    <row r="120" spans="1:33" x14ac:dyDescent="0.2">
      <c r="A120" s="5" t="s">
        <v>85</v>
      </c>
      <c r="B120" s="26"/>
      <c r="C120" s="51">
        <v>45404.305</v>
      </c>
      <c r="D120" s="51"/>
      <c r="E120" s="5">
        <f t="shared" si="9"/>
        <v>-7055.0115604362381</v>
      </c>
      <c r="F120" s="2">
        <f t="shared" si="10"/>
        <v>-7055</v>
      </c>
      <c r="G120" s="5">
        <f t="shared" si="11"/>
        <v>-6.5420000028098002E-3</v>
      </c>
      <c r="M120" s="5">
        <f t="shared" si="16"/>
        <v>-6.5420000028098002E-3</v>
      </c>
      <c r="O120" s="29">
        <f t="shared" si="12"/>
        <v>-4.750928142853105E-3</v>
      </c>
      <c r="P120" s="177">
        <f t="shared" si="13"/>
        <v>30385.805</v>
      </c>
      <c r="Q120" s="5">
        <f t="shared" si="14"/>
        <v>3.2079384075287357E-6</v>
      </c>
      <c r="AB120" s="5" t="s">
        <v>53</v>
      </c>
      <c r="AC120" s="5">
        <v>7</v>
      </c>
      <c r="AE120" s="5" t="s">
        <v>63</v>
      </c>
      <c r="AG120" s="5" t="s">
        <v>42</v>
      </c>
    </row>
    <row r="121" spans="1:33" x14ac:dyDescent="0.2">
      <c r="A121" s="5" t="s">
        <v>85</v>
      </c>
      <c r="B121" s="26"/>
      <c r="C121" s="51">
        <v>45404.307000000001</v>
      </c>
      <c r="D121" s="51"/>
      <c r="E121" s="5">
        <f t="shared" si="9"/>
        <v>-7055.008026215437</v>
      </c>
      <c r="F121" s="2">
        <f t="shared" si="10"/>
        <v>-7055</v>
      </c>
      <c r="G121" s="5">
        <f t="shared" si="11"/>
        <v>-4.5420000024023466E-3</v>
      </c>
      <c r="M121" s="5">
        <f t="shared" si="16"/>
        <v>-4.5420000024023466E-3</v>
      </c>
      <c r="O121" s="29">
        <f t="shared" si="12"/>
        <v>-4.750928142853105E-3</v>
      </c>
      <c r="P121" s="177">
        <f t="shared" si="13"/>
        <v>30385.807000000001</v>
      </c>
      <c r="Q121" s="5">
        <f t="shared" si="14"/>
        <v>4.365096787221182E-8</v>
      </c>
      <c r="AB121" s="5" t="s">
        <v>53</v>
      </c>
      <c r="AC121" s="5">
        <v>10</v>
      </c>
      <c r="AE121" s="5" t="s">
        <v>48</v>
      </c>
      <c r="AG121" s="5" t="s">
        <v>42</v>
      </c>
    </row>
    <row r="122" spans="1:33" x14ac:dyDescent="0.2">
      <c r="A122" s="5" t="s">
        <v>85</v>
      </c>
      <c r="B122" s="26"/>
      <c r="C122" s="51">
        <v>45409.391000000003</v>
      </c>
      <c r="D122" s="51"/>
      <c r="E122" s="5">
        <f t="shared" si="9"/>
        <v>-7046.0240369425001</v>
      </c>
      <c r="F122" s="2">
        <f t="shared" si="10"/>
        <v>-7046</v>
      </c>
      <c r="G122" s="5">
        <f t="shared" si="11"/>
        <v>-1.3602399994852021E-2</v>
      </c>
      <c r="M122" s="5">
        <f t="shared" si="16"/>
        <v>-1.3602399994852021E-2</v>
      </c>
      <c r="O122" s="29">
        <f t="shared" si="12"/>
        <v>-4.7409152871353989E-3</v>
      </c>
      <c r="P122" s="177">
        <f t="shared" si="13"/>
        <v>30390.891000000003</v>
      </c>
      <c r="Q122" s="5">
        <f t="shared" si="14"/>
        <v>7.8525911225095553E-5</v>
      </c>
      <c r="AB122" s="5" t="s">
        <v>53</v>
      </c>
      <c r="AC122" s="5">
        <v>6</v>
      </c>
      <c r="AE122" s="5" t="s">
        <v>86</v>
      </c>
      <c r="AG122" s="5" t="s">
        <v>42</v>
      </c>
    </row>
    <row r="123" spans="1:33" x14ac:dyDescent="0.2">
      <c r="A123" s="5" t="s">
        <v>85</v>
      </c>
      <c r="B123" s="26"/>
      <c r="C123" s="51">
        <v>45409.400999999998</v>
      </c>
      <c r="D123" s="51"/>
      <c r="E123" s="5">
        <f t="shared" si="9"/>
        <v>-7046.0063658385106</v>
      </c>
      <c r="F123" s="2">
        <f t="shared" si="10"/>
        <v>-7046</v>
      </c>
      <c r="G123" s="5">
        <f t="shared" si="11"/>
        <v>-3.6024000000907108E-3</v>
      </c>
      <c r="M123" s="5">
        <f t="shared" si="16"/>
        <v>-3.6024000000907108E-3</v>
      </c>
      <c r="O123" s="29">
        <f t="shared" si="12"/>
        <v>-4.7409152871353989E-3</v>
      </c>
      <c r="P123" s="177">
        <f t="shared" si="13"/>
        <v>30390.900999999998</v>
      </c>
      <c r="Q123" s="5">
        <f t="shared" si="14"/>
        <v>1.2962170588344484E-6</v>
      </c>
      <c r="AB123" s="5" t="s">
        <v>53</v>
      </c>
      <c r="AC123" s="5">
        <v>7</v>
      </c>
      <c r="AE123" s="5" t="s">
        <v>72</v>
      </c>
      <c r="AG123" s="5" t="s">
        <v>42</v>
      </c>
    </row>
    <row r="124" spans="1:33" x14ac:dyDescent="0.2">
      <c r="A124" s="5" t="s">
        <v>85</v>
      </c>
      <c r="B124" s="26"/>
      <c r="C124" s="51">
        <v>45417.322999999997</v>
      </c>
      <c r="D124" s="51"/>
      <c r="E124" s="5">
        <f t="shared" si="9"/>
        <v>-7032.0073172507518</v>
      </c>
      <c r="F124" s="2">
        <f t="shared" si="10"/>
        <v>-7032</v>
      </c>
      <c r="G124" s="5">
        <f t="shared" si="11"/>
        <v>-4.1408000033698045E-3</v>
      </c>
      <c r="M124" s="5">
        <f t="shared" si="16"/>
        <v>-4.1408000033698045E-3</v>
      </c>
      <c r="O124" s="29">
        <f t="shared" si="12"/>
        <v>-4.725359801095683E-3</v>
      </c>
      <c r="P124" s="177">
        <f t="shared" si="13"/>
        <v>30398.822999999997</v>
      </c>
      <c r="Q124" s="5">
        <f t="shared" si="14"/>
        <v>3.4171015711732004E-7</v>
      </c>
      <c r="AB124" s="5" t="s">
        <v>53</v>
      </c>
      <c r="AC124" s="5">
        <v>7</v>
      </c>
      <c r="AE124" s="5" t="s">
        <v>72</v>
      </c>
      <c r="AG124" s="5" t="s">
        <v>42</v>
      </c>
    </row>
    <row r="125" spans="1:33" x14ac:dyDescent="0.2">
      <c r="A125" s="5" t="s">
        <v>87</v>
      </c>
      <c r="B125" s="26"/>
      <c r="C125" s="51">
        <v>45439.385000000002</v>
      </c>
      <c r="D125" s="51"/>
      <c r="E125" s="5">
        <f t="shared" si="9"/>
        <v>-6993.0213276088371</v>
      </c>
      <c r="F125" s="2">
        <f t="shared" si="10"/>
        <v>-6993</v>
      </c>
      <c r="G125" s="5">
        <f t="shared" si="11"/>
        <v>-1.2069199998222757E-2</v>
      </c>
      <c r="M125" s="5">
        <f t="shared" si="16"/>
        <v>-1.2069199998222757E-2</v>
      </c>
      <c r="O125" s="29">
        <f t="shared" si="12"/>
        <v>-4.6821554785158245E-3</v>
      </c>
      <c r="P125" s="177">
        <f t="shared" si="13"/>
        <v>30420.885000000002</v>
      </c>
      <c r="Q125" s="5">
        <f t="shared" si="14"/>
        <v>5.4568426736132227E-5</v>
      </c>
      <c r="AB125" s="5" t="s">
        <v>53</v>
      </c>
      <c r="AC125" s="5">
        <v>11</v>
      </c>
      <c r="AE125" s="5" t="s">
        <v>48</v>
      </c>
      <c r="AG125" s="5" t="s">
        <v>42</v>
      </c>
    </row>
    <row r="126" spans="1:33" x14ac:dyDescent="0.2">
      <c r="A126" s="5" t="s">
        <v>88</v>
      </c>
      <c r="B126" s="26"/>
      <c r="C126" s="51">
        <v>45625.57</v>
      </c>
      <c r="D126" s="51"/>
      <c r="E126" s="5">
        <f t="shared" si="9"/>
        <v>-6664.0118778092665</v>
      </c>
      <c r="F126" s="2">
        <f t="shared" si="10"/>
        <v>-6664</v>
      </c>
      <c r="G126" s="5">
        <f t="shared" si="11"/>
        <v>-6.721600002492778E-3</v>
      </c>
      <c r="M126" s="5">
        <f t="shared" si="16"/>
        <v>-6.721600002492778E-3</v>
      </c>
      <c r="O126" s="29">
        <f t="shared" si="12"/>
        <v>-4.3252335488461781E-3</v>
      </c>
      <c r="P126" s="177">
        <f t="shared" si="13"/>
        <v>30607.07</v>
      </c>
      <c r="Q126" s="5">
        <f t="shared" si="14"/>
        <v>5.7425721801627821E-6</v>
      </c>
      <c r="AB126" s="5" t="s">
        <v>53</v>
      </c>
      <c r="AC126" s="5">
        <v>6</v>
      </c>
      <c r="AE126" s="5" t="s">
        <v>45</v>
      </c>
      <c r="AG126" s="5" t="s">
        <v>42</v>
      </c>
    </row>
    <row r="127" spans="1:33" x14ac:dyDescent="0.2">
      <c r="A127" s="5" t="s">
        <v>88</v>
      </c>
      <c r="B127" s="26"/>
      <c r="C127" s="51">
        <v>45629.53</v>
      </c>
      <c r="D127" s="51"/>
      <c r="E127" s="5">
        <f t="shared" si="9"/>
        <v>-6657.0141206257877</v>
      </c>
      <c r="F127" s="2">
        <f t="shared" si="10"/>
        <v>-6657</v>
      </c>
      <c r="G127" s="5">
        <f t="shared" si="11"/>
        <v>-7.9908000043360516E-3</v>
      </c>
      <c r="M127" s="5">
        <f t="shared" si="16"/>
        <v>-7.9908000043360516E-3</v>
      </c>
      <c r="O127" s="29">
        <f t="shared" si="12"/>
        <v>-4.3177860437675734E-3</v>
      </c>
      <c r="P127" s="177">
        <f t="shared" si="13"/>
        <v>30611.03</v>
      </c>
      <c r="Q127" s="5">
        <f t="shared" si="14"/>
        <v>1.3491031554530939E-5</v>
      </c>
      <c r="AB127" s="5" t="s">
        <v>53</v>
      </c>
      <c r="AC127" s="5">
        <v>10</v>
      </c>
      <c r="AE127" s="5" t="s">
        <v>45</v>
      </c>
      <c r="AG127" s="5" t="s">
        <v>42</v>
      </c>
    </row>
    <row r="128" spans="1:33" x14ac:dyDescent="0.2">
      <c r="A128" s="5" t="s">
        <v>77</v>
      </c>
      <c r="B128" s="26"/>
      <c r="C128" s="51">
        <v>45672.538999999997</v>
      </c>
      <c r="D128" s="51"/>
      <c r="E128" s="5">
        <f t="shared" si="9"/>
        <v>-6581.0124694378337</v>
      </c>
      <c r="F128" s="2">
        <f t="shared" si="10"/>
        <v>-6581</v>
      </c>
      <c r="G128" s="5">
        <f t="shared" si="11"/>
        <v>-7.0564000052399933E-3</v>
      </c>
      <c r="L128" s="5">
        <f t="shared" ref="L128:L133" si="17">G128</f>
        <v>-7.0564000052399933E-3</v>
      </c>
      <c r="O128" s="29">
        <f t="shared" si="12"/>
        <v>-4.2373205368325256E-3</v>
      </c>
      <c r="P128" s="177">
        <f t="shared" si="13"/>
        <v>30654.038999999997</v>
      </c>
      <c r="Q128" s="5">
        <f t="shared" si="14"/>
        <v>7.9472090491965311E-6</v>
      </c>
      <c r="AB128" s="5" t="s">
        <v>53</v>
      </c>
      <c r="AG128" s="5" t="s">
        <v>59</v>
      </c>
    </row>
    <row r="129" spans="1:33" x14ac:dyDescent="0.2">
      <c r="A129" s="5" t="s">
        <v>77</v>
      </c>
      <c r="B129" s="26"/>
      <c r="C129" s="51">
        <v>45672.54</v>
      </c>
      <c r="D129" s="51"/>
      <c r="E129" s="5">
        <f t="shared" si="9"/>
        <v>-6581.0107023274268</v>
      </c>
      <c r="F129" s="2">
        <f t="shared" si="10"/>
        <v>-6581</v>
      </c>
      <c r="G129" s="5">
        <f t="shared" si="11"/>
        <v>-6.0564000013982877E-3</v>
      </c>
      <c r="L129" s="5">
        <f t="shared" si="17"/>
        <v>-6.0564000013982877E-3</v>
      </c>
      <c r="O129" s="29">
        <f t="shared" si="12"/>
        <v>-4.2373205368325256E-3</v>
      </c>
      <c r="P129" s="177">
        <f t="shared" si="13"/>
        <v>30654.04</v>
      </c>
      <c r="Q129" s="5">
        <f t="shared" si="14"/>
        <v>3.3090500984048596E-6</v>
      </c>
      <c r="AB129" s="5" t="s">
        <v>53</v>
      </c>
      <c r="AG129" s="5" t="s">
        <v>59</v>
      </c>
    </row>
    <row r="130" spans="1:33" x14ac:dyDescent="0.2">
      <c r="A130" s="5" t="s">
        <v>77</v>
      </c>
      <c r="B130" s="26"/>
      <c r="C130" s="51">
        <v>45672.540999999997</v>
      </c>
      <c r="D130" s="51"/>
      <c r="E130" s="5">
        <f t="shared" si="9"/>
        <v>-6581.0089352170326</v>
      </c>
      <c r="F130" s="2">
        <f t="shared" si="10"/>
        <v>-6581</v>
      </c>
      <c r="G130" s="5">
        <f t="shared" si="11"/>
        <v>-5.0564000048325397E-3</v>
      </c>
      <c r="L130" s="5">
        <f t="shared" si="17"/>
        <v>-5.0564000048325397E-3</v>
      </c>
      <c r="O130" s="29">
        <f t="shared" si="12"/>
        <v>-4.2373205368325256E-3</v>
      </c>
      <c r="P130" s="177">
        <f t="shared" si="13"/>
        <v>30654.040999999997</v>
      </c>
      <c r="Q130" s="5">
        <f t="shared" si="14"/>
        <v>6.7089117489918611E-7</v>
      </c>
      <c r="AB130" s="5" t="s">
        <v>53</v>
      </c>
      <c r="AG130" s="5" t="s">
        <v>59</v>
      </c>
    </row>
    <row r="131" spans="1:33" x14ac:dyDescent="0.2">
      <c r="A131" s="5" t="s">
        <v>77</v>
      </c>
      <c r="B131" s="26"/>
      <c r="C131" s="51">
        <v>45672.542999999998</v>
      </c>
      <c r="D131" s="51"/>
      <c r="E131" s="5">
        <f t="shared" si="9"/>
        <v>-6581.0054009962323</v>
      </c>
      <c r="F131" s="2">
        <f t="shared" si="10"/>
        <v>-6581</v>
      </c>
      <c r="G131" s="5">
        <f t="shared" si="11"/>
        <v>-3.0564000044250861E-3</v>
      </c>
      <c r="L131" s="5">
        <f t="shared" si="17"/>
        <v>-3.0564000044250861E-3</v>
      </c>
      <c r="O131" s="29">
        <f t="shared" si="12"/>
        <v>-4.2373205368325256E-3</v>
      </c>
      <c r="P131" s="177">
        <f t="shared" si="13"/>
        <v>30654.042999999998</v>
      </c>
      <c r="Q131" s="5">
        <f t="shared" si="14"/>
        <v>1.3945733038614704E-6</v>
      </c>
      <c r="AB131" s="5" t="s">
        <v>53</v>
      </c>
      <c r="AG131" s="5" t="s">
        <v>59</v>
      </c>
    </row>
    <row r="132" spans="1:33" x14ac:dyDescent="0.2">
      <c r="A132" s="5" t="s">
        <v>77</v>
      </c>
      <c r="B132" s="26"/>
      <c r="C132" s="51">
        <v>45672.544999999998</v>
      </c>
      <c r="D132" s="51"/>
      <c r="E132" s="5">
        <f t="shared" si="9"/>
        <v>-6581.0018667754321</v>
      </c>
      <c r="F132" s="2">
        <f t="shared" si="10"/>
        <v>-6581</v>
      </c>
      <c r="G132" s="5">
        <f t="shared" si="11"/>
        <v>-1.0564000040176325E-3</v>
      </c>
      <c r="L132" s="5">
        <f t="shared" si="17"/>
        <v>-1.0564000040176325E-3</v>
      </c>
      <c r="O132" s="29">
        <f t="shared" si="12"/>
        <v>-4.2373205368325256E-3</v>
      </c>
      <c r="P132" s="177">
        <f t="shared" si="13"/>
        <v>30654.044999999998</v>
      </c>
      <c r="Q132" s="5">
        <f t="shared" si="14"/>
        <v>1.0118255436083384E-5</v>
      </c>
      <c r="AB132" s="5" t="s">
        <v>53</v>
      </c>
      <c r="AG132" s="5" t="s">
        <v>59</v>
      </c>
    </row>
    <row r="133" spans="1:33" x14ac:dyDescent="0.2">
      <c r="A133" s="5" t="s">
        <v>77</v>
      </c>
      <c r="B133" s="26"/>
      <c r="C133" s="51">
        <v>45697.442000000003</v>
      </c>
      <c r="D133" s="51"/>
      <c r="E133" s="5">
        <f t="shared" si="9"/>
        <v>-6537.0061191498899</v>
      </c>
      <c r="F133" s="2">
        <f t="shared" si="10"/>
        <v>-6537</v>
      </c>
      <c r="G133" s="5">
        <f t="shared" si="11"/>
        <v>-3.462799999397248E-3</v>
      </c>
      <c r="L133" s="5">
        <f t="shared" si="17"/>
        <v>-3.462799999397248E-3</v>
      </c>
      <c r="O133" s="29">
        <f t="shared" si="12"/>
        <v>-4.191064297189788E-3</v>
      </c>
      <c r="P133" s="177">
        <f t="shared" si="13"/>
        <v>30678.942000000003</v>
      </c>
      <c r="Q133" s="5">
        <f t="shared" si="14"/>
        <v>5.3036888743926127E-7</v>
      </c>
      <c r="AB133" s="5" t="s">
        <v>53</v>
      </c>
      <c r="AG133" s="5" t="s">
        <v>59</v>
      </c>
    </row>
    <row r="134" spans="1:33" x14ac:dyDescent="0.2">
      <c r="A134" s="5" t="s">
        <v>89</v>
      </c>
      <c r="B134" s="26"/>
      <c r="C134" s="51">
        <v>45697.449000000001</v>
      </c>
      <c r="D134" s="51"/>
      <c r="E134" s="5">
        <f t="shared" si="9"/>
        <v>-6536.9937493770949</v>
      </c>
      <c r="F134" s="2">
        <f t="shared" si="10"/>
        <v>-6537</v>
      </c>
      <c r="G134" s="5">
        <f t="shared" si="11"/>
        <v>3.5371999983908609E-3</v>
      </c>
      <c r="M134" s="5">
        <f t="shared" ref="M134:M147" si="18">+G134</f>
        <v>3.5371999983908609E-3</v>
      </c>
      <c r="O134" s="29">
        <f t="shared" si="12"/>
        <v>-4.191064297189788E-3</v>
      </c>
      <c r="P134" s="177">
        <f t="shared" si="13"/>
        <v>30678.949000000001</v>
      </c>
      <c r="Q134" s="5">
        <f t="shared" si="14"/>
        <v>5.972606902234666E-5</v>
      </c>
      <c r="AB134" s="5" t="s">
        <v>53</v>
      </c>
      <c r="AC134" s="5">
        <v>8</v>
      </c>
      <c r="AE134" s="5" t="s">
        <v>48</v>
      </c>
      <c r="AG134" s="5" t="s">
        <v>42</v>
      </c>
    </row>
    <row r="135" spans="1:33" x14ac:dyDescent="0.2">
      <c r="A135" s="5" t="s">
        <v>89</v>
      </c>
      <c r="B135" s="26"/>
      <c r="C135" s="51">
        <v>45705.366000000002</v>
      </c>
      <c r="D135" s="51"/>
      <c r="E135" s="5">
        <f t="shared" si="9"/>
        <v>-6523.0035363413317</v>
      </c>
      <c r="F135" s="2">
        <f t="shared" si="10"/>
        <v>-6523</v>
      </c>
      <c r="G135" s="5">
        <f t="shared" si="11"/>
        <v>-2.0012000022688881E-3</v>
      </c>
      <c r="M135" s="5">
        <f t="shared" si="18"/>
        <v>-2.0012000022688881E-3</v>
      </c>
      <c r="O135" s="29">
        <f t="shared" si="12"/>
        <v>-4.1763970072509881E-3</v>
      </c>
      <c r="P135" s="177">
        <f t="shared" si="13"/>
        <v>30686.866000000002</v>
      </c>
      <c r="Q135" s="5">
        <f t="shared" si="14"/>
        <v>4.7314820104830986E-6</v>
      </c>
      <c r="AB135" s="5" t="s">
        <v>53</v>
      </c>
      <c r="AC135" s="5">
        <v>7</v>
      </c>
      <c r="AE135" s="5" t="s">
        <v>48</v>
      </c>
      <c r="AG135" s="5" t="s">
        <v>42</v>
      </c>
    </row>
    <row r="136" spans="1:33" x14ac:dyDescent="0.2">
      <c r="A136" s="5" t="s">
        <v>90</v>
      </c>
      <c r="B136" s="26"/>
      <c r="C136" s="51">
        <v>45727.432999999997</v>
      </c>
      <c r="D136" s="51"/>
      <c r="E136" s="5">
        <f t="shared" si="9"/>
        <v>-6484.008711147434</v>
      </c>
      <c r="F136" s="2">
        <f t="shared" si="10"/>
        <v>-6484</v>
      </c>
      <c r="G136" s="5">
        <f t="shared" si="11"/>
        <v>-4.9296000070171431E-3</v>
      </c>
      <c r="M136" s="5">
        <f t="shared" si="18"/>
        <v>-4.9296000070171431E-3</v>
      </c>
      <c r="O136" s="29">
        <f t="shared" si="12"/>
        <v>-4.1356669452379587E-3</v>
      </c>
      <c r="P136" s="177">
        <f t="shared" si="13"/>
        <v>30708.932999999997</v>
      </c>
      <c r="Q136" s="5">
        <f t="shared" si="14"/>
        <v>6.3032970658607014E-7</v>
      </c>
      <c r="AB136" s="5" t="s">
        <v>53</v>
      </c>
      <c r="AC136" s="5">
        <v>9</v>
      </c>
      <c r="AE136" s="5" t="s">
        <v>69</v>
      </c>
      <c r="AG136" s="5" t="s">
        <v>42</v>
      </c>
    </row>
    <row r="137" spans="1:33" x14ac:dyDescent="0.2">
      <c r="A137" s="5" t="s">
        <v>90</v>
      </c>
      <c r="B137" s="26"/>
      <c r="C137" s="51">
        <v>45753.464999999997</v>
      </c>
      <c r="D137" s="51"/>
      <c r="E137" s="5">
        <f t="shared" si="9"/>
        <v>-6438.007293218051</v>
      </c>
      <c r="F137" s="2">
        <f t="shared" si="10"/>
        <v>-6438</v>
      </c>
      <c r="G137" s="5">
        <f t="shared" si="11"/>
        <v>-4.1272000016761012E-3</v>
      </c>
      <c r="M137" s="5">
        <f t="shared" si="18"/>
        <v>-4.1272000016761012E-3</v>
      </c>
      <c r="O137" s="29">
        <f t="shared" si="12"/>
        <v>-4.0878700336181469E-3</v>
      </c>
      <c r="P137" s="177">
        <f t="shared" si="13"/>
        <v>30734.964999999997</v>
      </c>
      <c r="Q137" s="5">
        <f t="shared" si="14"/>
        <v>1.5468463874397122E-9</v>
      </c>
      <c r="AB137" s="5" t="s">
        <v>53</v>
      </c>
      <c r="AC137" s="5">
        <v>9</v>
      </c>
      <c r="AE137" s="5" t="s">
        <v>80</v>
      </c>
      <c r="AG137" s="5" t="s">
        <v>42</v>
      </c>
    </row>
    <row r="138" spans="1:33" x14ac:dyDescent="0.2">
      <c r="A138" s="5" t="s">
        <v>91</v>
      </c>
      <c r="B138" s="26"/>
      <c r="C138" s="51">
        <v>45791.38</v>
      </c>
      <c r="D138" s="51"/>
      <c r="E138" s="5">
        <f t="shared" si="9"/>
        <v>-6371.0073024070234</v>
      </c>
      <c r="F138" s="2">
        <f t="shared" si="10"/>
        <v>-6371</v>
      </c>
      <c r="G138" s="5">
        <f t="shared" si="11"/>
        <v>-4.1324000048916787E-3</v>
      </c>
      <c r="M138" s="5">
        <f t="shared" si="18"/>
        <v>-4.1324000048916787E-3</v>
      </c>
      <c r="O138" s="29">
        <f t="shared" si="12"/>
        <v>-4.018724623588904E-3</v>
      </c>
      <c r="P138" s="177">
        <f t="shared" si="13"/>
        <v>30772.879999999997</v>
      </c>
      <c r="Q138" s="5">
        <f t="shared" si="14"/>
        <v>1.292209231433121E-8</v>
      </c>
      <c r="AB138" s="5" t="s">
        <v>53</v>
      </c>
      <c r="AC138" s="5">
        <v>5</v>
      </c>
      <c r="AE138" s="5" t="s">
        <v>69</v>
      </c>
      <c r="AG138" s="5" t="s">
        <v>42</v>
      </c>
    </row>
    <row r="139" spans="1:33" x14ac:dyDescent="0.2">
      <c r="A139" s="5" t="s">
        <v>92</v>
      </c>
      <c r="B139" s="26"/>
      <c r="C139" s="51">
        <v>46012.642</v>
      </c>
      <c r="D139" s="51"/>
      <c r="E139" s="5">
        <f t="shared" si="9"/>
        <v>-5980.0129211112462</v>
      </c>
      <c r="F139" s="2">
        <f t="shared" si="10"/>
        <v>-5980</v>
      </c>
      <c r="G139" s="5">
        <f t="shared" si="11"/>
        <v>-7.3120000015478581E-3</v>
      </c>
      <c r="M139" s="5">
        <f t="shared" si="18"/>
        <v>-7.3120000015478581E-3</v>
      </c>
      <c r="O139" s="29">
        <f t="shared" si="12"/>
        <v>-3.6263646798784656E-3</v>
      </c>
      <c r="P139" s="177">
        <f t="shared" si="13"/>
        <v>30994.142</v>
      </c>
      <c r="Q139" s="5">
        <f t="shared" si="14"/>
        <v>1.3583907724337046E-5</v>
      </c>
      <c r="AB139" s="5" t="s">
        <v>53</v>
      </c>
      <c r="AC139" s="5">
        <v>5</v>
      </c>
      <c r="AE139" s="5" t="s">
        <v>45</v>
      </c>
      <c r="AG139" s="5" t="s">
        <v>42</v>
      </c>
    </row>
    <row r="140" spans="1:33" x14ac:dyDescent="0.2">
      <c r="A140" s="5" t="s">
        <v>93</v>
      </c>
      <c r="B140" s="26"/>
      <c r="C140" s="51">
        <v>46091.302000000003</v>
      </c>
      <c r="D140" s="51"/>
      <c r="E140" s="5">
        <f t="shared" si="9"/>
        <v>-5841.0120170575601</v>
      </c>
      <c r="F140" s="2">
        <f t="shared" si="10"/>
        <v>-5841</v>
      </c>
      <c r="G140" s="5">
        <f t="shared" si="11"/>
        <v>-6.8003999986103736E-3</v>
      </c>
      <c r="M140" s="5">
        <f t="shared" si="18"/>
        <v>-6.8003999986103736E-3</v>
      </c>
      <c r="O140" s="29">
        <f t="shared" si="12"/>
        <v>-3.4914723952710622E-3</v>
      </c>
      <c r="P140" s="177">
        <f t="shared" si="13"/>
        <v>31072.802000000003</v>
      </c>
      <c r="Q140" s="5">
        <f t="shared" si="14"/>
        <v>1.094900188414084E-5</v>
      </c>
      <c r="AB140" s="5" t="s">
        <v>53</v>
      </c>
      <c r="AC140" s="5">
        <v>5</v>
      </c>
      <c r="AE140" s="5" t="s">
        <v>69</v>
      </c>
      <c r="AG140" s="5" t="s">
        <v>42</v>
      </c>
    </row>
    <row r="141" spans="1:33" x14ac:dyDescent="0.2">
      <c r="A141" s="5" t="s">
        <v>93</v>
      </c>
      <c r="B141" s="26"/>
      <c r="C141" s="51">
        <v>46092.432000000001</v>
      </c>
      <c r="D141" s="51"/>
      <c r="E141" s="5">
        <f t="shared" si="9"/>
        <v>-5839.0151823057131</v>
      </c>
      <c r="F141" s="2">
        <f t="shared" si="10"/>
        <v>-5839</v>
      </c>
      <c r="G141" s="5">
        <f t="shared" si="11"/>
        <v>-8.5916000025463291E-3</v>
      </c>
      <c r="M141" s="5">
        <f t="shared" si="18"/>
        <v>-8.5916000025463291E-3</v>
      </c>
      <c r="O141" s="29">
        <f t="shared" si="12"/>
        <v>-3.4895490735564342E-3</v>
      </c>
      <c r="P141" s="177">
        <f t="shared" si="13"/>
        <v>31073.932000000001</v>
      </c>
      <c r="Q141" s="5">
        <f t="shared" si="14"/>
        <v>2.6030923682006651E-5</v>
      </c>
      <c r="AB141" s="5" t="s">
        <v>53</v>
      </c>
      <c r="AC141" s="5">
        <v>4</v>
      </c>
      <c r="AE141" s="5" t="s">
        <v>69</v>
      </c>
      <c r="AG141" s="5" t="s">
        <v>42</v>
      </c>
    </row>
    <row r="142" spans="1:33" x14ac:dyDescent="0.2">
      <c r="A142" s="5" t="s">
        <v>93</v>
      </c>
      <c r="B142" s="26"/>
      <c r="C142" s="51">
        <v>46121.298000000003</v>
      </c>
      <c r="D142" s="51"/>
      <c r="E142" s="5">
        <f t="shared" si="9"/>
        <v>-5788.0057735030969</v>
      </c>
      <c r="F142" s="2">
        <f t="shared" si="10"/>
        <v>-5788</v>
      </c>
      <c r="G142" s="5">
        <f t="shared" si="11"/>
        <v>-3.2672000015736558E-3</v>
      </c>
      <c r="M142" s="5">
        <f t="shared" si="18"/>
        <v>-3.2672000015736558E-3</v>
      </c>
      <c r="O142" s="29">
        <f t="shared" si="12"/>
        <v>-3.4406728229670726E-3</v>
      </c>
      <c r="P142" s="177">
        <f t="shared" si="13"/>
        <v>31102.798000000003</v>
      </c>
      <c r="Q142" s="5">
        <f t="shared" si="14"/>
        <v>3.009281976219231E-8</v>
      </c>
      <c r="AB142" s="5" t="s">
        <v>53</v>
      </c>
      <c r="AC142" s="5">
        <v>14</v>
      </c>
      <c r="AE142" s="5" t="s">
        <v>94</v>
      </c>
      <c r="AG142" s="5" t="s">
        <v>42</v>
      </c>
    </row>
    <row r="143" spans="1:33" x14ac:dyDescent="0.2">
      <c r="A143" s="5" t="s">
        <v>93</v>
      </c>
      <c r="B143" s="26"/>
      <c r="C143" s="51">
        <v>46121.3</v>
      </c>
      <c r="D143" s="51"/>
      <c r="E143" s="5">
        <f t="shared" si="9"/>
        <v>-5788.0022392822957</v>
      </c>
      <c r="F143" s="2">
        <f t="shared" si="10"/>
        <v>-5788</v>
      </c>
      <c r="G143" s="5">
        <f t="shared" si="11"/>
        <v>-1.2672000011662021E-3</v>
      </c>
      <c r="M143" s="5">
        <f t="shared" si="18"/>
        <v>-1.2672000011662021E-3</v>
      </c>
      <c r="O143" s="29">
        <f t="shared" si="12"/>
        <v>-3.4406728229670726E-3</v>
      </c>
      <c r="P143" s="177">
        <f t="shared" si="13"/>
        <v>31102.800000000003</v>
      </c>
      <c r="Q143" s="5">
        <f t="shared" si="14"/>
        <v>4.7239841071070388E-6</v>
      </c>
      <c r="AB143" s="5" t="s">
        <v>53</v>
      </c>
      <c r="AC143" s="5">
        <v>6</v>
      </c>
      <c r="AE143" s="5" t="s">
        <v>80</v>
      </c>
      <c r="AG143" s="5" t="s">
        <v>42</v>
      </c>
    </row>
    <row r="144" spans="1:33" x14ac:dyDescent="0.2">
      <c r="A144" s="5" t="s">
        <v>93</v>
      </c>
      <c r="B144" s="26"/>
      <c r="C144" s="51">
        <v>46173.35</v>
      </c>
      <c r="D144" s="51"/>
      <c r="E144" s="5">
        <f t="shared" si="9"/>
        <v>-5696.0241429691323</v>
      </c>
      <c r="F144" s="2">
        <f t="shared" si="10"/>
        <v>-5696</v>
      </c>
      <c r="G144" s="5">
        <f t="shared" si="11"/>
        <v>-1.3662400000612251E-2</v>
      </c>
      <c r="M144" s="5">
        <f t="shared" si="18"/>
        <v>-1.3662400000612251E-2</v>
      </c>
      <c r="O144" s="29">
        <f t="shared" si="12"/>
        <v>-3.353323792834836E-3</v>
      </c>
      <c r="P144" s="177">
        <f t="shared" si="13"/>
        <v>31154.85</v>
      </c>
      <c r="Q144" s="5">
        <f t="shared" si="14"/>
        <v>1.0627705225776238E-4</v>
      </c>
      <c r="AB144" s="5" t="s">
        <v>53</v>
      </c>
      <c r="AC144" s="5">
        <v>6</v>
      </c>
      <c r="AE144" s="5" t="s">
        <v>63</v>
      </c>
      <c r="AG144" s="5" t="s">
        <v>42</v>
      </c>
    </row>
    <row r="145" spans="1:33" x14ac:dyDescent="0.2">
      <c r="A145" s="5" t="s">
        <v>93</v>
      </c>
      <c r="B145" s="26"/>
      <c r="C145" s="51">
        <v>46173.351999999999</v>
      </c>
      <c r="D145" s="51"/>
      <c r="E145" s="5">
        <f t="shared" si="9"/>
        <v>-5696.0206087483321</v>
      </c>
      <c r="F145" s="2">
        <f t="shared" si="10"/>
        <v>-5696</v>
      </c>
      <c r="G145" s="5">
        <f t="shared" si="11"/>
        <v>-1.1662400000204798E-2</v>
      </c>
      <c r="M145" s="5">
        <f t="shared" si="18"/>
        <v>-1.1662400000204798E-2</v>
      </c>
      <c r="O145" s="29">
        <f t="shared" si="12"/>
        <v>-3.353323792834836E-3</v>
      </c>
      <c r="P145" s="177">
        <f t="shared" si="13"/>
        <v>31154.851999999999</v>
      </c>
      <c r="Q145" s="5">
        <f t="shared" si="14"/>
        <v>6.9040747419881591E-5</v>
      </c>
      <c r="AB145" s="5" t="s">
        <v>53</v>
      </c>
      <c r="AC145" s="5">
        <v>7</v>
      </c>
      <c r="AE145" s="5" t="s">
        <v>80</v>
      </c>
      <c r="AG145" s="5" t="s">
        <v>42</v>
      </c>
    </row>
    <row r="146" spans="1:33" x14ac:dyDescent="0.2">
      <c r="A146" s="5" t="s">
        <v>93</v>
      </c>
      <c r="B146" s="26"/>
      <c r="C146" s="51">
        <v>46173.355000000003</v>
      </c>
      <c r="D146" s="51"/>
      <c r="E146" s="5">
        <f t="shared" si="9"/>
        <v>-5696.0153074171249</v>
      </c>
      <c r="F146" s="2">
        <f t="shared" si="10"/>
        <v>-5696</v>
      </c>
      <c r="G146" s="5">
        <f t="shared" si="11"/>
        <v>-8.6623999959556386E-3</v>
      </c>
      <c r="M146" s="5">
        <f t="shared" si="18"/>
        <v>-8.6623999959556386E-3</v>
      </c>
      <c r="O146" s="29">
        <f t="shared" si="12"/>
        <v>-3.353323792834836E-3</v>
      </c>
      <c r="P146" s="177">
        <f t="shared" si="13"/>
        <v>31154.855000000003</v>
      </c>
      <c r="Q146" s="5">
        <f t="shared" si="14"/>
        <v>2.8186290130543597E-5</v>
      </c>
      <c r="AB146" s="5" t="s">
        <v>53</v>
      </c>
      <c r="AC146" s="5">
        <v>10</v>
      </c>
      <c r="AE146" s="5" t="s">
        <v>48</v>
      </c>
      <c r="AG146" s="5" t="s">
        <v>42</v>
      </c>
    </row>
    <row r="147" spans="1:33" x14ac:dyDescent="0.2">
      <c r="A147" s="5" t="s">
        <v>95</v>
      </c>
      <c r="B147" s="26"/>
      <c r="C147" s="51">
        <v>46334.642</v>
      </c>
      <c r="D147" s="51"/>
      <c r="E147" s="5">
        <f t="shared" si="9"/>
        <v>-5411.0033723534898</v>
      </c>
      <c r="F147" s="2">
        <f t="shared" si="10"/>
        <v>-5411</v>
      </c>
      <c r="G147" s="5">
        <f t="shared" si="11"/>
        <v>-1.9084000014117919E-3</v>
      </c>
      <c r="M147" s="5">
        <f t="shared" si="18"/>
        <v>-1.9084000014117919E-3</v>
      </c>
      <c r="O147" s="29">
        <f t="shared" si="12"/>
        <v>-3.0894277474240056E-3</v>
      </c>
      <c r="P147" s="177">
        <f t="shared" si="13"/>
        <v>31316.142</v>
      </c>
      <c r="Q147" s="5">
        <f t="shared" si="14"/>
        <v>1.3948265368506899E-6</v>
      </c>
      <c r="AB147" s="5" t="s">
        <v>53</v>
      </c>
      <c r="AC147" s="5">
        <v>8</v>
      </c>
      <c r="AE147" s="5" t="s">
        <v>45</v>
      </c>
      <c r="AG147" s="5" t="s">
        <v>42</v>
      </c>
    </row>
    <row r="148" spans="1:33" x14ac:dyDescent="0.2">
      <c r="A148" s="5" t="s">
        <v>23</v>
      </c>
      <c r="B148" s="26"/>
      <c r="C148" s="51">
        <v>46413.873</v>
      </c>
      <c r="D148" s="51">
        <v>4.7999999999999996E-3</v>
      </c>
      <c r="E148" s="5">
        <f t="shared" si="9"/>
        <v>-5270.9934482614844</v>
      </c>
      <c r="F148" s="2">
        <f t="shared" si="10"/>
        <v>-5271</v>
      </c>
      <c r="G148" s="5">
        <f t="shared" si="11"/>
        <v>3.7076000007800758E-3</v>
      </c>
      <c r="I148" s="5">
        <f>G148</f>
        <v>3.7076000007800758E-3</v>
      </c>
      <c r="O148" s="29">
        <f t="shared" si="12"/>
        <v>-2.9635026901575394E-3</v>
      </c>
      <c r="P148" s="177">
        <f t="shared" si="13"/>
        <v>31395.373</v>
      </c>
      <c r="Q148" s="5">
        <f t="shared" si="14"/>
        <v>4.4503611113035092E-5</v>
      </c>
    </row>
    <row r="149" spans="1:33" x14ac:dyDescent="0.2">
      <c r="A149" s="5" t="s">
        <v>96</v>
      </c>
      <c r="B149" s="26"/>
      <c r="C149" s="51">
        <v>46461.404999999999</v>
      </c>
      <c r="D149" s="51"/>
      <c r="E149" s="5">
        <f t="shared" ref="E149:E212" si="19">(C149-C$7)/C$8</f>
        <v>-5186.9991567349216</v>
      </c>
      <c r="F149" s="2">
        <f t="shared" ref="F149:F212" si="20">ROUND(2*E149,0)/2</f>
        <v>-5187</v>
      </c>
      <c r="G149" s="5">
        <f t="shared" ref="G149:G212" si="21">C149-(C$7+F149*C$8)</f>
        <v>4.771999956574291E-4</v>
      </c>
      <c r="M149" s="5">
        <f>+G149</f>
        <v>4.771999956574291E-4</v>
      </c>
      <c r="O149" s="29">
        <f t="shared" ref="O149:O212" si="22">+D$11+D$12*F149+D$13*F149^2</f>
        <v>-2.8891202840487682E-3</v>
      </c>
      <c r="P149" s="177">
        <f t="shared" ref="P149:P212" si="23">C149-15018.5</f>
        <v>31442.904999999999</v>
      </c>
      <c r="Q149" s="5">
        <f t="shared" si="14"/>
        <v>1.133211222556121E-5</v>
      </c>
      <c r="AB149" s="5" t="s">
        <v>53</v>
      </c>
      <c r="AC149" s="5">
        <v>6</v>
      </c>
      <c r="AE149" s="5" t="s">
        <v>45</v>
      </c>
      <c r="AG149" s="5" t="s">
        <v>42</v>
      </c>
    </row>
    <row r="150" spans="1:33" x14ac:dyDescent="0.2">
      <c r="A150" s="5" t="s">
        <v>97</v>
      </c>
      <c r="B150" s="26"/>
      <c r="C150" s="51">
        <v>46469.343999999997</v>
      </c>
      <c r="D150" s="51"/>
      <c r="E150" s="5">
        <f t="shared" si="19"/>
        <v>-5172.9700672703657</v>
      </c>
      <c r="F150" s="2">
        <f t="shared" si="20"/>
        <v>-5173</v>
      </c>
      <c r="G150" s="5">
        <f t="shared" si="21"/>
        <v>1.6938799992203712E-2</v>
      </c>
      <c r="L150" s="5">
        <f>G150</f>
        <v>1.6938799992203712E-2</v>
      </c>
      <c r="O150" s="29">
        <f t="shared" si="22"/>
        <v>-2.876808720507283E-3</v>
      </c>
      <c r="P150" s="177">
        <f t="shared" si="23"/>
        <v>31450.843999999997</v>
      </c>
      <c r="Q150" s="5">
        <f t="shared" si="14"/>
        <v>3.9265834865526795E-4</v>
      </c>
      <c r="AB150" s="5" t="s">
        <v>53</v>
      </c>
      <c r="AG150" s="5" t="s">
        <v>59</v>
      </c>
    </row>
    <row r="151" spans="1:33" x14ac:dyDescent="0.2">
      <c r="A151" s="5" t="s">
        <v>96</v>
      </c>
      <c r="B151" s="26"/>
      <c r="C151" s="51">
        <v>46499.311999999998</v>
      </c>
      <c r="D151" s="51"/>
      <c r="E151" s="5">
        <f t="shared" si="19"/>
        <v>-5120.0133028070959</v>
      </c>
      <c r="F151" s="2">
        <f t="shared" si="20"/>
        <v>-5120</v>
      </c>
      <c r="G151" s="5">
        <f t="shared" si="21"/>
        <v>-7.5280000019120052E-3</v>
      </c>
      <c r="M151" s="5">
        <f>+G151</f>
        <v>-7.5280000019120052E-3</v>
      </c>
      <c r="O151" s="29">
        <f t="shared" si="22"/>
        <v>-2.8304219597043811E-3</v>
      </c>
      <c r="P151" s="177">
        <f t="shared" si="23"/>
        <v>31480.811999999998</v>
      </c>
      <c r="Q151" s="5">
        <f t="shared" ref="Q151:Q214" si="24">+(O151-G151)^2</f>
        <v>2.2067239462631209E-5</v>
      </c>
      <c r="AC151" s="5">
        <v>9</v>
      </c>
      <c r="AE151" s="5" t="s">
        <v>94</v>
      </c>
      <c r="AG151" s="5" t="s">
        <v>42</v>
      </c>
    </row>
    <row r="152" spans="1:33" x14ac:dyDescent="0.2">
      <c r="A152" s="5" t="s">
        <v>98</v>
      </c>
      <c r="B152" s="26"/>
      <c r="C152" s="51">
        <v>46521.394999999997</v>
      </c>
      <c r="D152" s="51"/>
      <c r="E152" s="5">
        <f t="shared" si="19"/>
        <v>-5080.9902038467953</v>
      </c>
      <c r="F152" s="2">
        <f t="shared" si="20"/>
        <v>-5081</v>
      </c>
      <c r="G152" s="5">
        <f t="shared" si="21"/>
        <v>5.5435999965993688E-3</v>
      </c>
      <c r="L152" s="5">
        <f>G152</f>
        <v>5.5435999965993688E-3</v>
      </c>
      <c r="O152" s="29">
        <f t="shared" si="22"/>
        <v>-2.7965119125739936E-3</v>
      </c>
      <c r="P152" s="177">
        <f t="shared" si="23"/>
        <v>31502.894999999997</v>
      </c>
      <c r="Q152" s="5">
        <f t="shared" si="24"/>
        <v>6.9557466657535353E-5</v>
      </c>
      <c r="AB152" s="5" t="s">
        <v>53</v>
      </c>
      <c r="AG152" s="5" t="s">
        <v>59</v>
      </c>
    </row>
    <row r="153" spans="1:33" x14ac:dyDescent="0.2">
      <c r="A153" s="5" t="s">
        <v>23</v>
      </c>
      <c r="B153" s="26"/>
      <c r="C153" s="51">
        <v>46756.809000000001</v>
      </c>
      <c r="D153" s="51">
        <v>5.3999999999999994E-3</v>
      </c>
      <c r="E153" s="5">
        <f t="shared" si="19"/>
        <v>-4664.9876761720716</v>
      </c>
      <c r="F153" s="2">
        <f t="shared" si="20"/>
        <v>-4665</v>
      </c>
      <c r="G153" s="5">
        <f t="shared" si="21"/>
        <v>6.9739999962621368E-3</v>
      </c>
      <c r="I153" s="5">
        <f>G153</f>
        <v>6.9739999962621368E-3</v>
      </c>
      <c r="O153" s="29">
        <f t="shared" si="22"/>
        <v>-2.4466008249949371E-3</v>
      </c>
      <c r="P153" s="177">
        <f t="shared" si="23"/>
        <v>31738.309000000001</v>
      </c>
      <c r="Q153" s="5">
        <f t="shared" si="24"/>
        <v>8.8747719833469452E-5</v>
      </c>
    </row>
    <row r="154" spans="1:33" x14ac:dyDescent="0.2">
      <c r="A154" s="5" t="s">
        <v>100</v>
      </c>
      <c r="B154" s="26"/>
      <c r="C154" s="51">
        <v>46770.945099999997</v>
      </c>
      <c r="D154" s="51"/>
      <c r="E154" s="5">
        <f t="shared" si="19"/>
        <v>-4640.0076268484936</v>
      </c>
      <c r="F154" s="2">
        <f t="shared" si="20"/>
        <v>-4640</v>
      </c>
      <c r="G154" s="5">
        <f t="shared" si="21"/>
        <v>-4.3160000059287995E-3</v>
      </c>
      <c r="L154" s="5">
        <f>G154</f>
        <v>-4.3160000059287995E-3</v>
      </c>
      <c r="O154" s="29">
        <f t="shared" si="22"/>
        <v>-2.4262596013091943E-3</v>
      </c>
      <c r="P154" s="177">
        <f t="shared" si="23"/>
        <v>31752.445099999997</v>
      </c>
      <c r="Q154" s="5">
        <f t="shared" si="24"/>
        <v>3.5711187968518691E-6</v>
      </c>
      <c r="AB154" s="5" t="s">
        <v>99</v>
      </c>
      <c r="AG154" s="5" t="s">
        <v>59</v>
      </c>
    </row>
    <row r="155" spans="1:33" x14ac:dyDescent="0.2">
      <c r="A155" s="5" t="s">
        <v>101</v>
      </c>
      <c r="B155" s="26"/>
      <c r="C155" s="51">
        <v>46804.328999999998</v>
      </c>
      <c r="D155" s="51"/>
      <c r="E155" s="5">
        <f t="shared" si="19"/>
        <v>-4581.014589970312</v>
      </c>
      <c r="F155" s="2">
        <f t="shared" si="20"/>
        <v>-4581</v>
      </c>
      <c r="G155" s="5">
        <f t="shared" si="21"/>
        <v>-8.256400004029274E-3</v>
      </c>
      <c r="M155" s="5">
        <f>+G155</f>
        <v>-8.256400004029274E-3</v>
      </c>
      <c r="O155" s="29">
        <f t="shared" si="22"/>
        <v>-2.3785631753162682E-3</v>
      </c>
      <c r="P155" s="177">
        <f t="shared" si="23"/>
        <v>31785.828999999998</v>
      </c>
      <c r="Q155" s="5">
        <f t="shared" si="24"/>
        <v>3.4548965784974958E-5</v>
      </c>
      <c r="AB155" s="5" t="s">
        <v>53</v>
      </c>
      <c r="AC155" s="5">
        <v>6</v>
      </c>
      <c r="AE155" s="5" t="s">
        <v>45</v>
      </c>
      <c r="AG155" s="5" t="s">
        <v>42</v>
      </c>
    </row>
    <row r="156" spans="1:33" x14ac:dyDescent="0.2">
      <c r="A156" s="5" t="s">
        <v>102</v>
      </c>
      <c r="B156" s="26"/>
      <c r="C156" s="51">
        <v>46826.417999999998</v>
      </c>
      <c r="D156" s="51"/>
      <c r="E156" s="5">
        <f t="shared" si="19"/>
        <v>-4541.9808883476098</v>
      </c>
      <c r="F156" s="2">
        <f t="shared" si="20"/>
        <v>-4542</v>
      </c>
      <c r="G156" s="5">
        <f t="shared" si="21"/>
        <v>1.0815199995704461E-2</v>
      </c>
      <c r="L156" s="5">
        <f>G156</f>
        <v>1.0815199995704461E-2</v>
      </c>
      <c r="O156" s="29">
        <f t="shared" si="22"/>
        <v>-2.3472732194344506E-3</v>
      </c>
      <c r="P156" s="177">
        <f t="shared" si="23"/>
        <v>31807.917999999998</v>
      </c>
      <c r="Q156" s="5">
        <f t="shared" si="24"/>
        <v>1.7325070113924926E-4</v>
      </c>
      <c r="AB156" s="5" t="s">
        <v>53</v>
      </c>
      <c r="AG156" s="5" t="s">
        <v>59</v>
      </c>
    </row>
    <row r="157" spans="1:33" x14ac:dyDescent="0.2">
      <c r="A157" s="5" t="s">
        <v>103</v>
      </c>
      <c r="B157" s="26"/>
      <c r="C157" s="51">
        <v>46843.38</v>
      </c>
      <c r="D157" s="51"/>
      <c r="E157" s="5">
        <f t="shared" si="19"/>
        <v>-4512.0071617450358</v>
      </c>
      <c r="F157" s="2">
        <f t="shared" si="20"/>
        <v>-4512</v>
      </c>
      <c r="G157" s="5">
        <f t="shared" si="21"/>
        <v>-4.0528000026824884E-3</v>
      </c>
      <c r="M157" s="5">
        <f>+G157</f>
        <v>-4.0528000026824884E-3</v>
      </c>
      <c r="O157" s="29">
        <f t="shared" si="22"/>
        <v>-2.3233330266668982E-3</v>
      </c>
      <c r="P157" s="177">
        <f t="shared" si="23"/>
        <v>31824.879999999997</v>
      </c>
      <c r="Q157" s="5">
        <f t="shared" si="24"/>
        <v>2.9910560211285102E-6</v>
      </c>
      <c r="AB157" s="5" t="s">
        <v>53</v>
      </c>
      <c r="AC157" s="5">
        <v>6</v>
      </c>
      <c r="AE157" s="5" t="s">
        <v>69</v>
      </c>
      <c r="AG157" s="5" t="s">
        <v>42</v>
      </c>
    </row>
    <row r="158" spans="1:33" x14ac:dyDescent="0.2">
      <c r="A158" s="5" t="s">
        <v>103</v>
      </c>
      <c r="B158" s="26"/>
      <c r="C158" s="51">
        <v>46847.341999999997</v>
      </c>
      <c r="D158" s="51"/>
      <c r="E158" s="5">
        <f t="shared" si="19"/>
        <v>-4505.0058703407567</v>
      </c>
      <c r="F158" s="2">
        <f t="shared" si="20"/>
        <v>-4505</v>
      </c>
      <c r="G158" s="5">
        <f t="shared" si="21"/>
        <v>-3.3220000041183084E-3</v>
      </c>
      <c r="M158" s="5">
        <f>+G158</f>
        <v>-3.3220000041183084E-3</v>
      </c>
      <c r="O158" s="29">
        <f t="shared" si="22"/>
        <v>-2.3177631227760806E-3</v>
      </c>
      <c r="P158" s="177">
        <f t="shared" si="23"/>
        <v>31828.841999999997</v>
      </c>
      <c r="Q158" s="5">
        <f t="shared" si="24"/>
        <v>1.0084917138479639E-6</v>
      </c>
      <c r="AB158" s="5" t="s">
        <v>53</v>
      </c>
      <c r="AC158" s="5">
        <v>5</v>
      </c>
      <c r="AE158" s="5" t="s">
        <v>69</v>
      </c>
      <c r="AG158" s="5" t="s">
        <v>42</v>
      </c>
    </row>
    <row r="159" spans="1:33" x14ac:dyDescent="0.2">
      <c r="A159" s="5" t="s">
        <v>100</v>
      </c>
      <c r="B159" s="26"/>
      <c r="C159" s="51">
        <v>46850.7382</v>
      </c>
      <c r="D159" s="51"/>
      <c r="E159" s="5">
        <f t="shared" si="19"/>
        <v>-4499.0044100007171</v>
      </c>
      <c r="F159" s="2">
        <f t="shared" si="20"/>
        <v>-4499</v>
      </c>
      <c r="G159" s="5">
        <f t="shared" si="21"/>
        <v>-2.4956000052043237E-3</v>
      </c>
      <c r="L159" s="5">
        <f>G159</f>
        <v>-2.4956000052043237E-3</v>
      </c>
      <c r="O159" s="29">
        <f t="shared" si="22"/>
        <v>-2.3129937804638187E-3</v>
      </c>
      <c r="P159" s="177">
        <f t="shared" si="23"/>
        <v>31832.2382</v>
      </c>
      <c r="Q159" s="5">
        <f t="shared" si="24"/>
        <v>3.33450333139798E-8</v>
      </c>
      <c r="AB159" s="5" t="s">
        <v>99</v>
      </c>
      <c r="AG159" s="5" t="s">
        <v>59</v>
      </c>
    </row>
    <row r="160" spans="1:33" x14ac:dyDescent="0.2">
      <c r="A160" s="5" t="s">
        <v>104</v>
      </c>
      <c r="B160" s="26"/>
      <c r="C160" s="51">
        <v>47157.457000000002</v>
      </c>
      <c r="D160" s="51"/>
      <c r="E160" s="5">
        <f t="shared" si="19"/>
        <v>-3956.9984286854315</v>
      </c>
      <c r="F160" s="2">
        <f t="shared" si="20"/>
        <v>-3957</v>
      </c>
      <c r="G160" s="5">
        <f t="shared" si="21"/>
        <v>8.8919999689096585E-4</v>
      </c>
      <c r="M160" s="5">
        <f>+G160</f>
        <v>8.8919999689096585E-4</v>
      </c>
      <c r="O160" s="29">
        <f t="shared" si="22"/>
        <v>-1.9006734675584033E-3</v>
      </c>
      <c r="P160" s="177">
        <f t="shared" si="23"/>
        <v>32138.957000000002</v>
      </c>
      <c r="Q160" s="5">
        <f t="shared" si="24"/>
        <v>7.7833939476387247E-6</v>
      </c>
      <c r="AB160" s="5" t="s">
        <v>53</v>
      </c>
      <c r="AC160" s="5">
        <v>7</v>
      </c>
      <c r="AE160" s="5" t="s">
        <v>48</v>
      </c>
      <c r="AG160" s="5" t="s">
        <v>42</v>
      </c>
    </row>
    <row r="161" spans="1:33" x14ac:dyDescent="0.2">
      <c r="A161" s="5" t="s">
        <v>105</v>
      </c>
      <c r="B161" s="26"/>
      <c r="C161" s="51">
        <v>47170.468000000001</v>
      </c>
      <c r="D161" s="51"/>
      <c r="E161" s="5">
        <f t="shared" si="19"/>
        <v>-3934.0065552727406</v>
      </c>
      <c r="F161" s="2">
        <f t="shared" si="20"/>
        <v>-3934</v>
      </c>
      <c r="G161" s="5">
        <f t="shared" si="21"/>
        <v>-3.7096000014571473E-3</v>
      </c>
      <c r="M161" s="5">
        <f>+G161</f>
        <v>-3.7096000014571473E-3</v>
      </c>
      <c r="O161" s="29">
        <f t="shared" si="22"/>
        <v>-1.8839863389604702E-3</v>
      </c>
      <c r="P161" s="177">
        <f t="shared" si="23"/>
        <v>32151.968000000001</v>
      </c>
      <c r="Q161" s="5">
        <f t="shared" si="24"/>
        <v>3.3328652446945315E-6</v>
      </c>
      <c r="AB161" s="5" t="s">
        <v>53</v>
      </c>
      <c r="AC161" s="5">
        <v>8</v>
      </c>
      <c r="AE161" s="5" t="s">
        <v>48</v>
      </c>
      <c r="AG161" s="5" t="s">
        <v>42</v>
      </c>
    </row>
    <row r="162" spans="1:33" x14ac:dyDescent="0.2">
      <c r="A162" s="5" t="s">
        <v>106</v>
      </c>
      <c r="B162" s="26"/>
      <c r="C162" s="51">
        <v>47170.474999999999</v>
      </c>
      <c r="D162" s="51"/>
      <c r="E162" s="5">
        <f t="shared" si="19"/>
        <v>-3933.9941854999456</v>
      </c>
      <c r="F162" s="2">
        <f t="shared" si="20"/>
        <v>-3934</v>
      </c>
      <c r="G162" s="5">
        <f t="shared" si="21"/>
        <v>3.2903999963309616E-3</v>
      </c>
      <c r="M162" s="5">
        <f>+G162</f>
        <v>3.2903999963309616E-3</v>
      </c>
      <c r="O162" s="29">
        <f t="shared" si="22"/>
        <v>-1.8839863389604702E-3</v>
      </c>
      <c r="P162" s="177">
        <f t="shared" si="23"/>
        <v>32151.974999999999</v>
      </c>
      <c r="Q162" s="5">
        <f t="shared" si="24"/>
        <v>2.6774273946850689E-5</v>
      </c>
      <c r="AB162" s="5" t="s">
        <v>53</v>
      </c>
      <c r="AC162" s="5">
        <v>10</v>
      </c>
      <c r="AE162" s="5" t="s">
        <v>94</v>
      </c>
      <c r="AG162" s="5" t="s">
        <v>42</v>
      </c>
    </row>
    <row r="163" spans="1:33" x14ac:dyDescent="0.2">
      <c r="A163" s="5" t="s">
        <v>23</v>
      </c>
      <c r="B163" s="26"/>
      <c r="C163" s="51">
        <v>47185.764000000003</v>
      </c>
      <c r="D163" s="51">
        <v>5.9999999999999993E-3</v>
      </c>
      <c r="E163" s="5">
        <f t="shared" si="19"/>
        <v>-3906.9768345963439</v>
      </c>
      <c r="F163" s="2">
        <f t="shared" si="20"/>
        <v>-3907</v>
      </c>
      <c r="G163" s="5">
        <f t="shared" si="21"/>
        <v>1.3109200001053978E-2</v>
      </c>
      <c r="I163" s="5">
        <f>G163</f>
        <v>1.3109200001053978E-2</v>
      </c>
      <c r="O163" s="29">
        <f t="shared" si="22"/>
        <v>-1.8644812341267753E-3</v>
      </c>
      <c r="P163" s="177">
        <f t="shared" si="23"/>
        <v>32167.264000000003</v>
      </c>
      <c r="Q163" s="5">
        <f t="shared" si="24"/>
        <v>2.2421112973280418E-4</v>
      </c>
    </row>
    <row r="164" spans="1:33" x14ac:dyDescent="0.2">
      <c r="A164" s="5" t="s">
        <v>105</v>
      </c>
      <c r="B164" s="26"/>
      <c r="C164" s="51">
        <v>47195.362000000001</v>
      </c>
      <c r="D164" s="51"/>
      <c r="E164" s="5">
        <f t="shared" si="19"/>
        <v>-3890.016108978406</v>
      </c>
      <c r="F164" s="2">
        <f t="shared" si="20"/>
        <v>-3890</v>
      </c>
      <c r="G164" s="5">
        <f t="shared" si="21"/>
        <v>-9.1160000010859221E-3</v>
      </c>
      <c r="M164" s="5">
        <f t="shared" ref="M164:M172" si="25">+G164</f>
        <v>-9.1160000010859221E-3</v>
      </c>
      <c r="O164" s="29">
        <f t="shared" si="22"/>
        <v>-1.8522468581559622E-3</v>
      </c>
      <c r="P164" s="177">
        <f t="shared" si="23"/>
        <v>32176.862000000001</v>
      </c>
      <c r="Q164" s="5">
        <f t="shared" si="24"/>
        <v>5.2762109721424872E-5</v>
      </c>
      <c r="AB164" s="5" t="s">
        <v>53</v>
      </c>
      <c r="AC164" s="5">
        <v>6</v>
      </c>
      <c r="AE164" s="5" t="s">
        <v>45</v>
      </c>
      <c r="AG164" s="5" t="s">
        <v>42</v>
      </c>
    </row>
    <row r="165" spans="1:33" x14ac:dyDescent="0.2">
      <c r="A165" s="5" t="s">
        <v>105</v>
      </c>
      <c r="B165" s="26"/>
      <c r="C165" s="51">
        <v>47208.387000000002</v>
      </c>
      <c r="D165" s="51"/>
      <c r="E165" s="5">
        <f t="shared" si="19"/>
        <v>-3866.9994960201125</v>
      </c>
      <c r="F165" s="2">
        <f t="shared" si="20"/>
        <v>-3867</v>
      </c>
      <c r="G165" s="5">
        <f t="shared" si="21"/>
        <v>2.8520000341814011E-4</v>
      </c>
      <c r="M165" s="5">
        <f t="shared" si="25"/>
        <v>2.8520000341814011E-4</v>
      </c>
      <c r="O165" s="29">
        <f t="shared" si="22"/>
        <v>-1.8357518022764554E-3</v>
      </c>
      <c r="P165" s="177">
        <f t="shared" si="23"/>
        <v>32189.887000000002</v>
      </c>
      <c r="Q165" s="5">
        <f t="shared" si="24"/>
        <v>4.4984365620791648E-6</v>
      </c>
      <c r="AB165" s="5" t="s">
        <v>53</v>
      </c>
      <c r="AC165" s="5">
        <v>8</v>
      </c>
      <c r="AE165" s="5" t="s">
        <v>48</v>
      </c>
      <c r="AG165" s="5" t="s">
        <v>42</v>
      </c>
    </row>
    <row r="166" spans="1:33" x14ac:dyDescent="0.2">
      <c r="A166" s="5" t="s">
        <v>106</v>
      </c>
      <c r="B166" s="26"/>
      <c r="C166" s="51">
        <v>47208.387999999999</v>
      </c>
      <c r="D166" s="51"/>
      <c r="E166" s="5">
        <f t="shared" si="19"/>
        <v>-3866.9977289097187</v>
      </c>
      <c r="F166" s="2">
        <f t="shared" si="20"/>
        <v>-3867</v>
      </c>
      <c r="G166" s="5">
        <f t="shared" si="21"/>
        <v>1.2851999999838881E-3</v>
      </c>
      <c r="M166" s="5">
        <f t="shared" si="25"/>
        <v>1.2851999999838881E-3</v>
      </c>
      <c r="O166" s="29">
        <f t="shared" si="22"/>
        <v>-1.8357518022764554E-3</v>
      </c>
      <c r="P166" s="177">
        <f t="shared" si="23"/>
        <v>32189.887999999999</v>
      </c>
      <c r="Q166" s="5">
        <f t="shared" si="24"/>
        <v>9.740340152032087E-6</v>
      </c>
      <c r="AB166" s="5" t="s">
        <v>53</v>
      </c>
      <c r="AC166" s="5">
        <v>7</v>
      </c>
      <c r="AE166" s="5" t="s">
        <v>69</v>
      </c>
      <c r="AG166" s="5" t="s">
        <v>42</v>
      </c>
    </row>
    <row r="167" spans="1:33" x14ac:dyDescent="0.2">
      <c r="A167" s="5" t="s">
        <v>105</v>
      </c>
      <c r="B167" s="26"/>
      <c r="C167" s="51">
        <v>47212.351000000002</v>
      </c>
      <c r="D167" s="51"/>
      <c r="E167" s="5">
        <f t="shared" si="19"/>
        <v>-3859.9946703950327</v>
      </c>
      <c r="F167" s="2">
        <f t="shared" si="20"/>
        <v>-3860</v>
      </c>
      <c r="G167" s="5">
        <f t="shared" si="21"/>
        <v>3.0160000023897737E-3</v>
      </c>
      <c r="M167" s="5">
        <f t="shared" si="25"/>
        <v>3.0160000023897737E-3</v>
      </c>
      <c r="O167" s="29">
        <f t="shared" si="22"/>
        <v>-1.8307446552472185E-3</v>
      </c>
      <c r="P167" s="177">
        <f t="shared" si="23"/>
        <v>32193.851000000002</v>
      </c>
      <c r="Q167" s="5">
        <f t="shared" si="24"/>
        <v>2.3490933776332719E-5</v>
      </c>
      <c r="AB167" s="5" t="s">
        <v>53</v>
      </c>
      <c r="AC167" s="5">
        <v>8</v>
      </c>
      <c r="AE167" s="5" t="s">
        <v>48</v>
      </c>
      <c r="AG167" s="5" t="s">
        <v>42</v>
      </c>
    </row>
    <row r="168" spans="1:33" x14ac:dyDescent="0.2">
      <c r="A168" s="5" t="s">
        <v>106</v>
      </c>
      <c r="B168" s="26"/>
      <c r="C168" s="51">
        <v>47213.478999999999</v>
      </c>
      <c r="D168" s="51"/>
      <c r="E168" s="5">
        <f t="shared" si="19"/>
        <v>-3858.0013698639859</v>
      </c>
      <c r="F168" s="2">
        <f t="shared" si="20"/>
        <v>-3858</v>
      </c>
      <c r="G168" s="5">
        <f t="shared" si="21"/>
        <v>-7.7520000195363536E-4</v>
      </c>
      <c r="M168" s="5">
        <f t="shared" si="25"/>
        <v>-7.7520000195363536E-4</v>
      </c>
      <c r="O168" s="29">
        <f t="shared" si="22"/>
        <v>-1.8293151635847688E-3</v>
      </c>
      <c r="P168" s="177">
        <f t="shared" si="23"/>
        <v>32194.978999999999</v>
      </c>
      <c r="Q168" s="5">
        <f t="shared" si="24"/>
        <v>1.1111587739806305E-6</v>
      </c>
      <c r="AB168" s="5" t="s">
        <v>53</v>
      </c>
      <c r="AC168" s="5">
        <v>12</v>
      </c>
      <c r="AE168" s="5" t="s">
        <v>94</v>
      </c>
      <c r="AG168" s="5" t="s">
        <v>42</v>
      </c>
    </row>
    <row r="169" spans="1:33" x14ac:dyDescent="0.2">
      <c r="A169" s="5" t="s">
        <v>106</v>
      </c>
      <c r="B169" s="26"/>
      <c r="C169" s="51">
        <v>47234.411999999997</v>
      </c>
      <c r="D169" s="51"/>
      <c r="E169" s="5">
        <f t="shared" si="19"/>
        <v>-3821.0104478635367</v>
      </c>
      <c r="F169" s="2">
        <f t="shared" si="20"/>
        <v>-3821</v>
      </c>
      <c r="G169" s="5">
        <f t="shared" si="21"/>
        <v>-5.9124000035808422E-3</v>
      </c>
      <c r="M169" s="5">
        <f t="shared" si="25"/>
        <v>-5.9124000035808422E-3</v>
      </c>
      <c r="O169" s="29">
        <f t="shared" si="22"/>
        <v>-1.8029594967498514E-3</v>
      </c>
      <c r="P169" s="177">
        <f t="shared" si="23"/>
        <v>32215.911999999997</v>
      </c>
      <c r="Q169" s="5">
        <f t="shared" si="24"/>
        <v>1.6887501279183354E-5</v>
      </c>
      <c r="AB169" s="5" t="s">
        <v>53</v>
      </c>
      <c r="AC169" s="5">
        <v>7</v>
      </c>
      <c r="AE169" s="5" t="s">
        <v>48</v>
      </c>
      <c r="AG169" s="5" t="s">
        <v>42</v>
      </c>
    </row>
    <row r="170" spans="1:33" x14ac:dyDescent="0.2">
      <c r="A170" s="5" t="s">
        <v>106</v>
      </c>
      <c r="B170" s="26"/>
      <c r="C170" s="51">
        <v>47246.305</v>
      </c>
      <c r="D170" s="51"/>
      <c r="E170" s="5">
        <f t="shared" si="19"/>
        <v>-3799.9942038778904</v>
      </c>
      <c r="F170" s="2">
        <f t="shared" si="20"/>
        <v>-3800</v>
      </c>
      <c r="G170" s="5">
        <f t="shared" si="21"/>
        <v>3.2799999971757643E-3</v>
      </c>
      <c r="M170" s="5">
        <f t="shared" si="25"/>
        <v>3.2799999971757643E-3</v>
      </c>
      <c r="O170" s="29">
        <f t="shared" si="22"/>
        <v>-1.7880767817722051E-3</v>
      </c>
      <c r="P170" s="177">
        <f t="shared" si="23"/>
        <v>32227.805</v>
      </c>
      <c r="Q170" s="5">
        <f t="shared" si="24"/>
        <v>2.568540223731163E-5</v>
      </c>
      <c r="AB170" s="5" t="s">
        <v>53</v>
      </c>
      <c r="AC170" s="5">
        <v>9</v>
      </c>
      <c r="AE170" s="5" t="s">
        <v>69</v>
      </c>
      <c r="AG170" s="5" t="s">
        <v>42</v>
      </c>
    </row>
    <row r="171" spans="1:33" x14ac:dyDescent="0.2">
      <c r="A171" s="5" t="s">
        <v>107</v>
      </c>
      <c r="B171" s="26"/>
      <c r="C171" s="51">
        <v>47450.589</v>
      </c>
      <c r="D171" s="51"/>
      <c r="E171" s="5">
        <f t="shared" si="19"/>
        <v>-3439.0018229510915</v>
      </c>
      <c r="F171" s="2">
        <f t="shared" si="20"/>
        <v>-3439</v>
      </c>
      <c r="G171" s="5">
        <f t="shared" si="21"/>
        <v>-1.0316000043530948E-3</v>
      </c>
      <c r="M171" s="5">
        <f t="shared" si="25"/>
        <v>-1.0316000043530948E-3</v>
      </c>
      <c r="O171" s="29">
        <f t="shared" si="22"/>
        <v>-1.5408299878348535E-3</v>
      </c>
      <c r="P171" s="177">
        <f t="shared" si="23"/>
        <v>32432.089</v>
      </c>
      <c r="Q171" s="5">
        <f t="shared" si="24"/>
        <v>2.5931517607683218E-7</v>
      </c>
      <c r="AB171" s="5" t="s">
        <v>53</v>
      </c>
      <c r="AC171" s="5">
        <v>10</v>
      </c>
      <c r="AE171" s="5" t="s">
        <v>80</v>
      </c>
      <c r="AG171" s="5" t="s">
        <v>42</v>
      </c>
    </row>
    <row r="172" spans="1:33" x14ac:dyDescent="0.2">
      <c r="A172" s="5" t="s">
        <v>107</v>
      </c>
      <c r="B172" s="26"/>
      <c r="C172" s="51">
        <v>47489.641000000003</v>
      </c>
      <c r="D172" s="51"/>
      <c r="E172" s="5">
        <f t="shared" si="19"/>
        <v>-3369.9926276154088</v>
      </c>
      <c r="F172" s="2">
        <f t="shared" si="20"/>
        <v>-3370</v>
      </c>
      <c r="G172" s="5">
        <f t="shared" si="21"/>
        <v>4.1720000008353963E-3</v>
      </c>
      <c r="M172" s="5">
        <f t="shared" si="25"/>
        <v>4.1720000008353963E-3</v>
      </c>
      <c r="O172" s="29">
        <f t="shared" si="22"/>
        <v>-1.4954213486381642E-3</v>
      </c>
      <c r="P172" s="177">
        <f t="shared" si="23"/>
        <v>32471.141000000003</v>
      </c>
      <c r="Q172" s="5">
        <f t="shared" si="24"/>
        <v>3.211966475246871E-5</v>
      </c>
      <c r="AB172" s="5" t="s">
        <v>53</v>
      </c>
      <c r="AC172" s="5">
        <v>6</v>
      </c>
      <c r="AE172" s="5" t="s">
        <v>45</v>
      </c>
      <c r="AG172" s="5" t="s">
        <v>42</v>
      </c>
    </row>
    <row r="173" spans="1:33" x14ac:dyDescent="0.2">
      <c r="A173" s="5" t="s">
        <v>108</v>
      </c>
      <c r="B173" s="26"/>
      <c r="C173" s="51">
        <v>47527.567000000003</v>
      </c>
      <c r="D173" s="51"/>
      <c r="E173" s="5">
        <f t="shared" si="19"/>
        <v>-3302.9731985899853</v>
      </c>
      <c r="F173" s="2">
        <f t="shared" si="20"/>
        <v>-3303</v>
      </c>
      <c r="G173" s="5">
        <f t="shared" si="21"/>
        <v>1.5166800003498793E-2</v>
      </c>
      <c r="L173" s="5">
        <f>G173</f>
        <v>1.5166800003498793E-2</v>
      </c>
      <c r="O173" s="29">
        <f t="shared" si="22"/>
        <v>-1.4518967690494806E-3</v>
      </c>
      <c r="P173" s="177">
        <f t="shared" si="23"/>
        <v>32509.067000000003</v>
      </c>
      <c r="Q173" s="5">
        <f t="shared" si="24"/>
        <v>2.7618108241790645E-4</v>
      </c>
      <c r="AB173" s="5" t="s">
        <v>53</v>
      </c>
      <c r="AG173" s="5" t="s">
        <v>59</v>
      </c>
    </row>
    <row r="174" spans="1:33" x14ac:dyDescent="0.2">
      <c r="A174" s="5" t="s">
        <v>109</v>
      </c>
      <c r="B174" s="26"/>
      <c r="C174" s="51">
        <v>47535.478999999999</v>
      </c>
      <c r="D174" s="51"/>
      <c r="E174" s="5">
        <f t="shared" si="19"/>
        <v>-3288.9918211062291</v>
      </c>
      <c r="F174" s="2">
        <f t="shared" si="20"/>
        <v>-3289</v>
      </c>
      <c r="G174" s="5">
        <f t="shared" si="21"/>
        <v>4.6283999981824309E-3</v>
      </c>
      <c r="M174" s="5">
        <f>+G174</f>
        <v>4.6283999981824309E-3</v>
      </c>
      <c r="O174" s="29">
        <f t="shared" si="22"/>
        <v>-1.4428727525691376E-3</v>
      </c>
      <c r="P174" s="177">
        <f t="shared" si="23"/>
        <v>32516.978999999999</v>
      </c>
      <c r="Q174" s="5">
        <f t="shared" si="24"/>
        <v>3.6860352814018516E-5</v>
      </c>
      <c r="AB174" s="5" t="s">
        <v>53</v>
      </c>
      <c r="AC174" s="5">
        <v>8</v>
      </c>
      <c r="AE174" s="5" t="s">
        <v>48</v>
      </c>
      <c r="AG174" s="5" t="s">
        <v>42</v>
      </c>
    </row>
    <row r="175" spans="1:33" x14ac:dyDescent="0.2">
      <c r="A175" s="5" t="s">
        <v>109</v>
      </c>
      <c r="B175" s="26"/>
      <c r="C175" s="51">
        <v>47564.328999999998</v>
      </c>
      <c r="D175" s="51"/>
      <c r="E175" s="5">
        <f t="shared" si="19"/>
        <v>-3238.0106860700166</v>
      </c>
      <c r="F175" s="2">
        <f t="shared" si="20"/>
        <v>-3238</v>
      </c>
      <c r="G175" s="5">
        <f t="shared" si="21"/>
        <v>-6.0472000041045249E-3</v>
      </c>
      <c r="M175" s="5">
        <f>+G175</f>
        <v>-6.0472000041045249E-3</v>
      </c>
      <c r="O175" s="29">
        <f t="shared" si="22"/>
        <v>-1.4102061431422567E-3</v>
      </c>
      <c r="P175" s="177">
        <f t="shared" si="23"/>
        <v>32545.828999999998</v>
      </c>
      <c r="Q175" s="5">
        <f t="shared" si="24"/>
        <v>2.1501712066601764E-5</v>
      </c>
      <c r="AB175" s="5" t="s">
        <v>53</v>
      </c>
      <c r="AC175" s="5">
        <v>8</v>
      </c>
      <c r="AE175" s="5" t="s">
        <v>48</v>
      </c>
      <c r="AG175" s="5" t="s">
        <v>42</v>
      </c>
    </row>
    <row r="176" spans="1:33" x14ac:dyDescent="0.2">
      <c r="A176" s="5" t="s">
        <v>102</v>
      </c>
      <c r="B176" s="26"/>
      <c r="C176" s="51">
        <v>47565.46</v>
      </c>
      <c r="D176" s="51"/>
      <c r="E176" s="5">
        <f t="shared" si="19"/>
        <v>-3236.0120842077627</v>
      </c>
      <c r="F176" s="2">
        <f t="shared" si="20"/>
        <v>-3236</v>
      </c>
      <c r="G176" s="5">
        <f t="shared" si="21"/>
        <v>-6.8384000041987747E-3</v>
      </c>
      <c r="L176" s="5">
        <f>G176</f>
        <v>-6.8384000041987747E-3</v>
      </c>
      <c r="O176" s="29">
        <f t="shared" si="22"/>
        <v>-1.4089317056405616E-3</v>
      </c>
      <c r="P176" s="177">
        <f t="shared" si="23"/>
        <v>32546.959999999999</v>
      </c>
      <c r="Q176" s="5">
        <f t="shared" si="24"/>
        <v>2.9479126005048613E-5</v>
      </c>
      <c r="AB176" s="5" t="s">
        <v>53</v>
      </c>
      <c r="AG176" s="5" t="s">
        <v>59</v>
      </c>
    </row>
    <row r="177" spans="1:33" x14ac:dyDescent="0.2">
      <c r="A177" s="5" t="s">
        <v>109</v>
      </c>
      <c r="B177" s="26"/>
      <c r="C177" s="51">
        <v>47577.355000000003</v>
      </c>
      <c r="D177" s="51"/>
      <c r="E177" s="5">
        <f t="shared" si="19"/>
        <v>-3214.9923060013161</v>
      </c>
      <c r="F177" s="2">
        <f t="shared" si="20"/>
        <v>-3215</v>
      </c>
      <c r="G177" s="5">
        <f t="shared" si="21"/>
        <v>4.354000004241243E-3</v>
      </c>
      <c r="M177" s="5">
        <f>+G177</f>
        <v>4.354000004241243E-3</v>
      </c>
      <c r="O177" s="29">
        <f t="shared" si="22"/>
        <v>-1.3955802128211702E-3</v>
      </c>
      <c r="P177" s="177">
        <f t="shared" si="23"/>
        <v>32558.855000000003</v>
      </c>
      <c r="Q177" s="5">
        <f t="shared" si="24"/>
        <v>3.3057672672435466E-5</v>
      </c>
      <c r="AB177" s="5" t="s">
        <v>53</v>
      </c>
      <c r="AC177" s="5">
        <v>6</v>
      </c>
      <c r="AE177" s="5" t="s">
        <v>45</v>
      </c>
      <c r="AG177" s="5" t="s">
        <v>42</v>
      </c>
    </row>
    <row r="178" spans="1:33" x14ac:dyDescent="0.2">
      <c r="A178" s="5" t="s">
        <v>109</v>
      </c>
      <c r="B178" s="26"/>
      <c r="C178" s="51">
        <v>47590.366000000002</v>
      </c>
      <c r="D178" s="51"/>
      <c r="E178" s="5">
        <f t="shared" si="19"/>
        <v>-3192.0004325886257</v>
      </c>
      <c r="F178" s="2">
        <f t="shared" si="20"/>
        <v>-3192</v>
      </c>
      <c r="G178" s="5">
        <f t="shared" si="21"/>
        <v>-2.4480000138282776E-4</v>
      </c>
      <c r="M178" s="5">
        <f>+G178</f>
        <v>-2.4480000138282776E-4</v>
      </c>
      <c r="O178" s="29">
        <f t="shared" si="22"/>
        <v>-1.381020217910887E-3</v>
      </c>
      <c r="P178" s="177">
        <f t="shared" si="23"/>
        <v>32571.866000000002</v>
      </c>
      <c r="Q178" s="5">
        <f t="shared" si="24"/>
        <v>1.2909963804470697E-6</v>
      </c>
      <c r="AB178" s="5" t="s">
        <v>53</v>
      </c>
      <c r="AC178" s="5">
        <v>7</v>
      </c>
      <c r="AE178" s="5" t="s">
        <v>48</v>
      </c>
      <c r="AG178" s="5" t="s">
        <v>42</v>
      </c>
    </row>
    <row r="179" spans="1:33" x14ac:dyDescent="0.2">
      <c r="A179" s="5" t="s">
        <v>109</v>
      </c>
      <c r="B179" s="26"/>
      <c r="C179" s="51">
        <v>47616.394999999997</v>
      </c>
      <c r="D179" s="51"/>
      <c r="E179" s="5">
        <f t="shared" si="19"/>
        <v>-3146.004315990449</v>
      </c>
      <c r="F179" s="2">
        <f t="shared" si="20"/>
        <v>-3146</v>
      </c>
      <c r="G179" s="5">
        <f t="shared" si="21"/>
        <v>-2.4424000075669028E-3</v>
      </c>
      <c r="M179" s="5">
        <f>+G179</f>
        <v>-2.4424000075669028E-3</v>
      </c>
      <c r="O179" s="29">
        <f t="shared" si="22"/>
        <v>-1.3520980343227299E-3</v>
      </c>
      <c r="P179" s="177">
        <f t="shared" si="23"/>
        <v>32597.894999999997</v>
      </c>
      <c r="Q179" s="5">
        <f t="shared" si="24"/>
        <v>1.188758392860137E-6</v>
      </c>
      <c r="AB179" s="5" t="s">
        <v>53</v>
      </c>
      <c r="AC179" s="5">
        <v>9</v>
      </c>
      <c r="AE179" s="5" t="s">
        <v>94</v>
      </c>
      <c r="AG179" s="5" t="s">
        <v>42</v>
      </c>
    </row>
    <row r="180" spans="1:33" x14ac:dyDescent="0.2">
      <c r="A180" s="5" t="s">
        <v>102</v>
      </c>
      <c r="B180" s="26"/>
      <c r="C180" s="51">
        <v>47841.616000000002</v>
      </c>
      <c r="D180" s="51"/>
      <c r="E180" s="5">
        <f t="shared" si="19"/>
        <v>-2748.0139446215871</v>
      </c>
      <c r="F180" s="2">
        <f t="shared" si="20"/>
        <v>-2748</v>
      </c>
      <c r="G180" s="5">
        <f t="shared" si="21"/>
        <v>-7.8912000026321039E-3</v>
      </c>
      <c r="L180" s="5">
        <f>G180</f>
        <v>-7.8912000026321039E-3</v>
      </c>
      <c r="O180" s="29">
        <f t="shared" si="22"/>
        <v>-1.11287110591806E-3</v>
      </c>
      <c r="P180" s="177">
        <f t="shared" si="23"/>
        <v>32823.116000000002</v>
      </c>
      <c r="Q180" s="5">
        <f t="shared" si="24"/>
        <v>4.594574263202862E-5</v>
      </c>
      <c r="AB180" s="5" t="s">
        <v>53</v>
      </c>
      <c r="AG180" s="5" t="s">
        <v>59</v>
      </c>
    </row>
    <row r="181" spans="1:33" x14ac:dyDescent="0.2">
      <c r="A181" s="5" t="s">
        <v>110</v>
      </c>
      <c r="B181" s="26"/>
      <c r="C181" s="51">
        <v>47891.423999999999</v>
      </c>
      <c r="D181" s="51"/>
      <c r="E181" s="5">
        <f t="shared" si="19"/>
        <v>-2659.9977098249265</v>
      </c>
      <c r="F181" s="2">
        <f t="shared" si="20"/>
        <v>-2660</v>
      </c>
      <c r="G181" s="5">
        <f t="shared" si="21"/>
        <v>1.2959999949089251E-3</v>
      </c>
      <c r="M181" s="5">
        <f>+G181</f>
        <v>1.2959999949089251E-3</v>
      </c>
      <c r="O181" s="29">
        <f t="shared" si="22"/>
        <v>-1.0626420458402731E-3</v>
      </c>
      <c r="P181" s="177">
        <f t="shared" si="23"/>
        <v>32872.923999999999</v>
      </c>
      <c r="Q181" s="5">
        <f t="shared" si="24"/>
        <v>5.5631922763895436E-6</v>
      </c>
      <c r="AB181" s="5" t="s">
        <v>53</v>
      </c>
      <c r="AC181" s="5">
        <v>9</v>
      </c>
      <c r="AE181" s="5" t="s">
        <v>80</v>
      </c>
      <c r="AG181" s="5" t="s">
        <v>42</v>
      </c>
    </row>
    <row r="182" spans="1:33" x14ac:dyDescent="0.2">
      <c r="A182" s="5" t="s">
        <v>110</v>
      </c>
      <c r="B182" s="26"/>
      <c r="C182" s="51">
        <v>47908.415000000001</v>
      </c>
      <c r="D182" s="51"/>
      <c r="E182" s="5">
        <f t="shared" si="19"/>
        <v>-2629.972737020752</v>
      </c>
      <c r="F182" s="2">
        <f t="shared" si="20"/>
        <v>-2630</v>
      </c>
      <c r="G182" s="5">
        <f t="shared" si="21"/>
        <v>1.5427999998792075E-2</v>
      </c>
      <c r="M182" s="5">
        <f>+G182</f>
        <v>1.5427999998792075E-2</v>
      </c>
      <c r="O182" s="29">
        <f t="shared" si="22"/>
        <v>-1.0457391182786694E-3</v>
      </c>
      <c r="P182" s="177">
        <f t="shared" si="23"/>
        <v>32889.915000000001</v>
      </c>
      <c r="Q182" s="5">
        <f t="shared" si="24"/>
        <v>2.7138408049730674E-4</v>
      </c>
      <c r="AB182" s="5" t="s">
        <v>53</v>
      </c>
      <c r="AC182" s="5">
        <v>13</v>
      </c>
      <c r="AE182" s="5" t="s">
        <v>94</v>
      </c>
      <c r="AG182" s="5" t="s">
        <v>42</v>
      </c>
    </row>
    <row r="183" spans="1:33" x14ac:dyDescent="0.2">
      <c r="A183" s="5" t="s">
        <v>108</v>
      </c>
      <c r="B183" s="26"/>
      <c r="C183" s="51">
        <v>47921.423000000003</v>
      </c>
      <c r="D183" s="51"/>
      <c r="E183" s="5">
        <f t="shared" si="19"/>
        <v>-2606.9861649392556</v>
      </c>
      <c r="F183" s="2">
        <f t="shared" si="20"/>
        <v>-2607</v>
      </c>
      <c r="G183" s="5">
        <f t="shared" si="21"/>
        <v>7.8292000034707598E-3</v>
      </c>
      <c r="L183" s="5">
        <f>G183</f>
        <v>7.8292000034707598E-3</v>
      </c>
      <c r="O183" s="29">
        <f t="shared" si="22"/>
        <v>-1.0328561762083797E-3</v>
      </c>
      <c r="P183" s="177">
        <f t="shared" si="23"/>
        <v>32902.923000000003</v>
      </c>
      <c r="Q183" s="5">
        <f t="shared" si="24"/>
        <v>7.8536039731789224E-5</v>
      </c>
      <c r="AB183" s="5" t="s">
        <v>53</v>
      </c>
      <c r="AG183" s="5" t="s">
        <v>59</v>
      </c>
    </row>
    <row r="184" spans="1:33" x14ac:dyDescent="0.2">
      <c r="A184" s="5" t="s">
        <v>110</v>
      </c>
      <c r="B184" s="26"/>
      <c r="C184" s="51">
        <v>47929.332999999999</v>
      </c>
      <c r="D184" s="51"/>
      <c r="E184" s="5">
        <f t="shared" si="19"/>
        <v>-2593.0083216763001</v>
      </c>
      <c r="F184" s="2">
        <f t="shared" si="20"/>
        <v>-2593</v>
      </c>
      <c r="G184" s="5">
        <f t="shared" si="21"/>
        <v>-4.7092000022530556E-3</v>
      </c>
      <c r="M184" s="5">
        <f>+G184</f>
        <v>-4.7092000022530556E-3</v>
      </c>
      <c r="O184" s="29">
        <f t="shared" si="22"/>
        <v>-1.0250466675595419E-3</v>
      </c>
      <c r="P184" s="177">
        <f t="shared" si="23"/>
        <v>32910.832999999999</v>
      </c>
      <c r="Q184" s="5">
        <f t="shared" si="24"/>
        <v>1.3572985793533338E-5</v>
      </c>
      <c r="AB184" s="5" t="s">
        <v>53</v>
      </c>
      <c r="AC184" s="5">
        <v>7</v>
      </c>
      <c r="AE184" s="5" t="s">
        <v>48</v>
      </c>
      <c r="AG184" s="5" t="s">
        <v>42</v>
      </c>
    </row>
    <row r="185" spans="1:33" x14ac:dyDescent="0.2">
      <c r="A185" s="5" t="s">
        <v>110</v>
      </c>
      <c r="B185" s="26"/>
      <c r="C185" s="51">
        <v>47942.351999999999</v>
      </c>
      <c r="D185" s="51"/>
      <c r="E185" s="5">
        <f t="shared" si="19"/>
        <v>-2570.0023113804077</v>
      </c>
      <c r="F185" s="2">
        <f t="shared" si="20"/>
        <v>-2570</v>
      </c>
      <c r="G185" s="5">
        <f t="shared" si="21"/>
        <v>-1.3080000062473118E-3</v>
      </c>
      <c r="M185" s="5">
        <f>+G185</f>
        <v>-1.3080000062473118E-3</v>
      </c>
      <c r="O185" s="29">
        <f t="shared" si="22"/>
        <v>-1.0122697954979354E-3</v>
      </c>
      <c r="P185" s="177">
        <f t="shared" si="23"/>
        <v>32923.851999999999</v>
      </c>
      <c r="Q185" s="5">
        <f t="shared" si="24"/>
        <v>8.7456357549870586E-8</v>
      </c>
      <c r="AB185" s="5" t="s">
        <v>53</v>
      </c>
      <c r="AC185" s="5">
        <v>8</v>
      </c>
      <c r="AE185" s="5" t="s">
        <v>48</v>
      </c>
      <c r="AG185" s="5" t="s">
        <v>42</v>
      </c>
    </row>
    <row r="186" spans="1:33" x14ac:dyDescent="0.2">
      <c r="A186" s="5" t="s">
        <v>108</v>
      </c>
      <c r="B186" s="26"/>
      <c r="C186" s="51">
        <v>47946.319000000003</v>
      </c>
      <c r="D186" s="51"/>
      <c r="E186" s="5">
        <f t="shared" si="19"/>
        <v>-2562.9921844241208</v>
      </c>
      <c r="F186" s="2">
        <f t="shared" si="20"/>
        <v>-2563</v>
      </c>
      <c r="G186" s="5">
        <f t="shared" si="21"/>
        <v>4.4228000042494386E-3</v>
      </c>
      <c r="L186" s="5">
        <f>G186</f>
        <v>4.4228000042494386E-3</v>
      </c>
      <c r="O186" s="29">
        <f t="shared" si="22"/>
        <v>-1.0083942696306684E-3</v>
      </c>
      <c r="P186" s="177">
        <f t="shared" si="23"/>
        <v>32927.819000000003</v>
      </c>
      <c r="Q186" s="5">
        <f t="shared" si="24"/>
        <v>2.9497871240628066E-5</v>
      </c>
      <c r="AB186" s="5" t="s">
        <v>53</v>
      </c>
      <c r="AG186" s="5" t="s">
        <v>59</v>
      </c>
    </row>
    <row r="187" spans="1:33" x14ac:dyDescent="0.2">
      <c r="A187" s="5" t="s">
        <v>108</v>
      </c>
      <c r="B187" s="26"/>
      <c r="C187" s="51">
        <v>47947.451999999997</v>
      </c>
      <c r="D187" s="51"/>
      <c r="E187" s="5">
        <f t="shared" si="19"/>
        <v>-2560.9900483410793</v>
      </c>
      <c r="F187" s="2">
        <f t="shared" si="20"/>
        <v>-2561</v>
      </c>
      <c r="G187" s="5">
        <f t="shared" si="21"/>
        <v>5.6315999972866848E-3</v>
      </c>
      <c r="L187" s="5">
        <f>G187</f>
        <v>5.6315999972866848E-3</v>
      </c>
      <c r="O187" s="29">
        <f t="shared" si="22"/>
        <v>-1.0072880983002098E-3</v>
      </c>
      <c r="P187" s="177">
        <f t="shared" si="23"/>
        <v>32928.951999999997</v>
      </c>
      <c r="Q187" s="5">
        <f t="shared" si="24"/>
        <v>4.4074835145725387E-5</v>
      </c>
      <c r="AB187" s="5" t="s">
        <v>53</v>
      </c>
      <c r="AG187" s="5" t="s">
        <v>59</v>
      </c>
    </row>
    <row r="188" spans="1:33" x14ac:dyDescent="0.2">
      <c r="A188" s="5" t="s">
        <v>111</v>
      </c>
      <c r="B188" s="26"/>
      <c r="C188" s="51">
        <v>47947.461000000003</v>
      </c>
      <c r="D188" s="51"/>
      <c r="E188" s="5">
        <f t="shared" si="19"/>
        <v>-2560.9741443474709</v>
      </c>
      <c r="F188" s="2">
        <f t="shared" si="20"/>
        <v>-2561</v>
      </c>
      <c r="G188" s="5">
        <f t="shared" si="21"/>
        <v>1.4631600002758205E-2</v>
      </c>
      <c r="M188" s="5">
        <f>+G188</f>
        <v>1.4631600002758205E-2</v>
      </c>
      <c r="O188" s="29">
        <f t="shared" si="22"/>
        <v>-1.0072880983002098E-3</v>
      </c>
      <c r="P188" s="177">
        <f t="shared" si="23"/>
        <v>32928.961000000003</v>
      </c>
      <c r="Q188" s="5">
        <f t="shared" si="24"/>
        <v>2.4457482103742648E-4</v>
      </c>
      <c r="AB188" s="5" t="s">
        <v>53</v>
      </c>
      <c r="AC188" s="5">
        <v>64</v>
      </c>
      <c r="AE188" s="5" t="s">
        <v>94</v>
      </c>
      <c r="AG188" s="5" t="s">
        <v>42</v>
      </c>
    </row>
    <row r="189" spans="1:33" x14ac:dyDescent="0.2">
      <c r="A189" s="5" t="s">
        <v>110</v>
      </c>
      <c r="B189" s="26"/>
      <c r="C189" s="51">
        <v>47955.375999999997</v>
      </c>
      <c r="D189" s="51"/>
      <c r="E189" s="5">
        <f t="shared" si="19"/>
        <v>-2546.9874655325207</v>
      </c>
      <c r="F189" s="2">
        <f t="shared" si="20"/>
        <v>-2547</v>
      </c>
      <c r="G189" s="5">
        <f t="shared" si="21"/>
        <v>7.0931999944150448E-3</v>
      </c>
      <c r="M189" s="5">
        <f>+G189</f>
        <v>7.0931999944150448E-3</v>
      </c>
      <c r="O189" s="29">
        <f t="shared" si="22"/>
        <v>-9.995588588471323E-4</v>
      </c>
      <c r="P189" s="177">
        <f t="shared" si="23"/>
        <v>32936.875999999997</v>
      </c>
      <c r="Q189" s="5">
        <f t="shared" si="24"/>
        <v>6.5492745857053341E-5</v>
      </c>
      <c r="AB189" s="5" t="s">
        <v>53</v>
      </c>
      <c r="AC189" s="5">
        <v>12</v>
      </c>
      <c r="AE189" s="5" t="s">
        <v>48</v>
      </c>
      <c r="AG189" s="5" t="s">
        <v>42</v>
      </c>
    </row>
    <row r="190" spans="1:33" x14ac:dyDescent="0.2">
      <c r="A190" s="5" t="s">
        <v>108</v>
      </c>
      <c r="B190" s="26"/>
      <c r="C190" s="51">
        <v>47968.377999999997</v>
      </c>
      <c r="D190" s="51"/>
      <c r="E190" s="5">
        <f t="shared" si="19"/>
        <v>-2524.0114961134254</v>
      </c>
      <c r="F190" s="2">
        <f t="shared" si="20"/>
        <v>-2524</v>
      </c>
      <c r="G190" s="5">
        <f t="shared" si="21"/>
        <v>-6.5056000021286309E-3</v>
      </c>
      <c r="L190" s="5">
        <f>G190</f>
        <v>-6.5056000021286309E-3</v>
      </c>
      <c r="O190" s="29">
        <f t="shared" si="22"/>
        <v>-9.869138576071323E-4</v>
      </c>
      <c r="P190" s="177">
        <f t="shared" si="23"/>
        <v>32949.877999999997</v>
      </c>
      <c r="Q190" s="5">
        <f t="shared" si="24"/>
        <v>3.0455896761733568E-5</v>
      </c>
      <c r="AB190" s="5" t="s">
        <v>53</v>
      </c>
      <c r="AG190" s="5" t="s">
        <v>59</v>
      </c>
    </row>
    <row r="191" spans="1:33" x14ac:dyDescent="0.2">
      <c r="A191" s="5" t="s">
        <v>108</v>
      </c>
      <c r="B191" s="26"/>
      <c r="C191" s="51">
        <v>47968.385000000002</v>
      </c>
      <c r="D191" s="51"/>
      <c r="E191" s="5">
        <f t="shared" si="19"/>
        <v>-2523.9991263406177</v>
      </c>
      <c r="F191" s="2">
        <f t="shared" si="20"/>
        <v>-2524</v>
      </c>
      <c r="G191" s="5">
        <f t="shared" si="21"/>
        <v>4.9440000293543562E-4</v>
      </c>
      <c r="L191" s="5">
        <f>G191</f>
        <v>4.9440000293543562E-4</v>
      </c>
      <c r="O191" s="29">
        <f t="shared" si="22"/>
        <v>-9.869138576071323E-4</v>
      </c>
      <c r="P191" s="177">
        <f t="shared" si="23"/>
        <v>32949.885000000002</v>
      </c>
      <c r="Q191" s="5">
        <f t="shared" si="24"/>
        <v>2.1942907534355263E-6</v>
      </c>
      <c r="AB191" s="5" t="s">
        <v>53</v>
      </c>
      <c r="AG191" s="5" t="s">
        <v>59</v>
      </c>
    </row>
    <row r="192" spans="1:33" x14ac:dyDescent="0.2">
      <c r="A192" s="5" t="s">
        <v>112</v>
      </c>
      <c r="B192" s="26"/>
      <c r="C192" s="51">
        <v>48260.396000000001</v>
      </c>
      <c r="D192" s="51">
        <v>5.0000000000000001E-3</v>
      </c>
      <c r="E192" s="5">
        <f t="shared" si="19"/>
        <v>-2007.9834513645292</v>
      </c>
      <c r="F192" s="2">
        <f t="shared" si="20"/>
        <v>-2008</v>
      </c>
      <c r="G192" s="5">
        <f t="shared" si="21"/>
        <v>9.3647999965469353E-3</v>
      </c>
      <c r="M192" s="5">
        <f>+G192</f>
        <v>9.3647999965469353E-3</v>
      </c>
      <c r="O192" s="29">
        <f t="shared" si="22"/>
        <v>-7.2055891503773845E-4</v>
      </c>
      <c r="P192" s="177">
        <f t="shared" si="23"/>
        <v>33241.896000000001</v>
      </c>
      <c r="Q192" s="5">
        <f t="shared" si="24"/>
        <v>1.0171446437548038E-4</v>
      </c>
      <c r="AB192" s="5" t="s">
        <v>53</v>
      </c>
      <c r="AC192" s="5">
        <v>6</v>
      </c>
      <c r="AE192" s="5" t="s">
        <v>45</v>
      </c>
      <c r="AG192" s="5" t="s">
        <v>42</v>
      </c>
    </row>
    <row r="193" spans="1:33" x14ac:dyDescent="0.2">
      <c r="A193" s="5" t="s">
        <v>112</v>
      </c>
      <c r="B193" s="26"/>
      <c r="C193" s="51">
        <v>48290.381999999998</v>
      </c>
      <c r="D193" s="51"/>
      <c r="E193" s="5">
        <f t="shared" si="19"/>
        <v>-1954.9948789140681</v>
      </c>
      <c r="F193" s="2">
        <f t="shared" si="20"/>
        <v>-1955</v>
      </c>
      <c r="G193" s="5">
        <f t="shared" si="21"/>
        <v>2.8979999988223426E-3</v>
      </c>
      <c r="M193" s="5">
        <f>+G193</f>
        <v>2.8979999988223426E-3</v>
      </c>
      <c r="O193" s="29">
        <f t="shared" si="22"/>
        <v>-6.9508016082307431E-4</v>
      </c>
      <c r="P193" s="177">
        <f t="shared" si="23"/>
        <v>33271.881999999998</v>
      </c>
      <c r="Q193" s="5">
        <f t="shared" si="24"/>
        <v>1.2910225033637534E-5</v>
      </c>
      <c r="AB193" s="5" t="s">
        <v>53</v>
      </c>
      <c r="AC193" s="5">
        <v>9</v>
      </c>
      <c r="AE193" s="5" t="s">
        <v>48</v>
      </c>
      <c r="AG193" s="5" t="s">
        <v>42</v>
      </c>
    </row>
    <row r="194" spans="1:33" x14ac:dyDescent="0.2">
      <c r="A194" s="5" t="s">
        <v>23</v>
      </c>
      <c r="B194" s="26"/>
      <c r="C194" s="51">
        <v>48297.74</v>
      </c>
      <c r="D194" s="51">
        <v>6.5999999999999991E-3</v>
      </c>
      <c r="E194" s="5">
        <f t="shared" si="19"/>
        <v>-1941.9924805918329</v>
      </c>
      <c r="F194" s="2">
        <f t="shared" si="20"/>
        <v>-1942</v>
      </c>
      <c r="G194" s="5">
        <f t="shared" si="21"/>
        <v>4.2551999940769747E-3</v>
      </c>
      <c r="I194" s="5">
        <f>G194</f>
        <v>4.2551999940769747E-3</v>
      </c>
      <c r="O194" s="29">
        <f t="shared" si="22"/>
        <v>-6.8888412632227844E-4</v>
      </c>
      <c r="P194" s="177">
        <f t="shared" si="23"/>
        <v>33279.24</v>
      </c>
      <c r="Q194" s="5">
        <f t="shared" si="24"/>
        <v>2.4443967789584054E-5</v>
      </c>
    </row>
    <row r="195" spans="1:33" x14ac:dyDescent="0.2">
      <c r="A195" s="5" t="s">
        <v>112</v>
      </c>
      <c r="B195" s="26"/>
      <c r="C195" s="51">
        <v>48329.423000000003</v>
      </c>
      <c r="D195" s="51"/>
      <c r="E195" s="5">
        <f t="shared" si="19"/>
        <v>-1886.0051217927814</v>
      </c>
      <c r="F195" s="2">
        <f t="shared" si="20"/>
        <v>-1886</v>
      </c>
      <c r="G195" s="5">
        <f t="shared" si="21"/>
        <v>-2.89840000186814E-3</v>
      </c>
      <c r="M195" s="5">
        <f>+G195</f>
        <v>-2.89840000186814E-3</v>
      </c>
      <c r="O195" s="29">
        <f t="shared" si="22"/>
        <v>-6.6243432375228512E-4</v>
      </c>
      <c r="P195" s="177">
        <f t="shared" si="23"/>
        <v>33310.923000000003</v>
      </c>
      <c r="Q195" s="5">
        <f t="shared" si="24"/>
        <v>4.9995425137120935E-6</v>
      </c>
      <c r="AB195" s="5" t="s">
        <v>53</v>
      </c>
      <c r="AC195" s="5">
        <v>7</v>
      </c>
      <c r="AE195" s="5" t="s">
        <v>48</v>
      </c>
      <c r="AG195" s="5" t="s">
        <v>42</v>
      </c>
    </row>
    <row r="196" spans="1:33" x14ac:dyDescent="0.2">
      <c r="A196" s="5" t="s">
        <v>112</v>
      </c>
      <c r="B196" s="26"/>
      <c r="C196" s="51">
        <v>48359.42</v>
      </c>
      <c r="D196" s="51"/>
      <c r="E196" s="5">
        <f t="shared" si="19"/>
        <v>-1832.9971111279242</v>
      </c>
      <c r="F196" s="2">
        <f t="shared" si="20"/>
        <v>-1833</v>
      </c>
      <c r="G196" s="5">
        <f t="shared" si="21"/>
        <v>1.6347999990102835E-3</v>
      </c>
      <c r="M196" s="5">
        <f>+G196</f>
        <v>1.6347999990102835E-3</v>
      </c>
      <c r="O196" s="29">
        <f t="shared" si="22"/>
        <v>-6.377615021770412E-4</v>
      </c>
      <c r="P196" s="177">
        <f t="shared" si="23"/>
        <v>33340.92</v>
      </c>
      <c r="Q196" s="5">
        <f t="shared" si="24"/>
        <v>5.1645357766787856E-6</v>
      </c>
      <c r="AB196" s="5" t="s">
        <v>53</v>
      </c>
      <c r="AC196" s="5">
        <v>6</v>
      </c>
      <c r="AE196" s="5" t="s">
        <v>48</v>
      </c>
      <c r="AG196" s="5" t="s">
        <v>42</v>
      </c>
    </row>
    <row r="197" spans="1:33" x14ac:dyDescent="0.2">
      <c r="A197" s="5" t="s">
        <v>113</v>
      </c>
      <c r="B197" s="26"/>
      <c r="C197" s="51">
        <v>48545.591999999997</v>
      </c>
      <c r="D197" s="51">
        <v>5.0000000000000001E-3</v>
      </c>
      <c r="E197" s="5">
        <f t="shared" si="19"/>
        <v>-1504.0106337635507</v>
      </c>
      <c r="F197" s="2">
        <f t="shared" si="20"/>
        <v>-1504</v>
      </c>
      <c r="G197" s="5">
        <f t="shared" si="21"/>
        <v>-6.0176000042702071E-3</v>
      </c>
      <c r="M197" s="5">
        <f>+G197</f>
        <v>-6.0176000042702071E-3</v>
      </c>
      <c r="O197" s="29">
        <f t="shared" si="22"/>
        <v>-4.9243615246182101E-4</v>
      </c>
      <c r="P197" s="177">
        <f t="shared" si="23"/>
        <v>33527.091999999997</v>
      </c>
      <c r="Q197" s="5">
        <f t="shared" si="24"/>
        <v>3.0527435589330082E-5</v>
      </c>
      <c r="AB197" s="5" t="s">
        <v>53</v>
      </c>
      <c r="AC197" s="5">
        <v>9</v>
      </c>
      <c r="AE197" s="5" t="s">
        <v>45</v>
      </c>
      <c r="AG197" s="5" t="s">
        <v>42</v>
      </c>
    </row>
    <row r="198" spans="1:33" x14ac:dyDescent="0.2">
      <c r="A198" s="5" t="s">
        <v>23</v>
      </c>
      <c r="B198" s="25"/>
      <c r="C198" s="51">
        <v>48645.77</v>
      </c>
      <c r="D198" s="51">
        <v>7.1999999999999998E-3</v>
      </c>
      <c r="E198" s="5">
        <f t="shared" si="19"/>
        <v>-1326.9850481254932</v>
      </c>
      <c r="F198" s="2">
        <f t="shared" si="20"/>
        <v>-1327</v>
      </c>
      <c r="G198" s="5">
        <f t="shared" si="21"/>
        <v>8.4611999918706715E-3</v>
      </c>
      <c r="I198" s="5">
        <f>G198</f>
        <v>8.4611999918706715E-3</v>
      </c>
      <c r="O198" s="29">
        <f t="shared" si="22"/>
        <v>-4.1983357361414679E-4</v>
      </c>
      <c r="P198" s="177">
        <f t="shared" si="23"/>
        <v>33627.269999999997</v>
      </c>
      <c r="Q198" s="5">
        <f t="shared" si="24"/>
        <v>7.8872757191267992E-5</v>
      </c>
    </row>
    <row r="199" spans="1:33" x14ac:dyDescent="0.2">
      <c r="A199" s="5" t="s">
        <v>23</v>
      </c>
      <c r="B199" s="25"/>
      <c r="C199" s="51">
        <v>48654.824999999997</v>
      </c>
      <c r="D199" s="51">
        <v>7.7999999999999996E-3</v>
      </c>
      <c r="E199" s="5">
        <f t="shared" si="19"/>
        <v>-1310.9838634546807</v>
      </c>
      <c r="F199" s="2">
        <f t="shared" si="20"/>
        <v>-1311</v>
      </c>
      <c r="G199" s="5">
        <f t="shared" si="21"/>
        <v>9.1315999961807393E-3</v>
      </c>
      <c r="I199" s="5">
        <f>G199</f>
        <v>9.1315999961807393E-3</v>
      </c>
      <c r="O199" s="29">
        <f t="shared" si="22"/>
        <v>-4.1346307527681764E-4</v>
      </c>
      <c r="P199" s="177">
        <f t="shared" si="23"/>
        <v>33636.324999999997</v>
      </c>
      <c r="Q199" s="5">
        <f t="shared" si="24"/>
        <v>9.1108229038102756E-5</v>
      </c>
    </row>
    <row r="200" spans="1:33" x14ac:dyDescent="0.2">
      <c r="A200" s="5" t="s">
        <v>114</v>
      </c>
      <c r="B200" s="26"/>
      <c r="C200" s="51">
        <v>48659.345999999998</v>
      </c>
      <c r="D200" s="51">
        <v>3.0000000000000001E-3</v>
      </c>
      <c r="E200" s="5">
        <f t="shared" si="19"/>
        <v>-1302.9947573368727</v>
      </c>
      <c r="F200" s="2">
        <f t="shared" si="20"/>
        <v>-1303</v>
      </c>
      <c r="G200" s="5">
        <f t="shared" si="21"/>
        <v>2.9667999988305382E-3</v>
      </c>
      <c r="M200" s="5">
        <f>+G200</f>
        <v>2.9667999988305382E-3</v>
      </c>
      <c r="O200" s="29">
        <f t="shared" si="22"/>
        <v>-4.1028979170255214E-4</v>
      </c>
      <c r="P200" s="177">
        <f t="shared" si="23"/>
        <v>33640.845999999998</v>
      </c>
      <c r="Q200" s="5">
        <f t="shared" si="24"/>
        <v>1.1404735453322831E-5</v>
      </c>
      <c r="AB200" s="5" t="s">
        <v>53</v>
      </c>
      <c r="AC200" s="5">
        <v>6</v>
      </c>
      <c r="AE200" s="5" t="s">
        <v>45</v>
      </c>
      <c r="AG200" s="5" t="s">
        <v>42</v>
      </c>
    </row>
    <row r="201" spans="1:33" x14ac:dyDescent="0.2">
      <c r="A201" s="5" t="s">
        <v>115</v>
      </c>
      <c r="B201" s="26"/>
      <c r="C201" s="51">
        <v>48689.334999999999</v>
      </c>
      <c r="D201" s="51">
        <v>4.0000000000000001E-3</v>
      </c>
      <c r="E201" s="5">
        <f t="shared" si="19"/>
        <v>-1250.0008835552044</v>
      </c>
      <c r="F201" s="2">
        <f t="shared" si="20"/>
        <v>-1250</v>
      </c>
      <c r="G201" s="5">
        <f t="shared" si="21"/>
        <v>-5.0000000192085281E-4</v>
      </c>
      <c r="M201" s="5">
        <f>+G201</f>
        <v>-5.0000000192085281E-4</v>
      </c>
      <c r="O201" s="29">
        <f t="shared" si="22"/>
        <v>-3.8946827118289826E-4</v>
      </c>
      <c r="P201" s="177">
        <f t="shared" si="23"/>
        <v>33670.834999999999</v>
      </c>
      <c r="Q201" s="5">
        <f t="shared" si="24"/>
        <v>1.2217263499927687E-8</v>
      </c>
      <c r="AB201" s="5" t="s">
        <v>53</v>
      </c>
      <c r="AC201" s="5">
        <v>7</v>
      </c>
      <c r="AE201" s="5" t="s">
        <v>48</v>
      </c>
      <c r="AG201" s="5" t="s">
        <v>42</v>
      </c>
    </row>
    <row r="202" spans="1:33" x14ac:dyDescent="0.2">
      <c r="A202" s="5" t="s">
        <v>108</v>
      </c>
      <c r="B202" s="26"/>
      <c r="C202" s="51">
        <v>48689.341999999997</v>
      </c>
      <c r="D202" s="51"/>
      <c r="E202" s="5">
        <f t="shared" si="19"/>
        <v>-1249.9885137824092</v>
      </c>
      <c r="F202" s="2">
        <f t="shared" si="20"/>
        <v>-1250</v>
      </c>
      <c r="G202" s="5">
        <f t="shared" si="21"/>
        <v>6.4999999958672561E-3</v>
      </c>
      <c r="L202" s="5">
        <f>G202</f>
        <v>6.4999999958672561E-3</v>
      </c>
      <c r="O202" s="29">
        <f t="shared" si="22"/>
        <v>-3.8946827118289826E-4</v>
      </c>
      <c r="P202" s="177">
        <f t="shared" si="23"/>
        <v>33670.841999999997</v>
      </c>
      <c r="Q202" s="5">
        <f t="shared" si="24"/>
        <v>4.7464773002691064E-5</v>
      </c>
      <c r="AB202" s="5" t="s">
        <v>53</v>
      </c>
      <c r="AG202" s="5" t="s">
        <v>59</v>
      </c>
    </row>
    <row r="203" spans="1:33" x14ac:dyDescent="0.2">
      <c r="A203" s="5" t="s">
        <v>116</v>
      </c>
      <c r="B203" s="26"/>
      <c r="C203" s="51">
        <v>48936.625999999997</v>
      </c>
      <c r="D203" s="51">
        <v>2E-3</v>
      </c>
      <c r="E203" s="5">
        <f t="shared" si="19"/>
        <v>-813.01038566125123</v>
      </c>
      <c r="F203" s="2">
        <f t="shared" si="20"/>
        <v>-813</v>
      </c>
      <c r="G203" s="5">
        <f t="shared" si="21"/>
        <v>-5.8772000047611073E-3</v>
      </c>
      <c r="M203" s="5">
        <f>+G203</f>
        <v>-5.8772000047611073E-3</v>
      </c>
      <c r="O203" s="29">
        <f t="shared" si="22"/>
        <v>-2.3113369541034903E-4</v>
      </c>
      <c r="P203" s="177">
        <f t="shared" si="23"/>
        <v>33918.125999999997</v>
      </c>
      <c r="Q203" s="5">
        <f t="shared" si="24"/>
        <v>3.1878064769585693E-5</v>
      </c>
      <c r="AB203" s="5" t="s">
        <v>53</v>
      </c>
      <c r="AC203" s="5">
        <v>6</v>
      </c>
      <c r="AE203" s="5" t="s">
        <v>45</v>
      </c>
      <c r="AG203" s="5" t="s">
        <v>42</v>
      </c>
    </row>
    <row r="204" spans="1:33" x14ac:dyDescent="0.2">
      <c r="A204" s="5" t="s">
        <v>23</v>
      </c>
      <c r="B204" s="25"/>
      <c r="C204" s="51">
        <v>48976.815000000002</v>
      </c>
      <c r="D204" s="51">
        <v>8.3999999999999995E-3</v>
      </c>
      <c r="E204" s="5">
        <f t="shared" si="19"/>
        <v>-741.99198580091343</v>
      </c>
      <c r="F204" s="2">
        <f t="shared" si="20"/>
        <v>-742</v>
      </c>
      <c r="G204" s="5">
        <f t="shared" si="21"/>
        <v>4.535200001555495E-3</v>
      </c>
      <c r="I204" s="5">
        <f>G204</f>
        <v>4.535200001555495E-3</v>
      </c>
      <c r="O204" s="29">
        <f t="shared" si="22"/>
        <v>-2.0765664263286318E-4</v>
      </c>
      <c r="P204" s="177">
        <f t="shared" si="23"/>
        <v>33958.315000000002</v>
      </c>
      <c r="Q204" s="5">
        <f t="shared" si="24"/>
        <v>2.2494689147321655E-5</v>
      </c>
    </row>
    <row r="205" spans="1:33" x14ac:dyDescent="0.2">
      <c r="A205" s="5" t="s">
        <v>118</v>
      </c>
      <c r="B205" s="26" t="s">
        <v>152</v>
      </c>
      <c r="C205" s="51">
        <v>49007.65</v>
      </c>
      <c r="D205" s="51">
        <v>0.01</v>
      </c>
      <c r="E205" s="5">
        <f t="shared" si="19"/>
        <v>-687.50313662096016</v>
      </c>
      <c r="F205" s="2">
        <f t="shared" si="20"/>
        <v>-687.5</v>
      </c>
      <c r="G205" s="5">
        <f t="shared" si="21"/>
        <v>-1.7749999969964847E-3</v>
      </c>
      <c r="M205" s="5">
        <f>+G205</f>
        <v>-1.7749999969964847E-3</v>
      </c>
      <c r="O205" s="29">
        <f t="shared" si="22"/>
        <v>-1.9006178337604453E-4</v>
      </c>
      <c r="P205" s="177">
        <f t="shared" si="23"/>
        <v>33989.15</v>
      </c>
      <c r="Q205" s="5">
        <f t="shared" si="24"/>
        <v>2.5120291409943515E-6</v>
      </c>
      <c r="AB205" s="5" t="s">
        <v>117</v>
      </c>
      <c r="AC205" s="5">
        <v>96</v>
      </c>
      <c r="AE205" s="5" t="s">
        <v>94</v>
      </c>
      <c r="AG205" s="5" t="s">
        <v>42</v>
      </c>
    </row>
    <row r="206" spans="1:33" x14ac:dyDescent="0.2">
      <c r="A206" s="5" t="s">
        <v>118</v>
      </c>
      <c r="B206" s="26"/>
      <c r="C206" s="51">
        <v>49045.281000000003</v>
      </c>
      <c r="D206" s="51">
        <v>3.0000000000000001E-3</v>
      </c>
      <c r="E206" s="5">
        <f t="shared" si="19"/>
        <v>-621.00500516349484</v>
      </c>
      <c r="F206" s="2">
        <f t="shared" si="20"/>
        <v>-621</v>
      </c>
      <c r="G206" s="5">
        <f t="shared" si="21"/>
        <v>-2.8324000013526529E-3</v>
      </c>
      <c r="M206" s="5">
        <f>+G206</f>
        <v>-2.8324000013526529E-3</v>
      </c>
      <c r="O206" s="29">
        <f t="shared" si="22"/>
        <v>-1.6909429101887106E-4</v>
      </c>
      <c r="P206" s="177">
        <f t="shared" si="23"/>
        <v>34026.781000000003</v>
      </c>
      <c r="Q206" s="5">
        <f t="shared" si="24"/>
        <v>7.0931973066965299E-6</v>
      </c>
      <c r="AB206" s="5" t="s">
        <v>53</v>
      </c>
      <c r="AC206" s="5">
        <v>6</v>
      </c>
      <c r="AE206" s="5" t="s">
        <v>45</v>
      </c>
      <c r="AG206" s="5" t="s">
        <v>42</v>
      </c>
    </row>
    <row r="207" spans="1:33" x14ac:dyDescent="0.2">
      <c r="A207" s="5" t="s">
        <v>120</v>
      </c>
      <c r="B207" s="26"/>
      <c r="C207" s="51">
        <v>49061.404000000002</v>
      </c>
      <c r="D207" s="51"/>
      <c r="E207" s="5">
        <f t="shared" si="19"/>
        <v>-592.51388418641079</v>
      </c>
      <c r="F207" s="2">
        <f t="shared" si="20"/>
        <v>-592.5</v>
      </c>
      <c r="G207" s="5">
        <f t="shared" si="21"/>
        <v>-7.8569999968749471E-3</v>
      </c>
      <c r="L207" s="5">
        <f>G207</f>
        <v>-7.8569999968749471E-3</v>
      </c>
      <c r="O207" s="29">
        <f t="shared" si="22"/>
        <v>-1.6027695644306474E-4</v>
      </c>
      <c r="P207" s="177">
        <f t="shared" si="23"/>
        <v>34042.904000000002</v>
      </c>
      <c r="Q207" s="5">
        <f t="shared" si="24"/>
        <v>5.9239545561115001E-5</v>
      </c>
      <c r="AB207" s="5" t="s">
        <v>119</v>
      </c>
      <c r="AG207" s="5" t="s">
        <v>59</v>
      </c>
    </row>
    <row r="208" spans="1:33" x14ac:dyDescent="0.2">
      <c r="A208" s="5" t="s">
        <v>120</v>
      </c>
      <c r="B208" s="26"/>
      <c r="C208" s="51">
        <v>49061.406000000003</v>
      </c>
      <c r="D208" s="51"/>
      <c r="E208" s="5">
        <f t="shared" si="19"/>
        <v>-592.51034996561032</v>
      </c>
      <c r="F208" s="2">
        <f t="shared" si="20"/>
        <v>-592.5</v>
      </c>
      <c r="G208" s="5">
        <f t="shared" si="21"/>
        <v>-5.8569999964674935E-3</v>
      </c>
      <c r="L208" s="5">
        <f>G208</f>
        <v>-5.8569999964674935E-3</v>
      </c>
      <c r="O208" s="29">
        <f t="shared" si="22"/>
        <v>-1.6027695644306474E-4</v>
      </c>
      <c r="P208" s="177">
        <f t="shared" si="23"/>
        <v>34042.906000000003</v>
      </c>
      <c r="Q208" s="5">
        <f t="shared" si="24"/>
        <v>3.245265339474517E-5</v>
      </c>
      <c r="AB208" s="5" t="s">
        <v>121</v>
      </c>
      <c r="AG208" s="5" t="s">
        <v>59</v>
      </c>
    </row>
    <row r="209" spans="1:33" x14ac:dyDescent="0.2">
      <c r="A209" s="5" t="s">
        <v>120</v>
      </c>
      <c r="B209" s="26" t="s">
        <v>152</v>
      </c>
      <c r="C209" s="51">
        <v>49067.350899999998</v>
      </c>
      <c r="D209" s="51"/>
      <c r="E209" s="5">
        <f t="shared" si="19"/>
        <v>-582.0050553494392</v>
      </c>
      <c r="F209" s="2">
        <f t="shared" si="20"/>
        <v>-582</v>
      </c>
      <c r="G209" s="5">
        <f t="shared" si="21"/>
        <v>-2.8608000066014938E-3</v>
      </c>
      <c r="L209" s="5">
        <f>G209</f>
        <v>-2.8608000066014938E-3</v>
      </c>
      <c r="O209" s="29">
        <f t="shared" si="22"/>
        <v>-1.5705398512654562E-4</v>
      </c>
      <c r="P209" s="177">
        <f t="shared" si="23"/>
        <v>34048.850899999998</v>
      </c>
      <c r="Q209" s="5">
        <f t="shared" si="24"/>
        <v>7.3102425486416102E-6</v>
      </c>
      <c r="AB209" s="5" t="s">
        <v>122</v>
      </c>
      <c r="AG209" s="5" t="s">
        <v>59</v>
      </c>
    </row>
    <row r="210" spans="1:33" x14ac:dyDescent="0.2">
      <c r="A210" s="5" t="s">
        <v>123</v>
      </c>
      <c r="B210" s="26"/>
      <c r="C210" s="51">
        <v>49076.417000000001</v>
      </c>
      <c r="D210" s="51">
        <v>5.0000000000000001E-3</v>
      </c>
      <c r="E210" s="5">
        <f t="shared" si="19"/>
        <v>-565.98425575318208</v>
      </c>
      <c r="F210" s="2">
        <f t="shared" si="20"/>
        <v>-566</v>
      </c>
      <c r="G210" s="5">
        <f t="shared" si="21"/>
        <v>8.9096000010613352E-3</v>
      </c>
      <c r="M210" s="5">
        <f>+G210</f>
        <v>8.9096000010613352E-3</v>
      </c>
      <c r="O210" s="29">
        <f t="shared" si="22"/>
        <v>-1.5216921476043346E-4</v>
      </c>
      <c r="P210" s="177">
        <f t="shared" si="23"/>
        <v>34057.917000000001</v>
      </c>
      <c r="Q210" s="5">
        <f t="shared" si="24"/>
        <v>8.2115661320815081E-5</v>
      </c>
      <c r="AB210" s="5" t="s">
        <v>53</v>
      </c>
      <c r="AC210" s="5">
        <v>6</v>
      </c>
      <c r="AE210" s="5" t="s">
        <v>48</v>
      </c>
      <c r="AG210" s="5" t="s">
        <v>42</v>
      </c>
    </row>
    <row r="211" spans="1:33" x14ac:dyDescent="0.2">
      <c r="A211" s="5" t="s">
        <v>123</v>
      </c>
      <c r="B211" s="26"/>
      <c r="C211" s="51">
        <v>49097.345000000001</v>
      </c>
      <c r="D211" s="51">
        <v>5.0000000000000001E-3</v>
      </c>
      <c r="E211" s="5">
        <f t="shared" si="19"/>
        <v>-529.00216930472789</v>
      </c>
      <c r="F211" s="2">
        <f t="shared" si="20"/>
        <v>-529</v>
      </c>
      <c r="G211" s="5">
        <f t="shared" si="21"/>
        <v>-1.2275999979465269E-3</v>
      </c>
      <c r="M211" s="5">
        <f>+G211</f>
        <v>-1.2275999979465269E-3</v>
      </c>
      <c r="O211" s="29">
        <f t="shared" si="22"/>
        <v>-1.4099539438576034E-4</v>
      </c>
      <c r="P211" s="177">
        <f t="shared" si="23"/>
        <v>34078.845000000001</v>
      </c>
      <c r="Q211" s="5">
        <f t="shared" si="24"/>
        <v>1.1807095644794507E-6</v>
      </c>
      <c r="AB211" s="5" t="s">
        <v>53</v>
      </c>
      <c r="AC211" s="5">
        <v>7</v>
      </c>
      <c r="AE211" s="5" t="s">
        <v>48</v>
      </c>
      <c r="AG211" s="5" t="s">
        <v>42</v>
      </c>
    </row>
    <row r="212" spans="1:33" x14ac:dyDescent="0.2">
      <c r="A212" s="5" t="s">
        <v>23</v>
      </c>
      <c r="B212" s="25"/>
      <c r="C212" s="51">
        <v>49311.826000000001</v>
      </c>
      <c r="D212" s="51">
        <v>8.9999999999999993E-3</v>
      </c>
      <c r="E212" s="5">
        <f t="shared" si="19"/>
        <v>-149.99056363046611</v>
      </c>
      <c r="F212" s="2">
        <f t="shared" si="20"/>
        <v>-150</v>
      </c>
      <c r="G212" s="5">
        <f t="shared" si="21"/>
        <v>5.3399999960674904E-3</v>
      </c>
      <c r="I212" s="5">
        <f>G212</f>
        <v>5.3399999960674904E-3</v>
      </c>
      <c r="O212" s="29">
        <f t="shared" si="22"/>
        <v>-3.636498159903985E-5</v>
      </c>
      <c r="P212" s="177">
        <f t="shared" si="23"/>
        <v>34293.326000000001</v>
      </c>
      <c r="Q212" s="5">
        <f t="shared" si="24"/>
        <v>2.8905300373079229E-5</v>
      </c>
    </row>
    <row r="213" spans="1:33" x14ac:dyDescent="0.2">
      <c r="A213" s="5" t="s">
        <v>124</v>
      </c>
      <c r="B213" s="26"/>
      <c r="C213" s="51">
        <v>49384.260999999999</v>
      </c>
      <c r="D213" s="51"/>
      <c r="E213" s="5">
        <f t="shared" ref="E213:E276" si="26">(C213-C$7)/C$8</f>
        <v>-21.98992181597302</v>
      </c>
      <c r="F213" s="2">
        <f t="shared" ref="F213:F276" si="27">ROUND(2*E213,0)/2</f>
        <v>-22</v>
      </c>
      <c r="G213" s="5">
        <f t="shared" ref="G213:G263" si="28">C213-(C$7+F213*C$8)</f>
        <v>5.703199996787589E-3</v>
      </c>
      <c r="M213" s="5">
        <f>+G213</f>
        <v>5.703199996787589E-3</v>
      </c>
      <c r="O213" s="29">
        <f t="shared" ref="O213:O276" si="29">+D$11+D$12*F213+D$13*F213^2</f>
        <v>-5.0724320924660272E-6</v>
      </c>
      <c r="P213" s="177">
        <f t="shared" ref="P213:P276" si="30">C213-15018.5</f>
        <v>34365.760999999999</v>
      </c>
      <c r="Q213" s="5">
        <f t="shared" si="24"/>
        <v>3.2584374122312203E-5</v>
      </c>
      <c r="AB213" s="5" t="s">
        <v>53</v>
      </c>
      <c r="AC213" s="5">
        <v>6</v>
      </c>
      <c r="AE213" s="5" t="s">
        <v>45</v>
      </c>
      <c r="AG213" s="5" t="s">
        <v>42</v>
      </c>
    </row>
    <row r="214" spans="1:33" x14ac:dyDescent="0.2">
      <c r="A214" s="5" t="s">
        <v>12</v>
      </c>
      <c r="B214" s="25" t="s">
        <v>152</v>
      </c>
      <c r="C214" s="51">
        <v>49395.854599999999</v>
      </c>
      <c r="D214" s="51">
        <v>2.9999999999999997E-4</v>
      </c>
      <c r="E214" s="5">
        <f t="shared" si="26"/>
        <v>-1.5027506840537226</v>
      </c>
      <c r="F214" s="2">
        <f t="shared" si="27"/>
        <v>-1.5</v>
      </c>
      <c r="G214" s="5">
        <f t="shared" si="28"/>
        <v>-1.5566000001854263E-3</v>
      </c>
      <c r="J214" s="5">
        <f>G214</f>
        <v>-1.5566000001854263E-3</v>
      </c>
      <c r="O214" s="29">
        <f t="shared" si="29"/>
        <v>-2.5045481862332835E-7</v>
      </c>
      <c r="P214" s="177">
        <f t="shared" si="30"/>
        <v>34377.354599999999</v>
      </c>
      <c r="Q214" s="5">
        <f t="shared" si="24"/>
        <v>2.4222239073634545E-6</v>
      </c>
    </row>
    <row r="215" spans="1:33" x14ac:dyDescent="0.2">
      <c r="A215" s="5" t="s">
        <v>12</v>
      </c>
      <c r="B215" s="26" t="s">
        <v>152</v>
      </c>
      <c r="C215" s="51">
        <v>49395.854599999999</v>
      </c>
      <c r="D215" s="51"/>
      <c r="E215" s="5">
        <f t="shared" si="26"/>
        <v>-1.5027506840537226</v>
      </c>
      <c r="F215" s="2">
        <f t="shared" si="27"/>
        <v>-1.5</v>
      </c>
      <c r="G215" s="5">
        <f t="shared" si="28"/>
        <v>-1.5566000001854263E-3</v>
      </c>
      <c r="L215" s="5">
        <f>G215</f>
        <v>-1.5566000001854263E-3</v>
      </c>
      <c r="O215" s="29">
        <f t="shared" si="29"/>
        <v>-2.5045481862332835E-7</v>
      </c>
      <c r="P215" s="177">
        <f t="shared" si="30"/>
        <v>34377.354599999999</v>
      </c>
      <c r="Q215" s="5">
        <f t="shared" ref="Q215:Q278" si="31">+(O215-G215)^2</f>
        <v>2.4222239073634545E-6</v>
      </c>
      <c r="AB215" s="5" t="s">
        <v>122</v>
      </c>
      <c r="AG215" s="5" t="s">
        <v>59</v>
      </c>
    </row>
    <row r="216" spans="1:33" x14ac:dyDescent="0.2">
      <c r="A216" s="5" t="s">
        <v>12</v>
      </c>
      <c r="B216" s="25" t="s">
        <v>151</v>
      </c>
      <c r="C216" s="51">
        <v>49396.703249999999</v>
      </c>
      <c r="D216" s="51">
        <v>4.6000000000000001E-4</v>
      </c>
      <c r="E216" s="5">
        <f t="shared" si="26"/>
        <v>-3.092443205221963E-3</v>
      </c>
      <c r="F216" s="2">
        <f t="shared" si="27"/>
        <v>0</v>
      </c>
      <c r="G216" s="5">
        <f t="shared" si="28"/>
        <v>-1.750000003085006E-3</v>
      </c>
      <c r="J216" s="5">
        <f>G216</f>
        <v>-1.750000003085006E-3</v>
      </c>
      <c r="O216" s="29">
        <f t="shared" si="29"/>
        <v>1.0031620024245709E-7</v>
      </c>
      <c r="P216" s="177">
        <f t="shared" si="30"/>
        <v>34378.203249999999</v>
      </c>
      <c r="Q216" s="5">
        <f t="shared" si="31"/>
        <v>3.0628511275623289E-6</v>
      </c>
    </row>
    <row r="217" spans="1:33" x14ac:dyDescent="0.2">
      <c r="A217" s="5" t="s">
        <v>12</v>
      </c>
      <c r="B217" s="26"/>
      <c r="C217" s="51">
        <v>49396.703300000001</v>
      </c>
      <c r="D217" s="51"/>
      <c r="E217" s="5">
        <f t="shared" si="26"/>
        <v>-3.0040876810318606E-3</v>
      </c>
      <c r="F217" s="2">
        <f t="shared" si="27"/>
        <v>0</v>
      </c>
      <c r="G217" s="5">
        <f t="shared" si="28"/>
        <v>-1.7000000007101335E-3</v>
      </c>
      <c r="L217" s="5">
        <f>G217</f>
        <v>-1.7000000007101335E-3</v>
      </c>
      <c r="O217" s="29">
        <f t="shared" si="29"/>
        <v>1.0031620024245709E-7</v>
      </c>
      <c r="P217" s="177">
        <f t="shared" si="30"/>
        <v>34378.203300000001</v>
      </c>
      <c r="Q217" s="5">
        <f t="shared" si="31"/>
        <v>2.8903410875587607E-6</v>
      </c>
      <c r="AB217" s="5" t="s">
        <v>99</v>
      </c>
      <c r="AG217" s="5" t="s">
        <v>59</v>
      </c>
    </row>
    <row r="218" spans="1:33" x14ac:dyDescent="0.2">
      <c r="A218" s="5" t="s">
        <v>23</v>
      </c>
      <c r="B218" s="25"/>
      <c r="C218" s="51">
        <v>49418.775000000001</v>
      </c>
      <c r="D218" s="51">
        <v>9.5999999999999992E-3</v>
      </c>
      <c r="E218" s="5">
        <f t="shared" si="26"/>
        <v>39.000126525104115</v>
      </c>
      <c r="F218" s="2">
        <f t="shared" si="27"/>
        <v>39</v>
      </c>
      <c r="G218" s="5">
        <f t="shared" si="28"/>
        <v>7.1599999500904232E-5</v>
      </c>
      <c r="I218" s="5">
        <f>G218</f>
        <v>7.1599999500904232E-5</v>
      </c>
      <c r="O218" s="29">
        <f t="shared" si="29"/>
        <v>9.1219269805793357E-6</v>
      </c>
      <c r="P218" s="177">
        <f t="shared" si="30"/>
        <v>34400.275000000001</v>
      </c>
      <c r="Q218" s="5">
        <f t="shared" si="31"/>
        <v>3.9035095458549778E-9</v>
      </c>
    </row>
    <row r="219" spans="1:33" x14ac:dyDescent="0.2">
      <c r="A219" s="5" t="s">
        <v>124</v>
      </c>
      <c r="B219" s="26"/>
      <c r="C219" s="51">
        <v>49423.298999999999</v>
      </c>
      <c r="D219" s="51"/>
      <c r="E219" s="5">
        <f t="shared" si="26"/>
        <v>46.994533974106389</v>
      </c>
      <c r="F219" s="2">
        <f t="shared" si="27"/>
        <v>47</v>
      </c>
      <c r="G219" s="5">
        <f t="shared" si="28"/>
        <v>-3.0932000008760951E-3</v>
      </c>
      <c r="M219" s="5">
        <f>+G219</f>
        <v>-3.0932000008760951E-3</v>
      </c>
      <c r="O219" s="29">
        <f t="shared" si="29"/>
        <v>1.0949081184950276E-5</v>
      </c>
      <c r="P219" s="177">
        <f t="shared" si="30"/>
        <v>34404.798999999999</v>
      </c>
      <c r="Q219" s="5">
        <f t="shared" si="31"/>
        <v>9.6357415236604323E-6</v>
      </c>
      <c r="AB219" s="5" t="s">
        <v>53</v>
      </c>
      <c r="AC219" s="5">
        <v>8</v>
      </c>
      <c r="AE219" s="5" t="s">
        <v>48</v>
      </c>
      <c r="AG219" s="5" t="s">
        <v>42</v>
      </c>
    </row>
    <row r="220" spans="1:33" x14ac:dyDescent="0.2">
      <c r="A220" s="5" t="s">
        <v>23</v>
      </c>
      <c r="B220" s="25"/>
      <c r="C220" s="51">
        <v>49743.616000000002</v>
      </c>
      <c r="D220" s="51">
        <v>1.0199999999999999E-2</v>
      </c>
      <c r="E220" s="5">
        <f t="shared" si="26"/>
        <v>613.03003592888865</v>
      </c>
      <c r="F220" s="2">
        <f t="shared" si="27"/>
        <v>613</v>
      </c>
      <c r="G220" s="5">
        <f t="shared" si="28"/>
        <v>1.6997200000332668E-2</v>
      </c>
      <c r="I220" s="5">
        <f>G220</f>
        <v>1.6997200000332668E-2</v>
      </c>
      <c r="O220" s="29">
        <f t="shared" si="29"/>
        <v>1.1997320900489673E-4</v>
      </c>
      <c r="P220" s="177">
        <f t="shared" si="30"/>
        <v>34725.116000000002</v>
      </c>
      <c r="Q220" s="5">
        <f t="shared" si="31"/>
        <v>2.8484078416591196E-4</v>
      </c>
    </row>
    <row r="221" spans="1:33" x14ac:dyDescent="0.2">
      <c r="A221" s="5" t="s">
        <v>126</v>
      </c>
      <c r="B221" s="26"/>
      <c r="C221" s="51">
        <v>49750.409</v>
      </c>
      <c r="D221" s="51">
        <v>1.2999999999999999E-2</v>
      </c>
      <c r="E221" s="5">
        <f t="shared" si="26"/>
        <v>625.03401687519374</v>
      </c>
      <c r="F221" s="2">
        <f t="shared" si="27"/>
        <v>625</v>
      </c>
      <c r="G221" s="5">
        <f t="shared" si="28"/>
        <v>1.9249999997555278E-2</v>
      </c>
      <c r="M221" s="5">
        <f t="shared" ref="M221:M231" si="32">+G221</f>
        <v>1.9249999997555278E-2</v>
      </c>
      <c r="O221" s="29">
        <f t="shared" si="29"/>
        <v>1.2185241751472063E-4</v>
      </c>
      <c r="P221" s="177">
        <f t="shared" si="30"/>
        <v>34731.909</v>
      </c>
      <c r="Q221" s="5">
        <f t="shared" si="31"/>
        <v>3.658860298438115E-4</v>
      </c>
      <c r="AB221" s="5" t="s">
        <v>53</v>
      </c>
      <c r="AC221" s="5">
        <v>20</v>
      </c>
      <c r="AE221" s="5" t="s">
        <v>125</v>
      </c>
      <c r="AG221" s="5" t="s">
        <v>42</v>
      </c>
    </row>
    <row r="222" spans="1:33" x14ac:dyDescent="0.2">
      <c r="A222" s="5" t="s">
        <v>127</v>
      </c>
      <c r="B222" s="26"/>
      <c r="C222" s="51">
        <v>49755.482000000004</v>
      </c>
      <c r="D222" s="51">
        <v>3.0000000000000001E-3</v>
      </c>
      <c r="E222" s="5">
        <f t="shared" si="26"/>
        <v>633.99856793373522</v>
      </c>
      <c r="F222" s="2">
        <f t="shared" si="27"/>
        <v>634</v>
      </c>
      <c r="G222" s="5">
        <f t="shared" si="28"/>
        <v>-8.1040000077337027E-4</v>
      </c>
      <c r="M222" s="5">
        <f t="shared" si="32"/>
        <v>-8.1040000077337027E-4</v>
      </c>
      <c r="O222" s="29">
        <f t="shared" si="29"/>
        <v>1.2325004526510196E-4</v>
      </c>
      <c r="P222" s="177">
        <f t="shared" si="30"/>
        <v>34736.982000000004</v>
      </c>
      <c r="Q222" s="5">
        <f t="shared" si="31"/>
        <v>8.7170240846764139E-7</v>
      </c>
      <c r="AB222" s="5" t="s">
        <v>53</v>
      </c>
      <c r="AC222" s="5">
        <v>6</v>
      </c>
      <c r="AE222" s="5" t="s">
        <v>45</v>
      </c>
      <c r="AG222" s="5" t="s">
        <v>42</v>
      </c>
    </row>
    <row r="223" spans="1:33" x14ac:dyDescent="0.2">
      <c r="A223" s="5" t="s">
        <v>126</v>
      </c>
      <c r="B223" s="26"/>
      <c r="C223" s="51">
        <v>49776.419000000002</v>
      </c>
      <c r="D223" s="51">
        <v>4.0000000000000001E-3</v>
      </c>
      <c r="E223" s="5">
        <f t="shared" si="26"/>
        <v>670.99655837578507</v>
      </c>
      <c r="F223" s="2">
        <f t="shared" si="27"/>
        <v>671</v>
      </c>
      <c r="G223" s="5">
        <f t="shared" si="28"/>
        <v>-1.9476000015856698E-3</v>
      </c>
      <c r="M223" s="5">
        <f t="shared" si="32"/>
        <v>-1.9476000015856698E-3</v>
      </c>
      <c r="O223" s="29">
        <f t="shared" si="29"/>
        <v>1.2888977823020858E-4</v>
      </c>
      <c r="P223" s="177">
        <f t="shared" si="30"/>
        <v>34757.919000000002</v>
      </c>
      <c r="Q223" s="5">
        <f t="shared" si="31"/>
        <v>4.3118098056797954E-6</v>
      </c>
      <c r="AB223" s="5" t="s">
        <v>53</v>
      </c>
      <c r="AC223" s="5">
        <v>13</v>
      </c>
      <c r="AE223" s="5" t="s">
        <v>125</v>
      </c>
      <c r="AG223" s="5" t="s">
        <v>42</v>
      </c>
    </row>
    <row r="224" spans="1:33" x14ac:dyDescent="0.2">
      <c r="A224" s="5" t="s">
        <v>127</v>
      </c>
      <c r="B224" s="26"/>
      <c r="C224" s="51">
        <v>49784.343999999997</v>
      </c>
      <c r="D224" s="51">
        <v>5.0000000000000001E-3</v>
      </c>
      <c r="E224" s="5">
        <f t="shared" si="26"/>
        <v>685.00090829473766</v>
      </c>
      <c r="F224" s="2">
        <f t="shared" si="27"/>
        <v>685</v>
      </c>
      <c r="G224" s="5">
        <f t="shared" si="28"/>
        <v>5.1399999210843816E-4</v>
      </c>
      <c r="M224" s="5">
        <f t="shared" si="32"/>
        <v>5.1399999210843816E-4</v>
      </c>
      <c r="O224" s="29">
        <f t="shared" si="29"/>
        <v>1.3097923418986117E-4</v>
      </c>
      <c r="P224" s="177">
        <f t="shared" si="30"/>
        <v>34765.843999999997</v>
      </c>
      <c r="Q224" s="5">
        <f t="shared" si="31"/>
        <v>1.4670490099652116E-7</v>
      </c>
      <c r="AB224" s="5" t="s">
        <v>53</v>
      </c>
      <c r="AC224" s="5">
        <v>9</v>
      </c>
      <c r="AE224" s="5" t="s">
        <v>48</v>
      </c>
      <c r="AG224" s="5" t="s">
        <v>42</v>
      </c>
    </row>
    <row r="225" spans="1:33" x14ac:dyDescent="0.2">
      <c r="A225" s="5" t="s">
        <v>127</v>
      </c>
      <c r="B225" s="26"/>
      <c r="C225" s="51">
        <v>49793.396000000001</v>
      </c>
      <c r="D225" s="51">
        <v>4.0000000000000001E-3</v>
      </c>
      <c r="E225" s="5">
        <f t="shared" si="26"/>
        <v>700.99679163435599</v>
      </c>
      <c r="F225" s="2">
        <f t="shared" si="27"/>
        <v>701</v>
      </c>
      <c r="G225" s="5">
        <f t="shared" si="28"/>
        <v>-1.8156000005546957E-3</v>
      </c>
      <c r="M225" s="5">
        <f t="shared" si="32"/>
        <v>-1.8156000005546957E-3</v>
      </c>
      <c r="O225" s="29">
        <f t="shared" si="29"/>
        <v>1.3333726987203791E-4</v>
      </c>
      <c r="P225" s="177">
        <f t="shared" si="30"/>
        <v>34774.896000000001</v>
      </c>
      <c r="Q225" s="5">
        <f t="shared" si="31"/>
        <v>3.7983564840584072E-6</v>
      </c>
      <c r="AB225" s="5" t="s">
        <v>53</v>
      </c>
      <c r="AC225" s="5">
        <v>8</v>
      </c>
      <c r="AE225" s="5" t="s">
        <v>48</v>
      </c>
      <c r="AG225" s="5" t="s">
        <v>42</v>
      </c>
    </row>
    <row r="226" spans="1:33" x14ac:dyDescent="0.2">
      <c r="A226" s="5" t="s">
        <v>128</v>
      </c>
      <c r="B226" s="26"/>
      <c r="C226" s="51">
        <v>49810.375999999997</v>
      </c>
      <c r="D226" s="51">
        <v>2E-3</v>
      </c>
      <c r="E226" s="5">
        <f t="shared" si="26"/>
        <v>731.00232622412113</v>
      </c>
      <c r="F226" s="2">
        <f t="shared" si="27"/>
        <v>731</v>
      </c>
      <c r="G226" s="5">
        <f t="shared" si="28"/>
        <v>1.31639999744948E-3</v>
      </c>
      <c r="M226" s="5">
        <f t="shared" si="32"/>
        <v>1.31639999744948E-3</v>
      </c>
      <c r="O226" s="29">
        <f t="shared" si="29"/>
        <v>1.3767258406637605E-4</v>
      </c>
      <c r="P226" s="177">
        <f t="shared" si="30"/>
        <v>34791.875999999997</v>
      </c>
      <c r="Q226" s="5">
        <f t="shared" si="31"/>
        <v>1.3893983150608226E-6</v>
      </c>
      <c r="AB226" s="5" t="s">
        <v>53</v>
      </c>
      <c r="AC226" s="5">
        <v>8</v>
      </c>
      <c r="AE226" s="5" t="s">
        <v>80</v>
      </c>
      <c r="AG226" s="5" t="s">
        <v>42</v>
      </c>
    </row>
    <row r="227" spans="1:33" x14ac:dyDescent="0.2">
      <c r="A227" s="5" t="s">
        <v>128</v>
      </c>
      <c r="B227" s="26"/>
      <c r="C227" s="51">
        <v>49810.377999999997</v>
      </c>
      <c r="D227" s="51">
        <v>4.0000000000000001E-3</v>
      </c>
      <c r="E227" s="5">
        <f t="shared" si="26"/>
        <v>731.00586044492161</v>
      </c>
      <c r="F227" s="2">
        <f t="shared" si="27"/>
        <v>731</v>
      </c>
      <c r="G227" s="5">
        <f t="shared" si="28"/>
        <v>3.3163999978569336E-3</v>
      </c>
      <c r="M227" s="5">
        <f t="shared" si="32"/>
        <v>3.3163999978569336E-3</v>
      </c>
      <c r="O227" s="29">
        <f t="shared" si="29"/>
        <v>1.3767258406637605E-4</v>
      </c>
      <c r="P227" s="177">
        <f t="shared" si="30"/>
        <v>34791.877999999997</v>
      </c>
      <c r="Q227" s="5">
        <f t="shared" si="31"/>
        <v>1.0104307971183606E-5</v>
      </c>
      <c r="AB227" s="5" t="s">
        <v>53</v>
      </c>
      <c r="AC227" s="5">
        <v>11</v>
      </c>
      <c r="AE227" s="5" t="s">
        <v>48</v>
      </c>
      <c r="AG227" s="5" t="s">
        <v>42</v>
      </c>
    </row>
    <row r="228" spans="1:33" x14ac:dyDescent="0.2">
      <c r="A228" s="5" t="s">
        <v>129</v>
      </c>
      <c r="B228" s="26"/>
      <c r="C228" s="51">
        <v>50098.421000000002</v>
      </c>
      <c r="D228" s="51">
        <v>4.0000000000000001E-3</v>
      </c>
      <c r="E228" s="5">
        <f t="shared" si="26"/>
        <v>1240.0096413543422</v>
      </c>
      <c r="F228" s="2">
        <f t="shared" si="27"/>
        <v>1240</v>
      </c>
      <c r="G228" s="5">
        <f t="shared" si="28"/>
        <v>5.45599999895785E-3</v>
      </c>
      <c r="M228" s="5">
        <f t="shared" si="32"/>
        <v>5.45599999895785E-3</v>
      </c>
      <c r="O228" s="29">
        <f t="shared" si="29"/>
        <v>1.9413063995438971E-4</v>
      </c>
      <c r="P228" s="177">
        <f t="shared" si="30"/>
        <v>35079.921000000002</v>
      </c>
      <c r="Q228" s="5">
        <f t="shared" si="31"/>
        <v>2.7687269151219488E-5</v>
      </c>
      <c r="AB228" s="5" t="s">
        <v>53</v>
      </c>
      <c r="AC228" s="5">
        <v>7</v>
      </c>
      <c r="AE228" s="5" t="s">
        <v>80</v>
      </c>
      <c r="AG228" s="5" t="s">
        <v>42</v>
      </c>
    </row>
    <row r="229" spans="1:33" x14ac:dyDescent="0.2">
      <c r="A229" s="5" t="s">
        <v>129</v>
      </c>
      <c r="B229" s="26"/>
      <c r="C229" s="51">
        <v>50100.675999999999</v>
      </c>
      <c r="D229" s="51">
        <v>6.0000000000000001E-3</v>
      </c>
      <c r="E229" s="5">
        <f t="shared" si="26"/>
        <v>1243.9944753060417</v>
      </c>
      <c r="F229" s="2">
        <f t="shared" si="27"/>
        <v>1244</v>
      </c>
      <c r="G229" s="5">
        <f t="shared" si="28"/>
        <v>-3.1263999990187585E-3</v>
      </c>
      <c r="M229" s="5">
        <f t="shared" si="32"/>
        <v>-3.1263999990187585E-3</v>
      </c>
      <c r="O229" s="29">
        <f t="shared" si="29"/>
        <v>1.9444643590305532E-4</v>
      </c>
      <c r="P229" s="177">
        <f t="shared" si="30"/>
        <v>35082.175999999999</v>
      </c>
      <c r="Q229" s="5">
        <f t="shared" si="31"/>
        <v>1.1028021044332921E-5</v>
      </c>
      <c r="AB229" s="5" t="s">
        <v>53</v>
      </c>
      <c r="AC229" s="5">
        <v>6</v>
      </c>
      <c r="AE229" s="5" t="s">
        <v>80</v>
      </c>
      <c r="AG229" s="5" t="s">
        <v>42</v>
      </c>
    </row>
    <row r="230" spans="1:33" x14ac:dyDescent="0.2">
      <c r="A230" s="5" t="s">
        <v>129</v>
      </c>
      <c r="B230" s="26"/>
      <c r="C230" s="51">
        <v>50123.315000000002</v>
      </c>
      <c r="D230" s="51">
        <v>3.0000000000000001E-3</v>
      </c>
      <c r="E230" s="5">
        <f t="shared" si="26"/>
        <v>1284.0000876486768</v>
      </c>
      <c r="F230" s="2">
        <f t="shared" si="27"/>
        <v>1284</v>
      </c>
      <c r="G230" s="5">
        <f t="shared" si="28"/>
        <v>4.9599999329075217E-5</v>
      </c>
      <c r="M230" s="5">
        <f t="shared" si="32"/>
        <v>4.9599999329075217E-5</v>
      </c>
      <c r="O230" s="29">
        <f t="shared" si="29"/>
        <v>1.9749471077438685E-4</v>
      </c>
      <c r="P230" s="177">
        <f t="shared" si="30"/>
        <v>35104.815000000002</v>
      </c>
      <c r="Q230" s="5">
        <f t="shared" si="31"/>
        <v>2.187284567349199E-8</v>
      </c>
      <c r="AB230" s="5" t="s">
        <v>53</v>
      </c>
      <c r="AC230" s="5">
        <v>5</v>
      </c>
      <c r="AE230" s="5" t="s">
        <v>45</v>
      </c>
      <c r="AG230" s="5" t="s">
        <v>42</v>
      </c>
    </row>
    <row r="231" spans="1:33" x14ac:dyDescent="0.2">
      <c r="A231" s="5" t="s">
        <v>130</v>
      </c>
      <c r="B231" s="26"/>
      <c r="C231" s="51">
        <v>50147.345000000001</v>
      </c>
      <c r="D231" s="51">
        <v>4.0000000000000001E-3</v>
      </c>
      <c r="E231" s="5">
        <f t="shared" si="26"/>
        <v>1326.4637505575222</v>
      </c>
      <c r="F231" s="2">
        <f t="shared" si="27"/>
        <v>1326.5</v>
      </c>
      <c r="G231" s="5">
        <f t="shared" si="28"/>
        <v>-2.0513399998890236E-2</v>
      </c>
      <c r="M231" s="5">
        <f t="shared" si="32"/>
        <v>-2.0513399998890236E-2</v>
      </c>
      <c r="O231" s="29">
        <f t="shared" si="29"/>
        <v>2.0051499050558432E-4</v>
      </c>
      <c r="P231" s="177">
        <f t="shared" si="30"/>
        <v>35128.845000000001</v>
      </c>
      <c r="Q231" s="5">
        <f t="shared" si="31"/>
        <v>4.2906627418791676E-4</v>
      </c>
      <c r="AC231" s="5">
        <v>8</v>
      </c>
      <c r="AE231" s="5" t="s">
        <v>48</v>
      </c>
      <c r="AG231" s="5" t="s">
        <v>42</v>
      </c>
    </row>
    <row r="232" spans="1:33" x14ac:dyDescent="0.2">
      <c r="A232" s="5" t="s">
        <v>13</v>
      </c>
      <c r="B232" s="25" t="s">
        <v>151</v>
      </c>
      <c r="C232" s="51">
        <v>50153.3079</v>
      </c>
      <c r="D232" s="51">
        <v>2.9999999999999997E-4</v>
      </c>
      <c r="E232" s="5">
        <f t="shared" si="26"/>
        <v>1337.0008531608976</v>
      </c>
      <c r="F232" s="2">
        <f t="shared" si="27"/>
        <v>1337</v>
      </c>
      <c r="G232" s="5">
        <f t="shared" si="28"/>
        <v>4.8279999464284629E-4</v>
      </c>
      <c r="J232" s="5">
        <f>G232</f>
        <v>4.8279999464284629E-4</v>
      </c>
      <c r="O232" s="29">
        <f t="shared" si="29"/>
        <v>2.0122649573518764E-4</v>
      </c>
      <c r="P232" s="177">
        <f t="shared" si="30"/>
        <v>35134.8079</v>
      </c>
      <c r="Q232" s="5">
        <f t="shared" si="31"/>
        <v>7.9283635287101245E-8</v>
      </c>
    </row>
    <row r="233" spans="1:33" x14ac:dyDescent="0.2">
      <c r="A233" s="5" t="s">
        <v>13</v>
      </c>
      <c r="B233" s="26"/>
      <c r="C233" s="51">
        <v>50153.3079</v>
      </c>
      <c r="D233" s="51"/>
      <c r="E233" s="5">
        <f t="shared" si="26"/>
        <v>1337.0008531608976</v>
      </c>
      <c r="F233" s="2">
        <f t="shared" si="27"/>
        <v>1337</v>
      </c>
      <c r="G233" s="5">
        <f t="shared" si="28"/>
        <v>4.8279999464284629E-4</v>
      </c>
      <c r="L233" s="5">
        <f>G233</f>
        <v>4.8279999464284629E-4</v>
      </c>
      <c r="O233" s="29">
        <f t="shared" si="29"/>
        <v>2.0122649573518764E-4</v>
      </c>
      <c r="P233" s="177">
        <f t="shared" si="30"/>
        <v>35134.8079</v>
      </c>
      <c r="Q233" s="5">
        <f t="shared" si="31"/>
        <v>7.9283635287101245E-8</v>
      </c>
      <c r="AB233" s="5" t="s">
        <v>121</v>
      </c>
      <c r="AG233" s="5" t="s">
        <v>59</v>
      </c>
    </row>
    <row r="234" spans="1:33" x14ac:dyDescent="0.2">
      <c r="A234" s="5" t="s">
        <v>13</v>
      </c>
      <c r="B234" s="25" t="s">
        <v>151</v>
      </c>
      <c r="C234" s="51">
        <v>50153.308799999999</v>
      </c>
      <c r="D234" s="51">
        <v>8.9999999999999998E-4</v>
      </c>
      <c r="E234" s="5">
        <f t="shared" si="26"/>
        <v>1337.0024435602556</v>
      </c>
      <c r="F234" s="2">
        <f t="shared" si="27"/>
        <v>1337</v>
      </c>
      <c r="G234" s="5">
        <f t="shared" si="28"/>
        <v>1.3827999937348068E-3</v>
      </c>
      <c r="J234" s="5">
        <f>G234</f>
        <v>1.3827999937348068E-3</v>
      </c>
      <c r="O234" s="29">
        <f t="shared" si="29"/>
        <v>2.0122649573518764E-4</v>
      </c>
      <c r="P234" s="177">
        <f t="shared" si="30"/>
        <v>35134.808799999999</v>
      </c>
      <c r="Q234" s="5">
        <f t="shared" si="31"/>
        <v>1.396115931175056E-6</v>
      </c>
    </row>
    <row r="235" spans="1:33" x14ac:dyDescent="0.2">
      <c r="A235" s="5" t="s">
        <v>13</v>
      </c>
      <c r="B235" s="26"/>
      <c r="C235" s="51">
        <v>50153.308799999999</v>
      </c>
      <c r="D235" s="51"/>
      <c r="E235" s="5">
        <f t="shared" si="26"/>
        <v>1337.0024435602556</v>
      </c>
      <c r="F235" s="2">
        <f t="shared" si="27"/>
        <v>1337</v>
      </c>
      <c r="G235" s="5">
        <f t="shared" si="28"/>
        <v>1.3827999937348068E-3</v>
      </c>
      <c r="L235" s="5">
        <f>G235</f>
        <v>1.3827999937348068E-3</v>
      </c>
      <c r="O235" s="29">
        <f t="shared" si="29"/>
        <v>2.0122649573518764E-4</v>
      </c>
      <c r="P235" s="177">
        <f t="shared" si="30"/>
        <v>35134.808799999999</v>
      </c>
      <c r="Q235" s="5">
        <f t="shared" si="31"/>
        <v>1.396115931175056E-6</v>
      </c>
      <c r="AB235" s="5" t="s">
        <v>119</v>
      </c>
      <c r="AG235" s="5" t="s">
        <v>59</v>
      </c>
    </row>
    <row r="236" spans="1:33" x14ac:dyDescent="0.2">
      <c r="A236" s="5" t="s">
        <v>129</v>
      </c>
      <c r="B236" s="26"/>
      <c r="C236" s="51">
        <v>50153.309000000001</v>
      </c>
      <c r="D236" s="51">
        <v>5.0000000000000001E-3</v>
      </c>
      <c r="E236" s="5">
        <f t="shared" si="26"/>
        <v>1337.0027969823398</v>
      </c>
      <c r="F236" s="2">
        <f t="shared" si="27"/>
        <v>1337</v>
      </c>
      <c r="G236" s="5">
        <f t="shared" si="28"/>
        <v>1.5827999959583394E-3</v>
      </c>
      <c r="M236" s="5">
        <f>+G236</f>
        <v>1.5827999959583394E-3</v>
      </c>
      <c r="O236" s="29">
        <f t="shared" si="29"/>
        <v>2.0122649573518764E-4</v>
      </c>
      <c r="P236" s="177">
        <f t="shared" si="30"/>
        <v>35134.809000000001</v>
      </c>
      <c r="Q236" s="5">
        <f t="shared" si="31"/>
        <v>1.9087453365188515E-6</v>
      </c>
      <c r="AB236" s="5" t="s">
        <v>53</v>
      </c>
      <c r="AC236" s="5">
        <v>6</v>
      </c>
      <c r="AE236" s="5" t="s">
        <v>48</v>
      </c>
      <c r="AG236" s="5" t="s">
        <v>42</v>
      </c>
    </row>
    <row r="237" spans="1:33" x14ac:dyDescent="0.2">
      <c r="A237" s="5" t="s">
        <v>131</v>
      </c>
      <c r="B237" s="26"/>
      <c r="C237" s="51">
        <v>50179.345000000001</v>
      </c>
      <c r="D237" s="51"/>
      <c r="E237" s="5">
        <f t="shared" si="26"/>
        <v>1383.0112833533242</v>
      </c>
      <c r="F237" s="2">
        <f t="shared" si="27"/>
        <v>1383</v>
      </c>
      <c r="G237" s="5">
        <f t="shared" si="28"/>
        <v>6.3852000021142885E-3</v>
      </c>
      <c r="M237" s="5">
        <f>+G237</f>
        <v>6.3852000021142885E-3</v>
      </c>
      <c r="O237" s="29">
        <f t="shared" si="29"/>
        <v>2.0418159449486198E-4</v>
      </c>
      <c r="P237" s="177">
        <f t="shared" si="30"/>
        <v>35160.845000000001</v>
      </c>
      <c r="Q237" s="5">
        <f t="shared" si="31"/>
        <v>3.8204988555330194E-5</v>
      </c>
      <c r="AB237" s="5" t="s">
        <v>53</v>
      </c>
      <c r="AG237" s="5" t="s">
        <v>59</v>
      </c>
    </row>
    <row r="238" spans="1:33" x14ac:dyDescent="0.2">
      <c r="A238" s="5" t="s">
        <v>132</v>
      </c>
      <c r="B238" s="26"/>
      <c r="C238" s="51">
        <v>50467.387000000002</v>
      </c>
      <c r="D238" s="51">
        <v>5.0000000000000001E-3</v>
      </c>
      <c r="E238" s="5">
        <f t="shared" si="26"/>
        <v>1892.0132971523381</v>
      </c>
      <c r="F238" s="2">
        <f t="shared" si="27"/>
        <v>1892</v>
      </c>
      <c r="G238" s="5">
        <f t="shared" si="28"/>
        <v>7.5247999993734993E-3</v>
      </c>
      <c r="M238" s="5">
        <f>+G238</f>
        <v>7.5247999993734993E-3</v>
      </c>
      <c r="O238" s="29">
        <f t="shared" si="29"/>
        <v>2.1927508911174885E-4</v>
      </c>
      <c r="P238" s="177">
        <f t="shared" si="30"/>
        <v>35448.887000000002</v>
      </c>
      <c r="Q238" s="5">
        <f t="shared" si="31"/>
        <v>5.3370694214454957E-5</v>
      </c>
      <c r="AB238" s="5" t="s">
        <v>53</v>
      </c>
      <c r="AC238" s="5">
        <v>5</v>
      </c>
      <c r="AE238" s="5" t="s">
        <v>45</v>
      </c>
      <c r="AG238" s="5" t="s">
        <v>42</v>
      </c>
    </row>
    <row r="239" spans="1:33" x14ac:dyDescent="0.2">
      <c r="A239" s="5" t="s">
        <v>132</v>
      </c>
      <c r="B239" s="26"/>
      <c r="C239" s="51">
        <v>50488.326000000001</v>
      </c>
      <c r="D239" s="51">
        <v>4.0000000000000001E-3</v>
      </c>
      <c r="E239" s="5">
        <f t="shared" si="26"/>
        <v>1929.0148218151883</v>
      </c>
      <c r="F239" s="2">
        <f t="shared" si="27"/>
        <v>1929</v>
      </c>
      <c r="G239" s="5">
        <f t="shared" si="28"/>
        <v>8.3875999989686534E-3</v>
      </c>
      <c r="M239" s="5">
        <f>+G239</f>
        <v>8.3875999989686534E-3</v>
      </c>
      <c r="O239" s="29">
        <f t="shared" si="29"/>
        <v>2.1911325377582655E-4</v>
      </c>
      <c r="P239" s="177">
        <f t="shared" si="30"/>
        <v>35469.826000000001</v>
      </c>
      <c r="Q239" s="5">
        <f t="shared" si="31"/>
        <v>6.6724175706390904E-5</v>
      </c>
      <c r="AB239" s="5" t="s">
        <v>53</v>
      </c>
      <c r="AC239" s="5">
        <v>7</v>
      </c>
      <c r="AE239" s="5" t="s">
        <v>48</v>
      </c>
      <c r="AG239" s="5" t="s">
        <v>42</v>
      </c>
    </row>
    <row r="240" spans="1:33" x14ac:dyDescent="0.2">
      <c r="A240" s="5" t="s">
        <v>14</v>
      </c>
      <c r="B240" s="25" t="s">
        <v>151</v>
      </c>
      <c r="C240" s="51">
        <v>50489.4516</v>
      </c>
      <c r="D240" s="51">
        <v>5.0000000000000001E-4</v>
      </c>
      <c r="E240" s="5">
        <f t="shared" si="26"/>
        <v>1931.0038812812795</v>
      </c>
      <c r="F240" s="2">
        <f t="shared" si="27"/>
        <v>1931</v>
      </c>
      <c r="G240" s="5">
        <f t="shared" si="28"/>
        <v>2.196399997046683E-3</v>
      </c>
      <c r="J240" s="5">
        <f>G240</f>
        <v>2.196399997046683E-3</v>
      </c>
      <c r="O240" s="29">
        <f t="shared" si="29"/>
        <v>2.1909964489710609E-4</v>
      </c>
      <c r="P240" s="177">
        <f t="shared" si="30"/>
        <v>35470.9516</v>
      </c>
      <c r="Q240" s="5">
        <f t="shared" si="31"/>
        <v>3.9097166826108405E-6</v>
      </c>
    </row>
    <row r="241" spans="1:33" x14ac:dyDescent="0.2">
      <c r="A241" s="53" t="s">
        <v>14</v>
      </c>
      <c r="B241" s="54" t="s">
        <v>151</v>
      </c>
      <c r="C241" s="52">
        <v>50489.4516</v>
      </c>
      <c r="D241" s="52">
        <v>5.0000000000000001E-4</v>
      </c>
      <c r="E241" s="5">
        <f t="shared" si="26"/>
        <v>1931.0038812812795</v>
      </c>
      <c r="F241" s="2">
        <f t="shared" si="27"/>
        <v>1931</v>
      </c>
      <c r="G241" s="5">
        <f t="shared" si="28"/>
        <v>2.196399997046683E-3</v>
      </c>
      <c r="J241" s="5">
        <f>G241</f>
        <v>2.196399997046683E-3</v>
      </c>
      <c r="N241" s="5">
        <f ca="1">+C$11+C$12*F241</f>
        <v>1.6646858792139572E-3</v>
      </c>
      <c r="O241" s="29">
        <f t="shared" si="29"/>
        <v>2.1909964489710609E-4</v>
      </c>
      <c r="P241" s="177">
        <f t="shared" si="30"/>
        <v>35470.9516</v>
      </c>
      <c r="Q241" s="5">
        <f t="shared" si="31"/>
        <v>3.9097166826108405E-6</v>
      </c>
    </row>
    <row r="242" spans="1:33" x14ac:dyDescent="0.2">
      <c r="A242" s="5" t="s">
        <v>132</v>
      </c>
      <c r="B242" s="26"/>
      <c r="C242" s="51">
        <v>50502.472000000002</v>
      </c>
      <c r="D242" s="51">
        <v>2E-3</v>
      </c>
      <c r="E242" s="5">
        <f t="shared" si="26"/>
        <v>1954.0123655317336</v>
      </c>
      <c r="F242" s="2">
        <f t="shared" si="27"/>
        <v>1954</v>
      </c>
      <c r="G242" s="5">
        <f t="shared" si="28"/>
        <v>6.9976000013411976E-3</v>
      </c>
      <c r="M242" s="5">
        <f>+G242</f>
        <v>6.9976000013411976E-3</v>
      </c>
      <c r="O242" s="29">
        <f t="shared" si="29"/>
        <v>2.1890730832942827E-4</v>
      </c>
      <c r="P242" s="177">
        <f t="shared" si="30"/>
        <v>35483.972000000002</v>
      </c>
      <c r="Q242" s="5">
        <f t="shared" si="31"/>
        <v>4.5950674626291156E-5</v>
      </c>
      <c r="AB242" s="5" t="s">
        <v>53</v>
      </c>
      <c r="AC242" s="5">
        <v>10</v>
      </c>
      <c r="AE242" s="5" t="s">
        <v>80</v>
      </c>
      <c r="AG242" s="5" t="s">
        <v>42</v>
      </c>
    </row>
    <row r="243" spans="1:33" x14ac:dyDescent="0.2">
      <c r="A243" s="5" t="s">
        <v>23</v>
      </c>
      <c r="B243" s="25"/>
      <c r="C243" s="51">
        <v>50503.607000000004</v>
      </c>
      <c r="D243" s="51">
        <v>1.0799999999999999E-2</v>
      </c>
      <c r="E243" s="5">
        <f t="shared" si="26"/>
        <v>1956.0180358355883</v>
      </c>
      <c r="F243" s="2">
        <f t="shared" si="27"/>
        <v>1956</v>
      </c>
      <c r="G243" s="5">
        <f t="shared" si="28"/>
        <v>1.0206400002061855E-2</v>
      </c>
      <c r="I243" s="5">
        <f>G243</f>
        <v>1.0206400002061855E-2</v>
      </c>
      <c r="O243" s="29">
        <f t="shared" si="29"/>
        <v>2.1888746737029163E-4</v>
      </c>
      <c r="P243" s="177">
        <f t="shared" si="30"/>
        <v>35485.107000000004</v>
      </c>
      <c r="Q243" s="5">
        <f t="shared" si="31"/>
        <v>9.9750406630621114E-5</v>
      </c>
    </row>
    <row r="244" spans="1:33" x14ac:dyDescent="0.2">
      <c r="A244" s="5" t="s">
        <v>23</v>
      </c>
      <c r="B244" s="25"/>
      <c r="C244" s="51">
        <v>50513.771999999997</v>
      </c>
      <c r="D244" s="51">
        <v>1.1399999999999999E-2</v>
      </c>
      <c r="E244" s="5">
        <f t="shared" si="26"/>
        <v>1973.9807130502434</v>
      </c>
      <c r="F244" s="2">
        <f t="shared" si="27"/>
        <v>1974</v>
      </c>
      <c r="G244" s="5">
        <f t="shared" si="28"/>
        <v>-1.0914400001638569E-2</v>
      </c>
      <c r="I244" s="5">
        <f>G244</f>
        <v>-1.0914400001638569E-2</v>
      </c>
      <c r="O244" s="29">
        <f t="shared" si="29"/>
        <v>2.1868646324856402E-4</v>
      </c>
      <c r="P244" s="177">
        <f t="shared" si="30"/>
        <v>35495.271999999997</v>
      </c>
      <c r="Q244" s="5">
        <f t="shared" si="31"/>
        <v>1.2394561423465308E-4</v>
      </c>
    </row>
    <row r="245" spans="1:33" x14ac:dyDescent="0.2">
      <c r="A245" s="5" t="s">
        <v>132</v>
      </c>
      <c r="B245" s="26"/>
      <c r="C245" s="51">
        <v>50514.347000000002</v>
      </c>
      <c r="D245" s="51">
        <v>5.0000000000000001E-3</v>
      </c>
      <c r="E245" s="5">
        <f t="shared" si="26"/>
        <v>1974.9968015301758</v>
      </c>
      <c r="F245" s="2">
        <f t="shared" si="27"/>
        <v>1975</v>
      </c>
      <c r="G245" s="5">
        <f t="shared" si="28"/>
        <v>-1.8100000015692785E-3</v>
      </c>
      <c r="M245" s="5">
        <f>+G245</f>
        <v>-1.8100000015692785E-3</v>
      </c>
      <c r="O245" s="29">
        <f t="shared" si="29"/>
        <v>2.1867411225763339E-4</v>
      </c>
      <c r="P245" s="177">
        <f t="shared" si="30"/>
        <v>35495.847000000002</v>
      </c>
      <c r="Q245" s="5">
        <f t="shared" si="31"/>
        <v>4.1155186601114053E-6</v>
      </c>
      <c r="AB245" s="5" t="s">
        <v>53</v>
      </c>
      <c r="AC245" s="5">
        <v>7</v>
      </c>
      <c r="AE245" s="5" t="s">
        <v>48</v>
      </c>
      <c r="AG245" s="5" t="s">
        <v>42</v>
      </c>
    </row>
    <row r="246" spans="1:33" x14ac:dyDescent="0.2">
      <c r="A246" s="5" t="s">
        <v>14</v>
      </c>
      <c r="B246" s="25" t="s">
        <v>4</v>
      </c>
      <c r="C246" s="51">
        <v>50516.334600000002</v>
      </c>
      <c r="D246" s="51">
        <v>5.0000000000000001E-4</v>
      </c>
      <c r="E246" s="5">
        <f t="shared" si="26"/>
        <v>1978.5091101609557</v>
      </c>
      <c r="F246" s="2">
        <f t="shared" si="27"/>
        <v>1978.5</v>
      </c>
      <c r="G246" s="5">
        <f t="shared" si="28"/>
        <v>5.1554000019677915E-3</v>
      </c>
      <c r="J246" s="5">
        <f>G246</f>
        <v>5.1554000019677915E-3</v>
      </c>
      <c r="O246" s="29">
        <f t="shared" si="29"/>
        <v>2.1862990223671069E-4</v>
      </c>
      <c r="P246" s="177">
        <f t="shared" si="30"/>
        <v>35497.834600000002</v>
      </c>
      <c r="Q246" s="5">
        <f t="shared" si="31"/>
        <v>2.4371699017598827E-5</v>
      </c>
    </row>
    <row r="247" spans="1:33" x14ac:dyDescent="0.2">
      <c r="A247" s="5" t="s">
        <v>133</v>
      </c>
      <c r="B247" s="26"/>
      <c r="C247" s="51">
        <v>50516.334600000002</v>
      </c>
      <c r="D247" s="51">
        <v>5.0000000000000001E-4</v>
      </c>
      <c r="E247" s="5">
        <f t="shared" si="26"/>
        <v>1978.5091101609557</v>
      </c>
      <c r="F247" s="2">
        <f t="shared" si="27"/>
        <v>1978.5</v>
      </c>
      <c r="G247" s="5">
        <f t="shared" si="28"/>
        <v>5.1554000019677915E-3</v>
      </c>
      <c r="L247" s="5">
        <f>G247</f>
        <v>5.1554000019677915E-3</v>
      </c>
      <c r="O247" s="29">
        <f t="shared" si="29"/>
        <v>2.1862990223671069E-4</v>
      </c>
      <c r="P247" s="177">
        <f t="shared" si="30"/>
        <v>35497.834600000002</v>
      </c>
      <c r="Q247" s="5">
        <f t="shared" si="31"/>
        <v>2.4371699017598827E-5</v>
      </c>
      <c r="AB247" s="5" t="s">
        <v>134</v>
      </c>
      <c r="AG247" s="5" t="s">
        <v>59</v>
      </c>
    </row>
    <row r="248" spans="1:33" x14ac:dyDescent="0.2">
      <c r="A248" s="5" t="s">
        <v>135</v>
      </c>
      <c r="B248" s="26"/>
      <c r="C248" s="51">
        <v>50557.360999999997</v>
      </c>
      <c r="D248" s="51">
        <v>5.0000000000000001E-3</v>
      </c>
      <c r="E248" s="5">
        <f t="shared" si="26"/>
        <v>2051.0072882701247</v>
      </c>
      <c r="F248" s="2">
        <f t="shared" si="27"/>
        <v>2051</v>
      </c>
      <c r="G248" s="5">
        <f t="shared" si="28"/>
        <v>4.124399994907435E-3</v>
      </c>
      <c r="M248" s="5">
        <f>+G248</f>
        <v>4.124399994907435E-3</v>
      </c>
      <c r="O248" s="29">
        <f t="shared" si="29"/>
        <v>2.1737073560095232E-4</v>
      </c>
      <c r="P248" s="177">
        <f t="shared" si="30"/>
        <v>35538.860999999997</v>
      </c>
      <c r="Q248" s="5">
        <f t="shared" si="31"/>
        <v>1.5264877633076962E-5</v>
      </c>
      <c r="AB248" s="5" t="s">
        <v>53</v>
      </c>
      <c r="AC248" s="5">
        <v>7</v>
      </c>
      <c r="AE248" s="5" t="s">
        <v>48</v>
      </c>
      <c r="AG248" s="5" t="s">
        <v>42</v>
      </c>
    </row>
    <row r="249" spans="1:33" x14ac:dyDescent="0.2">
      <c r="A249" s="5" t="s">
        <v>135</v>
      </c>
      <c r="B249" s="26"/>
      <c r="C249" s="51">
        <v>50557.37</v>
      </c>
      <c r="D249" s="51">
        <v>4.0000000000000001E-3</v>
      </c>
      <c r="E249" s="5">
        <f t="shared" si="26"/>
        <v>2051.0231922637336</v>
      </c>
      <c r="F249" s="2">
        <f t="shared" si="27"/>
        <v>2051</v>
      </c>
      <c r="G249" s="5">
        <f t="shared" si="28"/>
        <v>1.3124400000378955E-2</v>
      </c>
      <c r="M249" s="5">
        <f>+G249</f>
        <v>1.3124400000378955E-2</v>
      </c>
      <c r="O249" s="29">
        <f t="shared" si="29"/>
        <v>2.1737073560095232E-4</v>
      </c>
      <c r="P249" s="177">
        <f t="shared" si="30"/>
        <v>35538.870000000003</v>
      </c>
      <c r="Q249" s="5">
        <f t="shared" si="31"/>
        <v>1.6659140444183577E-4</v>
      </c>
      <c r="AB249" s="5" t="s">
        <v>53</v>
      </c>
      <c r="AC249" s="5">
        <v>6</v>
      </c>
      <c r="AE249" s="5" t="s">
        <v>45</v>
      </c>
      <c r="AG249" s="5" t="s">
        <v>42</v>
      </c>
    </row>
    <row r="250" spans="1:33" x14ac:dyDescent="0.2">
      <c r="A250" s="5" t="s">
        <v>136</v>
      </c>
      <c r="B250" s="26"/>
      <c r="C250" s="51">
        <v>50722.608</v>
      </c>
      <c r="D250" s="51">
        <v>3.0000000000000001E-3</v>
      </c>
      <c r="E250" s="5">
        <f t="shared" si="26"/>
        <v>2343.0169805172513</v>
      </c>
      <c r="F250" s="2">
        <f t="shared" si="27"/>
        <v>2343</v>
      </c>
      <c r="G250" s="5">
        <f t="shared" si="28"/>
        <v>9.6091999948839657E-3</v>
      </c>
      <c r="M250" s="5">
        <f>+G250</f>
        <v>9.6091999948839657E-3</v>
      </c>
      <c r="O250" s="29">
        <f t="shared" si="29"/>
        <v>2.0566628095643202E-4</v>
      </c>
      <c r="P250" s="177">
        <f t="shared" si="30"/>
        <v>35704.108</v>
      </c>
      <c r="Q250" s="5">
        <f t="shared" si="31"/>
        <v>8.8426446308971751E-5</v>
      </c>
      <c r="AB250" s="5" t="s">
        <v>53</v>
      </c>
      <c r="AC250" s="5">
        <v>5</v>
      </c>
      <c r="AE250" s="5" t="s">
        <v>45</v>
      </c>
      <c r="AG250" s="5" t="s">
        <v>42</v>
      </c>
    </row>
    <row r="251" spans="1:33" x14ac:dyDescent="0.2">
      <c r="A251" s="5" t="s">
        <v>15</v>
      </c>
      <c r="B251" s="25" t="s">
        <v>4</v>
      </c>
      <c r="C251" s="51">
        <v>50839.461499999998</v>
      </c>
      <c r="D251" s="51">
        <v>5.9999999999999995E-4</v>
      </c>
      <c r="E251" s="5">
        <f t="shared" si="26"/>
        <v>2549.510015628317</v>
      </c>
      <c r="F251" s="2">
        <f t="shared" si="27"/>
        <v>2549.5</v>
      </c>
      <c r="G251" s="5">
        <f t="shared" si="28"/>
        <v>5.6677999964449555E-3</v>
      </c>
      <c r="J251" s="5">
        <f>G251</f>
        <v>5.6677999964449555E-3</v>
      </c>
      <c r="O251" s="29">
        <f t="shared" si="29"/>
        <v>1.9097366767220907E-4</v>
      </c>
      <c r="P251" s="177">
        <f t="shared" si="30"/>
        <v>35820.961499999998</v>
      </c>
      <c r="Q251" s="5">
        <f t="shared" si="31"/>
        <v>2.999562663553836E-5</v>
      </c>
    </row>
    <row r="252" spans="1:33" x14ac:dyDescent="0.2">
      <c r="A252" s="57" t="s">
        <v>15</v>
      </c>
      <c r="B252" s="55" t="s">
        <v>151</v>
      </c>
      <c r="C252" s="57">
        <v>50839.461499999998</v>
      </c>
      <c r="D252" s="57">
        <v>5.9999999999999995E-4</v>
      </c>
      <c r="E252" s="5">
        <f t="shared" si="26"/>
        <v>2549.510015628317</v>
      </c>
      <c r="F252" s="2">
        <f t="shared" si="27"/>
        <v>2549.5</v>
      </c>
      <c r="G252" s="5">
        <f t="shared" si="28"/>
        <v>5.6677999964449555E-3</v>
      </c>
      <c r="J252" s="5">
        <f>G252</f>
        <v>5.6677999964449555E-3</v>
      </c>
      <c r="N252" s="5">
        <f ca="1">+C$11+C$12*F252</f>
        <v>2.3366862264411347E-3</v>
      </c>
      <c r="O252" s="29">
        <f t="shared" si="29"/>
        <v>1.9097366767220907E-4</v>
      </c>
      <c r="P252" s="177">
        <f t="shared" si="30"/>
        <v>35820.961499999998</v>
      </c>
      <c r="Q252" s="5">
        <f t="shared" si="31"/>
        <v>2.999562663553836E-5</v>
      </c>
    </row>
    <row r="253" spans="1:33" x14ac:dyDescent="0.2">
      <c r="A253" s="58" t="s">
        <v>137</v>
      </c>
      <c r="B253" s="59"/>
      <c r="C253" s="60">
        <v>50862.377999999997</v>
      </c>
      <c r="D253" s="60">
        <v>3.0000000000000001E-3</v>
      </c>
      <c r="E253" s="5">
        <f t="shared" si="26"/>
        <v>2590.0060011069095</v>
      </c>
      <c r="F253" s="2">
        <f t="shared" si="27"/>
        <v>2590</v>
      </c>
      <c r="G253" s="5">
        <f t="shared" si="28"/>
        <v>3.3959999927901663E-3</v>
      </c>
      <c r="M253" s="5">
        <f>+G253</f>
        <v>3.3959999927901663E-3</v>
      </c>
      <c r="O253" s="29">
        <f t="shared" si="29"/>
        <v>1.8746863938665786E-4</v>
      </c>
      <c r="P253" s="177">
        <f t="shared" si="30"/>
        <v>35843.877999999997</v>
      </c>
      <c r="Q253" s="5">
        <f t="shared" si="31"/>
        <v>1.029467344577335E-5</v>
      </c>
      <c r="AB253" s="5" t="s">
        <v>53</v>
      </c>
      <c r="AC253" s="5">
        <v>8</v>
      </c>
      <c r="AE253" s="5" t="s">
        <v>80</v>
      </c>
      <c r="AG253" s="5" t="s">
        <v>42</v>
      </c>
    </row>
    <row r="254" spans="1:33" x14ac:dyDescent="0.2">
      <c r="A254" s="58" t="s">
        <v>138</v>
      </c>
      <c r="B254" s="59"/>
      <c r="C254" s="60">
        <v>50862.383000000002</v>
      </c>
      <c r="D254" s="60">
        <v>5.0000000000000001E-3</v>
      </c>
      <c r="E254" s="5">
        <f t="shared" si="26"/>
        <v>2590.0148366589169</v>
      </c>
      <c r="F254" s="2">
        <f t="shared" si="27"/>
        <v>2590</v>
      </c>
      <c r="G254" s="5">
        <f t="shared" si="28"/>
        <v>8.3959999974467792E-3</v>
      </c>
      <c r="M254" s="5">
        <f>+G254</f>
        <v>8.3959999974467792E-3</v>
      </c>
      <c r="O254" s="29">
        <f t="shared" si="29"/>
        <v>1.8746863938665786E-4</v>
      </c>
      <c r="P254" s="177">
        <f t="shared" si="30"/>
        <v>35843.883000000002</v>
      </c>
      <c r="Q254" s="5">
        <f t="shared" si="31"/>
        <v>6.7379987056256343E-5</v>
      </c>
      <c r="AB254" s="5" t="s">
        <v>53</v>
      </c>
      <c r="AC254" s="5">
        <v>5</v>
      </c>
      <c r="AE254" s="5" t="s">
        <v>45</v>
      </c>
      <c r="AG254" s="5" t="s">
        <v>42</v>
      </c>
    </row>
    <row r="255" spans="1:33" x14ac:dyDescent="0.2">
      <c r="A255" s="58" t="s">
        <v>16</v>
      </c>
      <c r="B255" s="47" t="s">
        <v>151</v>
      </c>
      <c r="C255" s="60">
        <v>50881.342900000003</v>
      </c>
      <c r="D255" s="60">
        <v>1.1000000000000001E-3</v>
      </c>
      <c r="E255" s="5">
        <f t="shared" si="26"/>
        <v>2623.5190731293924</v>
      </c>
      <c r="F255" s="2">
        <f t="shared" si="27"/>
        <v>2623.5</v>
      </c>
      <c r="G255" s="5">
        <f t="shared" si="28"/>
        <v>1.0793400004331488E-2</v>
      </c>
      <c r="J255" s="5">
        <f>G255</f>
        <v>1.0793400004331488E-2</v>
      </c>
      <c r="O255" s="29">
        <f t="shared" si="29"/>
        <v>1.8441492518558617E-4</v>
      </c>
      <c r="P255" s="177">
        <f t="shared" si="30"/>
        <v>35862.842900000003</v>
      </c>
      <c r="Q255" s="5">
        <f t="shared" si="31"/>
        <v>1.1255056440954037E-4</v>
      </c>
    </row>
    <row r="256" spans="1:33" x14ac:dyDescent="0.2">
      <c r="A256" s="58" t="s">
        <v>16</v>
      </c>
      <c r="B256" s="59"/>
      <c r="C256" s="60">
        <v>50881.342900000003</v>
      </c>
      <c r="D256" s="60">
        <v>1.1000000000000001E-3</v>
      </c>
      <c r="E256" s="5">
        <f t="shared" si="26"/>
        <v>2623.5190731293924</v>
      </c>
      <c r="F256" s="2">
        <f t="shared" si="27"/>
        <v>2623.5</v>
      </c>
      <c r="G256" s="5">
        <f t="shared" si="28"/>
        <v>1.0793400004331488E-2</v>
      </c>
      <c r="J256" s="5">
        <f>G256</f>
        <v>1.0793400004331488E-2</v>
      </c>
      <c r="O256" s="29">
        <f t="shared" si="29"/>
        <v>1.8441492518558617E-4</v>
      </c>
      <c r="P256" s="177">
        <f t="shared" si="30"/>
        <v>35862.842900000003</v>
      </c>
      <c r="Q256" s="5">
        <f t="shared" si="31"/>
        <v>1.1255056440954037E-4</v>
      </c>
      <c r="AB256" s="5" t="s">
        <v>134</v>
      </c>
      <c r="AE256" s="5" t="s">
        <v>139</v>
      </c>
      <c r="AG256" s="5" t="s">
        <v>59</v>
      </c>
    </row>
    <row r="257" spans="1:33" x14ac:dyDescent="0.2">
      <c r="A257" s="58" t="s">
        <v>16</v>
      </c>
      <c r="B257" s="47" t="s">
        <v>151</v>
      </c>
      <c r="C257" s="60">
        <v>50896.330699999999</v>
      </c>
      <c r="D257" s="60">
        <v>2.0000000000000001E-4</v>
      </c>
      <c r="E257" s="5">
        <f t="shared" si="26"/>
        <v>2650.0041703805377</v>
      </c>
      <c r="F257" s="2">
        <f t="shared" si="27"/>
        <v>2650</v>
      </c>
      <c r="G257" s="5">
        <f t="shared" si="28"/>
        <v>2.3599999985890463E-3</v>
      </c>
      <c r="J257" s="5">
        <f>G257</f>
        <v>2.3599999985890463E-3</v>
      </c>
      <c r="O257" s="29">
        <f t="shared" si="29"/>
        <v>1.8190021044044944E-4</v>
      </c>
      <c r="P257" s="177">
        <f t="shared" si="30"/>
        <v>35877.830699999999</v>
      </c>
      <c r="Q257" s="5">
        <f t="shared" si="31"/>
        <v>4.7441186871329627E-6</v>
      </c>
    </row>
    <row r="258" spans="1:33" x14ac:dyDescent="0.2">
      <c r="A258" s="58" t="s">
        <v>16</v>
      </c>
      <c r="B258" s="59"/>
      <c r="C258" s="60">
        <v>50896.330699999999</v>
      </c>
      <c r="D258" s="60">
        <v>2.0000000000000001E-4</v>
      </c>
      <c r="E258" s="5">
        <f t="shared" si="26"/>
        <v>2650.0041703805377</v>
      </c>
      <c r="F258" s="2">
        <f t="shared" si="27"/>
        <v>2650</v>
      </c>
      <c r="G258" s="5">
        <f t="shared" si="28"/>
        <v>2.3599999985890463E-3</v>
      </c>
      <c r="J258" s="5">
        <f>G258</f>
        <v>2.3599999985890463E-3</v>
      </c>
      <c r="O258" s="29">
        <f t="shared" si="29"/>
        <v>1.8190021044044944E-4</v>
      </c>
      <c r="P258" s="177">
        <f t="shared" si="30"/>
        <v>35877.830699999999</v>
      </c>
      <c r="Q258" s="5">
        <f t="shared" si="31"/>
        <v>4.7441186871329627E-6</v>
      </c>
      <c r="AB258" s="5" t="s">
        <v>134</v>
      </c>
      <c r="AE258" s="5" t="s">
        <v>139</v>
      </c>
      <c r="AG258" s="5" t="s">
        <v>59</v>
      </c>
    </row>
    <row r="259" spans="1:33" x14ac:dyDescent="0.2">
      <c r="A259" s="58" t="s">
        <v>141</v>
      </c>
      <c r="B259" s="59"/>
      <c r="C259" s="60">
        <v>51138.542999999998</v>
      </c>
      <c r="D259" s="60">
        <v>5.0000000000000001E-3</v>
      </c>
      <c r="E259" s="5">
        <f t="shared" si="26"/>
        <v>3078.0200446866806</v>
      </c>
      <c r="F259" s="2">
        <f t="shared" si="27"/>
        <v>3078</v>
      </c>
      <c r="G259" s="5">
        <f t="shared" si="28"/>
        <v>1.13431999925524E-2</v>
      </c>
      <c r="M259" s="5">
        <f>+G259</f>
        <v>1.13431999925524E-2</v>
      </c>
      <c r="O259" s="29">
        <f t="shared" si="29"/>
        <v>1.2916217818371534E-4</v>
      </c>
      <c r="P259" s="177">
        <f t="shared" si="30"/>
        <v>36120.042999999998</v>
      </c>
      <c r="Q259" s="5">
        <f t="shared" si="31"/>
        <v>1.2575464410209078E-4</v>
      </c>
      <c r="AB259" s="5" t="s">
        <v>53</v>
      </c>
      <c r="AC259" s="5">
        <v>5</v>
      </c>
      <c r="AE259" s="5" t="s">
        <v>140</v>
      </c>
      <c r="AG259" s="5" t="s">
        <v>59</v>
      </c>
    </row>
    <row r="260" spans="1:33" x14ac:dyDescent="0.2">
      <c r="A260" s="58" t="s">
        <v>141</v>
      </c>
      <c r="B260" s="59"/>
      <c r="C260" s="60">
        <v>51177.576999999997</v>
      </c>
      <c r="D260" s="60">
        <v>3.0000000000000001E-3</v>
      </c>
      <c r="E260" s="5">
        <f t="shared" si="26"/>
        <v>3146.9974320351589</v>
      </c>
      <c r="F260" s="2">
        <f t="shared" si="27"/>
        <v>3147</v>
      </c>
      <c r="G260" s="5">
        <f t="shared" si="28"/>
        <v>-1.4532000059261918E-3</v>
      </c>
      <c r="M260" s="5">
        <f>+G260</f>
        <v>-1.4532000059261918E-3</v>
      </c>
      <c r="N260" s="5">
        <f t="shared" ref="N260:N292" ca="1" si="33">+C$11+C$12*F260</f>
        <v>2.9858700703671468E-3</v>
      </c>
      <c r="O260" s="29">
        <f t="shared" si="29"/>
        <v>1.1852285144071993E-4</v>
      </c>
      <c r="P260" s="177">
        <f t="shared" si="30"/>
        <v>36159.076999999997</v>
      </c>
      <c r="Q260" s="5">
        <f t="shared" si="31"/>
        <v>2.4703127403696091E-6</v>
      </c>
      <c r="AB260" s="5" t="s">
        <v>53</v>
      </c>
      <c r="AC260" s="5">
        <v>9</v>
      </c>
      <c r="AE260" s="5" t="s">
        <v>142</v>
      </c>
      <c r="AG260" s="5" t="s">
        <v>59</v>
      </c>
    </row>
    <row r="261" spans="1:33" x14ac:dyDescent="0.2">
      <c r="A261" s="58" t="s">
        <v>16</v>
      </c>
      <c r="B261" s="47" t="s">
        <v>151</v>
      </c>
      <c r="C261" s="60">
        <v>51185.504099999998</v>
      </c>
      <c r="D261" s="60">
        <v>5.9999999999999995E-4</v>
      </c>
      <c r="E261" s="5">
        <f t="shared" si="26"/>
        <v>3161.0054928859604</v>
      </c>
      <c r="F261" s="2">
        <f t="shared" si="27"/>
        <v>3161</v>
      </c>
      <c r="G261" s="5">
        <f t="shared" si="28"/>
        <v>3.1083999929251149E-3</v>
      </c>
      <c r="J261" s="5">
        <f>G261</f>
        <v>3.1083999929251149E-3</v>
      </c>
      <c r="N261" s="5">
        <f t="shared" ca="1" si="33"/>
        <v>3.0010810725679235E-3</v>
      </c>
      <c r="O261" s="29">
        <f t="shared" si="29"/>
        <v>1.162917306894442E-4</v>
      </c>
      <c r="P261" s="177">
        <f t="shared" si="30"/>
        <v>36167.004099999998</v>
      </c>
      <c r="Q261" s="5">
        <f t="shared" si="31"/>
        <v>8.9527118529389674E-6</v>
      </c>
    </row>
    <row r="262" spans="1:33" x14ac:dyDescent="0.2">
      <c r="A262" s="58" t="s">
        <v>16</v>
      </c>
      <c r="B262" s="59"/>
      <c r="C262" s="60">
        <v>51185.504099999998</v>
      </c>
      <c r="D262" s="60">
        <v>6.0000000000000001E-3</v>
      </c>
      <c r="E262" s="5">
        <f t="shared" si="26"/>
        <v>3161.0054928859604</v>
      </c>
      <c r="F262" s="2">
        <f t="shared" si="27"/>
        <v>3161</v>
      </c>
      <c r="G262" s="5">
        <f t="shared" si="28"/>
        <v>3.1083999929251149E-3</v>
      </c>
      <c r="J262" s="5">
        <f>G262</f>
        <v>3.1083999929251149E-3</v>
      </c>
      <c r="N262" s="5">
        <f t="shared" ca="1" si="33"/>
        <v>3.0010810725679235E-3</v>
      </c>
      <c r="O262" s="29">
        <f t="shared" si="29"/>
        <v>1.162917306894442E-4</v>
      </c>
      <c r="P262" s="177">
        <f t="shared" si="30"/>
        <v>36167.004099999998</v>
      </c>
      <c r="Q262" s="5">
        <f t="shared" si="31"/>
        <v>8.9527118529389674E-6</v>
      </c>
      <c r="AB262" s="5" t="s">
        <v>99</v>
      </c>
      <c r="AE262" s="5" t="s">
        <v>143</v>
      </c>
      <c r="AG262" s="5" t="s">
        <v>59</v>
      </c>
    </row>
    <row r="263" spans="1:33" x14ac:dyDescent="0.2">
      <c r="A263" s="61" t="s">
        <v>29</v>
      </c>
      <c r="B263" s="47"/>
      <c r="C263" s="60">
        <v>51934.750099999997</v>
      </c>
      <c r="D263" s="60">
        <v>2.9999999999999997E-4</v>
      </c>
      <c r="E263" s="5">
        <f t="shared" si="26"/>
        <v>4485.005891546065</v>
      </c>
      <c r="F263" s="2">
        <f t="shared" si="27"/>
        <v>4485</v>
      </c>
      <c r="G263" s="5">
        <f t="shared" si="28"/>
        <v>3.3339999936288223E-3</v>
      </c>
      <c r="K263" s="5">
        <f>G263</f>
        <v>3.3339999936288223E-3</v>
      </c>
      <c r="N263" s="5">
        <f t="shared" ca="1" si="33"/>
        <v>4.4396072806985347E-3</v>
      </c>
      <c r="O263" s="29">
        <f t="shared" si="29"/>
        <v>-2.0511059849630578E-4</v>
      </c>
      <c r="P263" s="177">
        <f t="shared" si="30"/>
        <v>36916.250099999997</v>
      </c>
      <c r="Q263" s="5">
        <f t="shared" si="31"/>
        <v>1.2525303783292276E-5</v>
      </c>
    </row>
    <row r="264" spans="1:33" x14ac:dyDescent="0.2">
      <c r="A264" s="48" t="s">
        <v>166</v>
      </c>
      <c r="B264" s="47" t="s">
        <v>151</v>
      </c>
      <c r="C264" s="48">
        <v>52322.363799999999</v>
      </c>
      <c r="D264" s="48" t="s">
        <v>167</v>
      </c>
      <c r="E264" s="58">
        <f t="shared" si="26"/>
        <v>5169.9620919476965</v>
      </c>
      <c r="F264" s="2">
        <f t="shared" si="27"/>
        <v>5170</v>
      </c>
      <c r="J264" s="5">
        <f>G264</f>
        <v>0</v>
      </c>
      <c r="L264" s="63">
        <v>2.8408217593244422E-3</v>
      </c>
      <c r="N264" s="5">
        <f t="shared" ca="1" si="33"/>
        <v>5.183859888379402E-3</v>
      </c>
      <c r="O264" s="29">
        <f t="shared" si="29"/>
        <v>-4.5715874563856916E-4</v>
      </c>
      <c r="P264" s="177">
        <f t="shared" si="30"/>
        <v>37303.863799999999</v>
      </c>
      <c r="Q264" s="5">
        <f t="shared" si="31"/>
        <v>2.0899411871382998E-7</v>
      </c>
    </row>
    <row r="265" spans="1:33" x14ac:dyDescent="0.2">
      <c r="A265" s="58" t="s">
        <v>38</v>
      </c>
      <c r="B265" s="47" t="s">
        <v>151</v>
      </c>
      <c r="C265" s="60">
        <v>52365.402999999998</v>
      </c>
      <c r="D265" s="60">
        <v>3.0000000000000001E-3</v>
      </c>
      <c r="E265" s="5">
        <f t="shared" si="26"/>
        <v>5246.0171098697292</v>
      </c>
      <c r="F265" s="2">
        <f t="shared" si="27"/>
        <v>5246</v>
      </c>
      <c r="G265" s="5">
        <f t="shared" ref="G265:G292" si="34">C265-(C$7+F265*C$8)</f>
        <v>9.6823999992921017E-3</v>
      </c>
      <c r="M265" s="5">
        <f>+G265</f>
        <v>9.6823999992921017E-3</v>
      </c>
      <c r="N265" s="5">
        <f t="shared" ca="1" si="33"/>
        <v>5.2664339003264766E-3</v>
      </c>
      <c r="O265" s="29">
        <f t="shared" si="29"/>
        <v>-4.8872759762837951E-4</v>
      </c>
      <c r="P265" s="177">
        <f t="shared" si="30"/>
        <v>37346.902999999998</v>
      </c>
      <c r="Q265" s="5">
        <f t="shared" si="31"/>
        <v>1.0345183659283739E-4</v>
      </c>
    </row>
    <row r="266" spans="1:33" x14ac:dyDescent="0.2">
      <c r="A266" s="27" t="s">
        <v>160</v>
      </c>
      <c r="B266" s="47" t="s">
        <v>151</v>
      </c>
      <c r="C266" s="48">
        <v>52590.622000000003</v>
      </c>
      <c r="D266" s="48">
        <v>2E-3</v>
      </c>
      <c r="E266" s="5">
        <f t="shared" si="26"/>
        <v>5644.0039470177908</v>
      </c>
      <c r="F266" s="2">
        <f t="shared" si="27"/>
        <v>5644</v>
      </c>
      <c r="G266" s="5">
        <f t="shared" si="34"/>
        <v>2.233600003819447E-3</v>
      </c>
      <c r="K266" s="5">
        <f>G266</f>
        <v>2.233600003819447E-3</v>
      </c>
      <c r="N266" s="5">
        <f t="shared" ca="1" si="33"/>
        <v>5.6988609628914185E-3</v>
      </c>
      <c r="O266" s="29">
        <f t="shared" si="29"/>
        <v>-6.6580563529016921E-4</v>
      </c>
      <c r="P266" s="177">
        <f t="shared" si="30"/>
        <v>37572.122000000003</v>
      </c>
      <c r="Q266" s="5">
        <f t="shared" si="31"/>
        <v>8.4065530601006416E-6</v>
      </c>
    </row>
    <row r="267" spans="1:33" x14ac:dyDescent="0.2">
      <c r="A267" s="58" t="s">
        <v>148</v>
      </c>
      <c r="B267" s="59"/>
      <c r="C267" s="62">
        <v>52596.849199999997</v>
      </c>
      <c r="D267" s="62">
        <v>1E-4</v>
      </c>
      <c r="E267" s="5">
        <f t="shared" si="26"/>
        <v>5655.0080968998427</v>
      </c>
      <c r="F267" s="5">
        <f t="shared" si="27"/>
        <v>5655</v>
      </c>
      <c r="G267" s="5">
        <f t="shared" si="34"/>
        <v>4.581999994115904E-3</v>
      </c>
      <c r="J267" s="5">
        <f>G267</f>
        <v>4.581999994115904E-3</v>
      </c>
      <c r="N267" s="5">
        <f t="shared" ca="1" si="33"/>
        <v>5.7108124646205998E-3</v>
      </c>
      <c r="O267" s="29">
        <f t="shared" si="29"/>
        <v>-6.7098013320688612E-4</v>
      </c>
      <c r="P267" s="177">
        <f t="shared" si="30"/>
        <v>37578.349199999997</v>
      </c>
      <c r="Q267" s="5">
        <f t="shared" si="31"/>
        <v>2.7593800218048158E-5</v>
      </c>
    </row>
    <row r="268" spans="1:33" x14ac:dyDescent="0.2">
      <c r="A268" s="48" t="s">
        <v>166</v>
      </c>
      <c r="B268" s="47" t="s">
        <v>151</v>
      </c>
      <c r="C268" s="48">
        <v>52695.315459999998</v>
      </c>
      <c r="D268" s="48">
        <v>1.1000000000000001E-3</v>
      </c>
      <c r="E268" s="58">
        <f t="shared" si="26"/>
        <v>5829.0088489820309</v>
      </c>
      <c r="F268" s="5">
        <f t="shared" si="27"/>
        <v>5829</v>
      </c>
      <c r="G268" s="5">
        <f t="shared" si="34"/>
        <v>5.007599997043144E-3</v>
      </c>
      <c r="J268" s="5">
        <f>G268</f>
        <v>5.007599997043144E-3</v>
      </c>
      <c r="L268" s="5">
        <f ca="1">+C$11+C$12*F268</f>
        <v>5.8998634919731124E-3</v>
      </c>
      <c r="N268" s="5">
        <f t="shared" ca="1" si="33"/>
        <v>5.8998634919731124E-3</v>
      </c>
      <c r="O268" s="29">
        <f t="shared" si="29"/>
        <v>-7.5483738875728695E-4</v>
      </c>
      <c r="P268" s="177">
        <f t="shared" si="30"/>
        <v>37676.815459999998</v>
      </c>
      <c r="Q268" s="5">
        <f t="shared" si="31"/>
        <v>3.3205684625270508E-5</v>
      </c>
    </row>
    <row r="269" spans="1:33" x14ac:dyDescent="0.2">
      <c r="A269" s="27" t="s">
        <v>150</v>
      </c>
      <c r="B269" s="47" t="s">
        <v>151</v>
      </c>
      <c r="C269" s="48">
        <v>52912.62</v>
      </c>
      <c r="D269" s="48">
        <v>4.0000000000000001E-3</v>
      </c>
      <c r="E269" s="58">
        <f t="shared" si="26"/>
        <v>6213.009961554747</v>
      </c>
      <c r="F269" s="5">
        <f t="shared" si="27"/>
        <v>6213</v>
      </c>
      <c r="G269" s="5">
        <f t="shared" si="34"/>
        <v>5.6372000035480596E-3</v>
      </c>
      <c r="J269" s="5">
        <f>G269</f>
        <v>5.6372000035480596E-3</v>
      </c>
      <c r="N269" s="5">
        <f t="shared" ca="1" si="33"/>
        <v>6.3170795523372772E-3</v>
      </c>
      <c r="O269" s="29">
        <f t="shared" si="29"/>
        <v>-9.5325528021787133E-4</v>
      </c>
      <c r="P269" s="177">
        <f t="shared" si="30"/>
        <v>37894.120000000003</v>
      </c>
      <c r="Q269" s="5">
        <f t="shared" si="31"/>
        <v>4.343410084731828E-5</v>
      </c>
    </row>
    <row r="270" spans="1:33" x14ac:dyDescent="0.2">
      <c r="A270" s="77" t="s">
        <v>170</v>
      </c>
      <c r="B270" s="78" t="s">
        <v>151</v>
      </c>
      <c r="C270" s="77">
        <v>53346.661999999997</v>
      </c>
      <c r="D270" s="77">
        <v>2E-3</v>
      </c>
      <c r="E270" s="58">
        <f t="shared" si="26"/>
        <v>6980.0100937345942</v>
      </c>
      <c r="F270" s="5">
        <f t="shared" si="27"/>
        <v>6980</v>
      </c>
      <c r="G270" s="5">
        <f t="shared" si="34"/>
        <v>5.7119999983115122E-3</v>
      </c>
      <c r="L270" s="5">
        <f>G270</f>
        <v>5.7119999983115122E-3</v>
      </c>
      <c r="N270" s="5">
        <f t="shared" ca="1" si="33"/>
        <v>7.1504251729084091E-3</v>
      </c>
      <c r="O270" s="29">
        <f t="shared" si="29"/>
        <v>-1.4045922152477227E-3</v>
      </c>
      <c r="P270" s="177">
        <f t="shared" si="30"/>
        <v>38328.161999999997</v>
      </c>
      <c r="Q270" s="5">
        <f t="shared" si="31"/>
        <v>5.0645884734091931E-5</v>
      </c>
    </row>
    <row r="271" spans="1:33" x14ac:dyDescent="0.2">
      <c r="A271" s="73" t="s">
        <v>159</v>
      </c>
      <c r="B271" s="74"/>
      <c r="C271" s="75">
        <v>53696.952799999999</v>
      </c>
      <c r="D271" s="76">
        <v>1E-4</v>
      </c>
      <c r="E271" s="58">
        <f t="shared" si="26"/>
        <v>7599.0126093929639</v>
      </c>
      <c r="F271" s="5">
        <f t="shared" si="27"/>
        <v>7599</v>
      </c>
      <c r="G271" s="5">
        <f t="shared" si="34"/>
        <v>7.1355999971274287E-3</v>
      </c>
      <c r="K271" s="5">
        <f>G271</f>
        <v>7.1355999971274287E-3</v>
      </c>
      <c r="N271" s="5">
        <f t="shared" ca="1" si="33"/>
        <v>7.8229687702141854E-3</v>
      </c>
      <c r="O271" s="29">
        <f t="shared" si="29"/>
        <v>-1.8223065003941925E-3</v>
      </c>
      <c r="P271" s="177">
        <f t="shared" si="30"/>
        <v>38678.452799999999</v>
      </c>
      <c r="Q271" s="5">
        <f t="shared" si="31"/>
        <v>8.0244088818340079E-5</v>
      </c>
    </row>
    <row r="272" spans="1:33" x14ac:dyDescent="0.2">
      <c r="A272" s="70" t="s">
        <v>161</v>
      </c>
      <c r="B272" s="71"/>
      <c r="C272" s="64">
        <v>53768.551099999997</v>
      </c>
      <c r="D272" s="64">
        <v>2.0999999999999999E-3</v>
      </c>
      <c r="E272" s="58">
        <f t="shared" si="26"/>
        <v>7725.5347099358869</v>
      </c>
      <c r="F272" s="5">
        <f t="shared" si="27"/>
        <v>7725.5</v>
      </c>
      <c r="G272" s="5">
        <f t="shared" si="34"/>
        <v>1.9642199993540999E-2</v>
      </c>
      <c r="J272" s="5">
        <f>G272</f>
        <v>1.9642199993540999E-2</v>
      </c>
      <c r="N272" s="5">
        <f t="shared" ca="1" si="33"/>
        <v>7.9604110400997765E-3</v>
      </c>
      <c r="O272" s="29">
        <f t="shared" si="29"/>
        <v>-1.9135485846763268E-3</v>
      </c>
      <c r="P272" s="177">
        <f t="shared" si="30"/>
        <v>38750.051099999997</v>
      </c>
      <c r="Q272" s="5">
        <f t="shared" si="31"/>
        <v>4.6465029676731818E-4</v>
      </c>
    </row>
    <row r="273" spans="1:17" x14ac:dyDescent="0.2">
      <c r="A273" s="64" t="s">
        <v>162</v>
      </c>
      <c r="B273" s="72"/>
      <c r="C273" s="64">
        <v>54149.382400000002</v>
      </c>
      <c r="D273" s="64">
        <v>2.2000000000000001E-3</v>
      </c>
      <c r="E273" s="58">
        <f t="shared" si="26"/>
        <v>8398.5056607614551</v>
      </c>
      <c r="F273" s="5">
        <f t="shared" si="27"/>
        <v>8398.5</v>
      </c>
      <c r="G273" s="5">
        <f t="shared" si="34"/>
        <v>3.2034000032581389E-3</v>
      </c>
      <c r="J273" s="5">
        <f>G273</f>
        <v>3.2034000032581389E-3</v>
      </c>
      <c r="N273" s="5">
        <f t="shared" ca="1" si="33"/>
        <v>8.6916256458942649E-3</v>
      </c>
      <c r="O273" s="29">
        <f t="shared" si="29"/>
        <v>-2.4325034486933597E-3</v>
      </c>
      <c r="P273" s="177">
        <f t="shared" si="30"/>
        <v>39130.882400000002</v>
      </c>
      <c r="Q273" s="5">
        <f t="shared" si="31"/>
        <v>3.1763407719718814E-5</v>
      </c>
    </row>
    <row r="274" spans="1:17" x14ac:dyDescent="0.2">
      <c r="A274" s="64" t="s">
        <v>166</v>
      </c>
      <c r="B274" s="65" t="s">
        <v>151</v>
      </c>
      <c r="C274" s="64">
        <v>54172.306559999997</v>
      </c>
      <c r="D274" s="64">
        <v>1.2999999999999999E-3</v>
      </c>
      <c r="E274" s="58">
        <f t="shared" si="26"/>
        <v>8439.0151823057022</v>
      </c>
      <c r="F274" s="5">
        <f t="shared" si="27"/>
        <v>8439</v>
      </c>
      <c r="G274" s="5">
        <f t="shared" si="34"/>
        <v>8.5915999952703714E-3</v>
      </c>
      <c r="J274" s="5">
        <f>G274</f>
        <v>8.5915999952703714E-3</v>
      </c>
      <c r="L274" s="5">
        <f ca="1">+C$11+C$12*F274</f>
        <v>8.7356289022607978E-3</v>
      </c>
      <c r="N274" s="5">
        <f t="shared" ca="1" si="33"/>
        <v>8.7356289022607978E-3</v>
      </c>
      <c r="O274" s="29">
        <f t="shared" si="29"/>
        <v>-2.4655341420458357E-3</v>
      </c>
      <c r="P274" s="177">
        <f t="shared" si="30"/>
        <v>39153.806559999997</v>
      </c>
      <c r="Q274" s="5">
        <f t="shared" si="31"/>
        <v>1.222602153306034E-4</v>
      </c>
    </row>
    <row r="275" spans="1:17" x14ac:dyDescent="0.2">
      <c r="A275" s="79" t="s">
        <v>171</v>
      </c>
      <c r="B275" s="80" t="s">
        <v>151</v>
      </c>
      <c r="C275" s="81">
        <v>54485.814400000003</v>
      </c>
      <c r="D275" s="81">
        <v>2.0000000000000001E-4</v>
      </c>
      <c r="E275" s="58">
        <f t="shared" si="26"/>
        <v>8993.01814681012</v>
      </c>
      <c r="F275" s="5">
        <f t="shared" si="27"/>
        <v>8993</v>
      </c>
      <c r="G275" s="5">
        <f t="shared" si="34"/>
        <v>1.0269200000038836E-2</v>
      </c>
      <c r="M275" s="5">
        <f>G275</f>
        <v>1.0269200000038836E-2</v>
      </c>
      <c r="N275" s="5">
        <f t="shared" ca="1" si="33"/>
        <v>9.3375499893486816E-3</v>
      </c>
      <c r="O275" s="29">
        <f t="shared" si="29"/>
        <v>-2.9378869480137901E-3</v>
      </c>
      <c r="P275" s="177">
        <f t="shared" si="30"/>
        <v>39467.314400000003</v>
      </c>
      <c r="Q275" s="5">
        <f t="shared" si="31"/>
        <v>1.7442714565342202E-4</v>
      </c>
    </row>
    <row r="276" spans="1:17" x14ac:dyDescent="0.2">
      <c r="A276" s="79" t="s">
        <v>171</v>
      </c>
      <c r="B276" s="80" t="s">
        <v>151</v>
      </c>
      <c r="C276" s="81">
        <v>54497.698100000001</v>
      </c>
      <c r="D276" s="81">
        <v>2.0000000000000001E-4</v>
      </c>
      <c r="E276" s="58">
        <f t="shared" si="26"/>
        <v>9014.0179566690385</v>
      </c>
      <c r="F276" s="5">
        <f t="shared" si="27"/>
        <v>9014</v>
      </c>
      <c r="G276" s="5">
        <f t="shared" si="34"/>
        <v>1.0161599995626602E-2</v>
      </c>
      <c r="M276" s="5">
        <f>G276</f>
        <v>1.0161599995626602E-2</v>
      </c>
      <c r="N276" s="5">
        <f t="shared" ca="1" si="33"/>
        <v>9.3603664926498464E-3</v>
      </c>
      <c r="O276" s="29">
        <f t="shared" si="29"/>
        <v>-2.956544541986367E-3</v>
      </c>
      <c r="P276" s="177">
        <f t="shared" si="30"/>
        <v>39479.198100000001</v>
      </c>
      <c r="Q276" s="5">
        <f t="shared" si="31"/>
        <v>1.72085716109705E-4</v>
      </c>
    </row>
    <row r="277" spans="1:17" x14ac:dyDescent="0.2">
      <c r="A277" s="64" t="s">
        <v>164</v>
      </c>
      <c r="B277" s="65" t="s">
        <v>151</v>
      </c>
      <c r="C277" s="64">
        <v>54507.320099999997</v>
      </c>
      <c r="D277" s="64">
        <v>8.9999999999999998E-4</v>
      </c>
      <c r="E277" s="58">
        <f t="shared" ref="E277:E292" si="35">(C277-C$7)/C$8</f>
        <v>9031.0210929365676</v>
      </c>
      <c r="F277" s="5">
        <f t="shared" ref="F277:F292" si="36">ROUND(2*E277,0)/2</f>
        <v>9031</v>
      </c>
      <c r="G277" s="5">
        <f t="shared" si="34"/>
        <v>1.1936399998376146E-2</v>
      </c>
      <c r="J277" s="5">
        <f>G277</f>
        <v>1.1936399998376146E-2</v>
      </c>
      <c r="N277" s="5">
        <f t="shared" ca="1" si="33"/>
        <v>9.3788369953222185E-3</v>
      </c>
      <c r="O277" s="29">
        <f t="shared" ref="O277:O292" si="37">+D$11+D$12*F277+D$13*F277^2</f>
        <v>-2.9716885677750836E-3</v>
      </c>
      <c r="P277" s="177">
        <f t="shared" ref="P277:P292" si="38">C277-15018.5</f>
        <v>39488.820099999997</v>
      </c>
      <c r="Q277" s="5">
        <f t="shared" si="31"/>
        <v>2.2225110469620903E-4</v>
      </c>
    </row>
    <row r="278" spans="1:17" s="2" customFormat="1" x14ac:dyDescent="0.2">
      <c r="A278" s="79" t="s">
        <v>171</v>
      </c>
      <c r="B278" s="80" t="s">
        <v>151</v>
      </c>
      <c r="C278" s="81">
        <v>54513.544999999998</v>
      </c>
      <c r="D278" s="81">
        <v>2.9999999999999997E-4</v>
      </c>
      <c r="E278" s="58">
        <f t="shared" si="35"/>
        <v>9042.0211784647126</v>
      </c>
      <c r="F278" s="5">
        <f t="shared" si="36"/>
        <v>9042</v>
      </c>
      <c r="G278" s="5">
        <f t="shared" si="34"/>
        <v>1.1984799995843787E-2</v>
      </c>
      <c r="H278" s="5"/>
      <c r="I278" s="5"/>
      <c r="J278" s="5"/>
      <c r="K278" s="5"/>
      <c r="L278" s="5"/>
      <c r="M278" s="5">
        <f>G278</f>
        <v>1.1984799995843787E-2</v>
      </c>
      <c r="N278" s="5">
        <f t="shared" ca="1" si="33"/>
        <v>9.3907884970514006E-3</v>
      </c>
      <c r="O278" s="29">
        <f t="shared" si="37"/>
        <v>-2.9815068380931124E-3</v>
      </c>
      <c r="P278" s="177">
        <f t="shared" si="38"/>
        <v>39495.044999999998</v>
      </c>
      <c r="Q278" s="5">
        <f t="shared" si="31"/>
        <v>2.2399034024754634E-4</v>
      </c>
    </row>
    <row r="279" spans="1:17" x14ac:dyDescent="0.2">
      <c r="A279" s="64" t="s">
        <v>164</v>
      </c>
      <c r="B279" s="65" t="s">
        <v>151</v>
      </c>
      <c r="C279" s="64">
        <v>54516.373599999999</v>
      </c>
      <c r="D279" s="64">
        <v>6.9999999999999999E-4</v>
      </c>
      <c r="E279" s="58">
        <f t="shared" si="35"/>
        <v>9047.0196269417829</v>
      </c>
      <c r="F279" s="5">
        <f t="shared" si="36"/>
        <v>9047</v>
      </c>
      <c r="G279" s="5">
        <f t="shared" si="34"/>
        <v>1.1106799996923655E-2</v>
      </c>
      <c r="J279" s="5">
        <f>G279</f>
        <v>1.1106799996923655E-2</v>
      </c>
      <c r="N279" s="5">
        <f t="shared" ca="1" si="33"/>
        <v>9.3962209978373928E-3</v>
      </c>
      <c r="O279" s="29">
        <f t="shared" si="37"/>
        <v>-2.9859746739020034E-3</v>
      </c>
      <c r="P279" s="177">
        <f t="shared" si="38"/>
        <v>39497.873599999999</v>
      </c>
      <c r="Q279" s="5">
        <f t="shared" ref="Q279:Q292" si="39">+(O279-G279)^2</f>
        <v>1.9860629792266523E-4</v>
      </c>
    </row>
    <row r="280" spans="1:17" x14ac:dyDescent="0.2">
      <c r="A280" s="79" t="s">
        <v>173</v>
      </c>
      <c r="B280" s="80" t="s">
        <v>151</v>
      </c>
      <c r="C280" s="81">
        <v>54561.645499999999</v>
      </c>
      <c r="D280" s="81">
        <v>2.9999999999999997E-4</v>
      </c>
      <c r="E280" s="58">
        <f t="shared" si="35"/>
        <v>9127.0200722536047</v>
      </c>
      <c r="F280" s="5">
        <f t="shared" si="36"/>
        <v>9127</v>
      </c>
      <c r="G280" s="5">
        <f t="shared" si="34"/>
        <v>1.1358799994923174E-2</v>
      </c>
      <c r="M280" s="5">
        <f>G280</f>
        <v>1.1358799994923174E-2</v>
      </c>
      <c r="N280" s="5">
        <f t="shared" ca="1" si="33"/>
        <v>9.4831410104132593E-3</v>
      </c>
      <c r="O280" s="29">
        <f t="shared" si="37"/>
        <v>-3.0578838283125643E-3</v>
      </c>
      <c r="P280" s="177">
        <f t="shared" si="38"/>
        <v>39543.145499999999</v>
      </c>
      <c r="Q280" s="5">
        <f t="shared" si="39"/>
        <v>2.0784077245914706E-4</v>
      </c>
    </row>
    <row r="281" spans="1:17" x14ac:dyDescent="0.2">
      <c r="A281" s="68" t="s">
        <v>169</v>
      </c>
      <c r="B281" s="69" t="s">
        <v>151</v>
      </c>
      <c r="C281" s="68">
        <v>54853.647900000004</v>
      </c>
      <c r="D281" s="68">
        <v>1E-4</v>
      </c>
      <c r="E281" s="58">
        <f t="shared" si="35"/>
        <v>9643.020550080264</v>
      </c>
      <c r="F281" s="5">
        <f t="shared" si="36"/>
        <v>9643</v>
      </c>
      <c r="G281" s="5">
        <f t="shared" si="34"/>
        <v>1.1629200002062134E-2</v>
      </c>
      <c r="J281" s="5">
        <f>G281</f>
        <v>1.1629200002062134E-2</v>
      </c>
      <c r="N281" s="5">
        <f t="shared" ca="1" si="33"/>
        <v>1.0043775091527606E-2</v>
      </c>
      <c r="O281" s="29">
        <f t="shared" si="37"/>
        <v>-3.5408637650893777E-3</v>
      </c>
      <c r="P281" s="177">
        <f t="shared" si="38"/>
        <v>39835.147900000004</v>
      </c>
      <c r="Q281" s="5">
        <f t="shared" si="39"/>
        <v>2.301308346994431E-4</v>
      </c>
    </row>
    <row r="282" spans="1:17" x14ac:dyDescent="0.2">
      <c r="A282" s="79" t="s">
        <v>174</v>
      </c>
      <c r="B282" s="80" t="s">
        <v>151</v>
      </c>
      <c r="C282" s="81">
        <v>54866.663</v>
      </c>
      <c r="D282" s="81">
        <v>1E-4</v>
      </c>
      <c r="E282" s="58">
        <f t="shared" si="35"/>
        <v>9666.0196686455911</v>
      </c>
      <c r="F282" s="5">
        <f t="shared" si="36"/>
        <v>9666</v>
      </c>
      <c r="G282" s="5">
        <f t="shared" si="34"/>
        <v>1.1130400002002716E-2</v>
      </c>
      <c r="M282" s="5">
        <f>G282</f>
        <v>1.1130400002002716E-2</v>
      </c>
      <c r="N282" s="5">
        <f t="shared" ca="1" si="33"/>
        <v>1.0068764595143168E-2</v>
      </c>
      <c r="O282" s="29">
        <f t="shared" si="37"/>
        <v>-3.5631645315750576E-3</v>
      </c>
      <c r="P282" s="177">
        <f t="shared" si="38"/>
        <v>39848.163</v>
      </c>
      <c r="Q282" s="5">
        <f t="shared" si="39"/>
        <v>2.1590083870241461E-4</v>
      </c>
    </row>
    <row r="283" spans="1:17" x14ac:dyDescent="0.2">
      <c r="A283" s="66" t="s">
        <v>165</v>
      </c>
      <c r="B283" s="67" t="s">
        <v>151</v>
      </c>
      <c r="C283" s="66">
        <v>54932.306700000001</v>
      </c>
      <c r="D283" s="66">
        <v>1E-4</v>
      </c>
      <c r="E283" s="58">
        <f t="shared" si="35"/>
        <v>9782.0193336014599</v>
      </c>
      <c r="F283" s="5">
        <f t="shared" si="36"/>
        <v>9782</v>
      </c>
      <c r="G283" s="5">
        <f t="shared" si="34"/>
        <v>1.0940799998934381E-2</v>
      </c>
      <c r="J283" s="5">
        <f>G283</f>
        <v>1.0940799998934381E-2</v>
      </c>
      <c r="N283" s="5">
        <f t="shared" ca="1" si="33"/>
        <v>1.0194798613378176E-2</v>
      </c>
      <c r="O283" s="29">
        <f t="shared" si="37"/>
        <v>-3.6766428231926151E-3</v>
      </c>
      <c r="P283" s="177">
        <f t="shared" si="38"/>
        <v>39913.806700000001</v>
      </c>
      <c r="Q283" s="5">
        <f t="shared" si="39"/>
        <v>2.1366963465815206E-4</v>
      </c>
    </row>
    <row r="284" spans="1:17" x14ac:dyDescent="0.2">
      <c r="A284" s="79" t="s">
        <v>175</v>
      </c>
      <c r="B284" s="80" t="s">
        <v>151</v>
      </c>
      <c r="C284" s="81">
        <v>55163.758699999998</v>
      </c>
      <c r="D284" s="81">
        <v>1E-4</v>
      </c>
      <c r="E284" s="58">
        <f t="shared" si="35"/>
        <v>10191.020569871893</v>
      </c>
      <c r="F284" s="5">
        <f t="shared" si="36"/>
        <v>10191</v>
      </c>
      <c r="G284" s="5">
        <f t="shared" si="34"/>
        <v>1.1640399992757011E-2</v>
      </c>
      <c r="M284" s="5">
        <f>G284</f>
        <v>1.1640399992757011E-2</v>
      </c>
      <c r="N284" s="5">
        <f t="shared" ca="1" si="33"/>
        <v>1.06391771776723E-2</v>
      </c>
      <c r="O284" s="29">
        <f t="shared" si="37"/>
        <v>-4.0901334619316103E-3</v>
      </c>
      <c r="P284" s="177">
        <f t="shared" si="38"/>
        <v>40145.258699999998</v>
      </c>
      <c r="Q284" s="5">
        <f t="shared" si="39"/>
        <v>2.4744968276907794E-4</v>
      </c>
    </row>
    <row r="285" spans="1:17" x14ac:dyDescent="0.2">
      <c r="A285" s="68" t="s">
        <v>168</v>
      </c>
      <c r="B285" s="69" t="s">
        <v>151</v>
      </c>
      <c r="C285" s="68">
        <v>55181.864500000003</v>
      </c>
      <c r="D285" s="68">
        <v>8.9999999999999998E-4</v>
      </c>
      <c r="E285" s="58">
        <f t="shared" si="35"/>
        <v>10223.015517349844</v>
      </c>
      <c r="F285" s="5">
        <f t="shared" si="36"/>
        <v>10223</v>
      </c>
      <c r="G285" s="5">
        <f t="shared" si="34"/>
        <v>8.7811999983387068E-3</v>
      </c>
      <c r="J285" s="5">
        <f>G285</f>
        <v>8.7811999983387068E-3</v>
      </c>
      <c r="N285" s="5">
        <f t="shared" ca="1" si="33"/>
        <v>1.0673945182702647E-2</v>
      </c>
      <c r="O285" s="29">
        <f t="shared" si="37"/>
        <v>-4.1233642789381512E-3</v>
      </c>
      <c r="P285" s="177">
        <f t="shared" si="38"/>
        <v>40163.364500000003</v>
      </c>
      <c r="Q285" s="5">
        <f t="shared" si="39"/>
        <v>1.6652777918636999E-4</v>
      </c>
    </row>
    <row r="286" spans="1:17" x14ac:dyDescent="0.2">
      <c r="A286" s="79" t="s">
        <v>175</v>
      </c>
      <c r="B286" s="80" t="s">
        <v>151</v>
      </c>
      <c r="C286" s="81">
        <v>55206.766499999998</v>
      </c>
      <c r="D286" s="81">
        <v>1E-4</v>
      </c>
      <c r="E286" s="58">
        <f t="shared" si="35"/>
        <v>10267.020100527368</v>
      </c>
      <c r="F286" s="5">
        <f t="shared" si="36"/>
        <v>10267</v>
      </c>
      <c r="G286" s="5">
        <f t="shared" si="34"/>
        <v>1.1374799993063789E-2</v>
      </c>
      <c r="M286" s="5">
        <f t="shared" ref="M286:M291" si="40">G286</f>
        <v>1.1374799993063789E-2</v>
      </c>
      <c r="N286" s="5">
        <f t="shared" ca="1" si="33"/>
        <v>1.0721751189619376E-2</v>
      </c>
      <c r="O286" s="29">
        <f t="shared" si="37"/>
        <v>-4.1692650530912615E-3</v>
      </c>
      <c r="P286" s="177">
        <f t="shared" si="38"/>
        <v>40188.266499999998</v>
      </c>
      <c r="Q286" s="5">
        <f t="shared" si="39"/>
        <v>2.4161795815909922E-4</v>
      </c>
    </row>
    <row r="287" spans="1:17" x14ac:dyDescent="0.2">
      <c r="A287" s="79" t="s">
        <v>175</v>
      </c>
      <c r="B287" s="80" t="s">
        <v>151</v>
      </c>
      <c r="C287" s="81">
        <v>55239.588799999998</v>
      </c>
      <c r="D287" s="81">
        <v>1E-4</v>
      </c>
      <c r="E287" s="58">
        <f t="shared" si="35"/>
        <v>10325.020728204983</v>
      </c>
      <c r="F287" s="5">
        <f t="shared" si="36"/>
        <v>10325</v>
      </c>
      <c r="G287" s="5">
        <f t="shared" si="34"/>
        <v>1.1729999998351559E-2</v>
      </c>
      <c r="M287" s="5">
        <f t="shared" si="40"/>
        <v>1.1729999998351559E-2</v>
      </c>
      <c r="N287" s="5">
        <f t="shared" ca="1" si="33"/>
        <v>1.078476819873688E-2</v>
      </c>
      <c r="O287" s="29">
        <f t="shared" si="37"/>
        <v>-4.2301393088977832E-3</v>
      </c>
      <c r="P287" s="177">
        <f t="shared" si="38"/>
        <v>40221.088799999998</v>
      </c>
      <c r="Q287" s="5">
        <f t="shared" si="39"/>
        <v>2.5472604670680551E-4</v>
      </c>
    </row>
    <row r="288" spans="1:17" x14ac:dyDescent="0.2">
      <c r="A288" s="79" t="s">
        <v>172</v>
      </c>
      <c r="B288" s="80" t="s">
        <v>151</v>
      </c>
      <c r="C288" s="81">
        <v>55270.712200000002</v>
      </c>
      <c r="D288" s="81">
        <v>2.0000000000000001E-4</v>
      </c>
      <c r="E288" s="58">
        <f t="shared" si="35"/>
        <v>10380.019212024266</v>
      </c>
      <c r="F288" s="5">
        <f t="shared" si="36"/>
        <v>10380</v>
      </c>
      <c r="G288" s="5">
        <f t="shared" si="34"/>
        <v>1.0871999998926185E-2</v>
      </c>
      <c r="M288" s="5">
        <f t="shared" si="40"/>
        <v>1.0871999998926185E-2</v>
      </c>
      <c r="N288" s="5">
        <f t="shared" ca="1" si="33"/>
        <v>1.0844525707382788E-2</v>
      </c>
      <c r="O288" s="29">
        <f t="shared" si="37"/>
        <v>-4.288252220098385E-3</v>
      </c>
      <c r="P288" s="177">
        <f t="shared" si="38"/>
        <v>40252.212200000002</v>
      </c>
      <c r="Q288" s="5">
        <f t="shared" si="39"/>
        <v>2.298332473444394E-4</v>
      </c>
    </row>
    <row r="289" spans="1:17" x14ac:dyDescent="0.2">
      <c r="A289" s="79" t="s">
        <v>172</v>
      </c>
      <c r="B289" s="80" t="s">
        <v>151</v>
      </c>
      <c r="C289" s="81">
        <v>55282.595500000003</v>
      </c>
      <c r="D289" s="81">
        <v>1E-4</v>
      </c>
      <c r="E289" s="58">
        <f t="shared" si="35"/>
        <v>10401.018315039029</v>
      </c>
      <c r="F289" s="5">
        <f t="shared" si="36"/>
        <v>10401</v>
      </c>
      <c r="G289" s="5">
        <f t="shared" si="34"/>
        <v>1.0364399997342844E-2</v>
      </c>
      <c r="M289" s="5">
        <f t="shared" si="40"/>
        <v>1.0364399997342844E-2</v>
      </c>
      <c r="N289" s="5">
        <f t="shared" ca="1" si="33"/>
        <v>1.0867342210683953E-2</v>
      </c>
      <c r="O289" s="29">
        <f t="shared" si="37"/>
        <v>-4.3105402501966029E-3</v>
      </c>
      <c r="P289" s="177">
        <f t="shared" si="38"/>
        <v>40264.095500000003</v>
      </c>
      <c r="Q289" s="5">
        <f t="shared" si="39"/>
        <v>2.1535387126885312E-4</v>
      </c>
    </row>
    <row r="290" spans="1:17" x14ac:dyDescent="0.2">
      <c r="A290" s="81" t="s">
        <v>176</v>
      </c>
      <c r="B290" s="80" t="s">
        <v>152</v>
      </c>
      <c r="C290" s="81">
        <v>55579.690499999997</v>
      </c>
      <c r="D290" s="81">
        <v>1E-4</v>
      </c>
      <c r="E290" s="58">
        <f t="shared" si="35"/>
        <v>10926.017979288043</v>
      </c>
      <c r="F290" s="5">
        <f t="shared" si="36"/>
        <v>10926</v>
      </c>
      <c r="G290" s="5">
        <f t="shared" si="34"/>
        <v>1.0174399998504668E-2</v>
      </c>
      <c r="M290" s="5">
        <f t="shared" si="40"/>
        <v>1.0174399998504668E-2</v>
      </c>
      <c r="N290" s="5">
        <f t="shared" ca="1" si="33"/>
        <v>1.1437754793213085E-2</v>
      </c>
      <c r="O290" s="29">
        <f t="shared" si="37"/>
        <v>-4.8856052611650127E-3</v>
      </c>
      <c r="P290" s="177">
        <f t="shared" si="38"/>
        <v>40561.190499999997</v>
      </c>
      <c r="Q290" s="5">
        <f t="shared" si="39"/>
        <v>2.2680375842127847E-4</v>
      </c>
    </row>
    <row r="291" spans="1:17" x14ac:dyDescent="0.2">
      <c r="A291" s="81" t="s">
        <v>176</v>
      </c>
      <c r="B291" s="80" t="s">
        <v>152</v>
      </c>
      <c r="C291" s="81">
        <v>55641.373200000002</v>
      </c>
      <c r="D291" s="81">
        <v>1E-4</v>
      </c>
      <c r="E291" s="58">
        <f t="shared" si="35"/>
        <v>11035.018119950038</v>
      </c>
      <c r="F291" s="5">
        <f t="shared" si="36"/>
        <v>11035</v>
      </c>
      <c r="G291" s="5">
        <f t="shared" si="34"/>
        <v>1.0254000000713859E-2</v>
      </c>
      <c r="M291" s="5">
        <f t="shared" si="40"/>
        <v>1.0254000000713859E-2</v>
      </c>
      <c r="N291" s="5">
        <f t="shared" ca="1" si="33"/>
        <v>1.1556183310347705E-2</v>
      </c>
      <c r="O291" s="29">
        <f t="shared" si="37"/>
        <v>-5.0093064525537148E-3</v>
      </c>
      <c r="P291" s="177">
        <f t="shared" si="38"/>
        <v>40622.873200000002</v>
      </c>
      <c r="Q291" s="5">
        <f t="shared" si="39"/>
        <v>2.3296852388635957E-4</v>
      </c>
    </row>
    <row r="292" spans="1:17" x14ac:dyDescent="0.2">
      <c r="A292" s="82" t="s">
        <v>177</v>
      </c>
      <c r="B292" s="83" t="s">
        <v>151</v>
      </c>
      <c r="C292" s="82">
        <v>55987.7</v>
      </c>
      <c r="D292" s="82">
        <v>4.0000000000000002E-4</v>
      </c>
      <c r="E292" s="58">
        <f t="shared" si="35"/>
        <v>11647.015809983317</v>
      </c>
      <c r="F292" s="5">
        <f t="shared" si="36"/>
        <v>11647</v>
      </c>
      <c r="G292" s="5">
        <f t="shared" si="34"/>
        <v>8.946799993282184E-3</v>
      </c>
      <c r="J292" s="5">
        <f>G292</f>
        <v>8.946799993282184E-3</v>
      </c>
      <c r="N292" s="5">
        <f t="shared" ca="1" si="33"/>
        <v>1.2221121406553093E-2</v>
      </c>
      <c r="O292" s="29">
        <f t="shared" si="37"/>
        <v>-5.7313481011132348E-3</v>
      </c>
      <c r="P292" s="177">
        <f t="shared" si="38"/>
        <v>40969.199999999997</v>
      </c>
      <c r="Q292" s="5">
        <f t="shared" si="39"/>
        <v>2.1544803148100387E-4</v>
      </c>
    </row>
    <row r="293" spans="1:17" x14ac:dyDescent="0.2">
      <c r="A293" s="126" t="s">
        <v>1187</v>
      </c>
      <c r="B293" s="128" t="s">
        <v>151</v>
      </c>
      <c r="C293" s="127">
        <v>56225.943399999996</v>
      </c>
      <c r="D293" s="127" t="s">
        <v>167</v>
      </c>
      <c r="E293" s="58">
        <f t="shared" ref="E293:E325" si="41">(C293-C$7)/C$8</f>
        <v>12068.01819982342</v>
      </c>
      <c r="F293" s="5">
        <f t="shared" ref="F293:F325" si="42">ROUND(2*E293,0)/2</f>
        <v>12068</v>
      </c>
      <c r="G293" s="5">
        <f t="shared" ref="G293:G325" si="43">C293-(C$7+F293*C$8)</f>
        <v>1.0299199995642994E-2</v>
      </c>
      <c r="J293" s="5">
        <f t="shared" ref="J293:J325" si="44">G293</f>
        <v>1.0299199995642994E-2</v>
      </c>
      <c r="N293" s="5">
        <f t="shared" ref="N293:N325" ca="1" si="45">+C$11+C$12*F293</f>
        <v>1.2678537972733597E-2</v>
      </c>
      <c r="O293" s="29">
        <f t="shared" ref="O293:O325" si="46">+D$11+D$12*F293+D$13*F293^2</f>
        <v>-6.2551495676360612E-3</v>
      </c>
      <c r="P293" s="177">
        <f t="shared" ref="P293:P325" si="47">C293-15018.5</f>
        <v>41207.443399999996</v>
      </c>
      <c r="Q293" s="5">
        <f t="shared" ref="Q293:Q325" si="48">+(O293-G293)^2</f>
        <v>2.7404648946323742E-4</v>
      </c>
    </row>
    <row r="294" spans="1:17" x14ac:dyDescent="0.2">
      <c r="A294" s="169" t="s">
        <v>1234</v>
      </c>
      <c r="B294" s="171" t="s">
        <v>151</v>
      </c>
      <c r="C294" s="174">
        <v>56225.943399999996</v>
      </c>
      <c r="D294" s="174">
        <v>1.1000000000000001E-3</v>
      </c>
      <c r="E294" s="58">
        <f t="shared" si="41"/>
        <v>12068.01819982342</v>
      </c>
      <c r="F294" s="5">
        <f t="shared" si="42"/>
        <v>12068</v>
      </c>
      <c r="G294" s="5">
        <f t="shared" si="43"/>
        <v>1.0299199995642994E-2</v>
      </c>
      <c r="J294" s="5">
        <f t="shared" si="44"/>
        <v>1.0299199995642994E-2</v>
      </c>
      <c r="N294" s="5">
        <f t="shared" ca="1" si="45"/>
        <v>1.2678537972733597E-2</v>
      </c>
      <c r="O294" s="29">
        <f t="shared" si="46"/>
        <v>-6.2551495676360612E-3</v>
      </c>
      <c r="P294" s="177">
        <f t="shared" si="47"/>
        <v>41207.443399999996</v>
      </c>
      <c r="Q294" s="5">
        <f t="shared" si="48"/>
        <v>2.7404648946323742E-4</v>
      </c>
    </row>
    <row r="295" spans="1:17" x14ac:dyDescent="0.2">
      <c r="A295" s="131" t="s">
        <v>188</v>
      </c>
      <c r="B295" s="93" t="s">
        <v>151</v>
      </c>
      <c r="C295" s="99">
        <v>56284.7981</v>
      </c>
      <c r="D295" s="99">
        <v>1E-4</v>
      </c>
      <c r="E295" s="58">
        <f t="shared" si="41"/>
        <v>12172.020952274584</v>
      </c>
      <c r="F295" s="5">
        <f t="shared" si="42"/>
        <v>12172</v>
      </c>
      <c r="G295" s="5">
        <f t="shared" si="43"/>
        <v>1.1856799996166956E-2</v>
      </c>
      <c r="J295" s="5">
        <f t="shared" si="44"/>
        <v>1.1856799996166956E-2</v>
      </c>
      <c r="N295" s="5">
        <f t="shared" ca="1" si="45"/>
        <v>1.2791533989082225E-2</v>
      </c>
      <c r="O295" s="29">
        <f t="shared" si="46"/>
        <v>-6.3879474201665098E-3</v>
      </c>
      <c r="P295" s="177">
        <f t="shared" si="47"/>
        <v>41266.2981</v>
      </c>
      <c r="Q295" s="5">
        <f t="shared" si="48"/>
        <v>3.328708082858067E-4</v>
      </c>
    </row>
    <row r="296" spans="1:17" x14ac:dyDescent="0.2">
      <c r="A296" s="131" t="s">
        <v>188</v>
      </c>
      <c r="B296" s="93" t="s">
        <v>151</v>
      </c>
      <c r="C296" s="99">
        <v>56330.636500000001</v>
      </c>
      <c r="D296" s="99">
        <v>2.0000000000000001E-4</v>
      </c>
      <c r="E296" s="58">
        <f t="shared" si="41"/>
        <v>12253.022465627932</v>
      </c>
      <c r="F296" s="5">
        <f t="shared" si="42"/>
        <v>12253</v>
      </c>
      <c r="G296" s="5">
        <f t="shared" si="43"/>
        <v>1.2713199997961055E-2</v>
      </c>
      <c r="J296" s="5">
        <f t="shared" si="44"/>
        <v>1.2713199997961055E-2</v>
      </c>
      <c r="N296" s="5">
        <f t="shared" ca="1" si="45"/>
        <v>1.2879540501815291E-2</v>
      </c>
      <c r="O296" s="29">
        <f t="shared" si="46"/>
        <v>-6.4923103940992422E-3</v>
      </c>
      <c r="P296" s="177">
        <f t="shared" si="47"/>
        <v>41312.136500000001</v>
      </c>
      <c r="Q296" s="5">
        <f t="shared" si="48"/>
        <v>3.6885162941953603E-4</v>
      </c>
    </row>
    <row r="297" spans="1:17" x14ac:dyDescent="0.2">
      <c r="A297" s="108" t="s">
        <v>189</v>
      </c>
      <c r="B297" s="93" t="s">
        <v>151</v>
      </c>
      <c r="C297" s="99">
        <v>56354.405200000001</v>
      </c>
      <c r="D297" s="99">
        <v>4.0000000000000002E-4</v>
      </c>
      <c r="E297" s="58">
        <f t="shared" si="41"/>
        <v>12295.024382589296</v>
      </c>
      <c r="F297" s="5">
        <f t="shared" si="42"/>
        <v>12295</v>
      </c>
      <c r="G297" s="5">
        <f t="shared" si="43"/>
        <v>1.3797999999951571E-2</v>
      </c>
      <c r="J297" s="5">
        <f t="shared" si="44"/>
        <v>1.3797999999951571E-2</v>
      </c>
      <c r="N297" s="5">
        <f t="shared" ca="1" si="45"/>
        <v>1.2925173508417622E-2</v>
      </c>
      <c r="O297" s="29">
        <f t="shared" si="46"/>
        <v>-6.5467464780053306E-3</v>
      </c>
      <c r="P297" s="177">
        <f t="shared" si="47"/>
        <v>41335.905200000001</v>
      </c>
      <c r="Q297" s="5">
        <f t="shared" si="48"/>
        <v>4.1390870925233969E-4</v>
      </c>
    </row>
    <row r="298" spans="1:17" x14ac:dyDescent="0.2">
      <c r="A298" s="132" t="s">
        <v>190</v>
      </c>
      <c r="B298" s="94"/>
      <c r="C298" s="92">
        <v>56356.668400000002</v>
      </c>
      <c r="D298" s="92">
        <v>2.0000000000000001E-4</v>
      </c>
      <c r="E298" s="58">
        <f t="shared" si="41"/>
        <v>12299.023706846281</v>
      </c>
      <c r="F298" s="5">
        <f t="shared" si="42"/>
        <v>12299</v>
      </c>
      <c r="G298" s="5">
        <f t="shared" si="43"/>
        <v>1.3415599998552352E-2</v>
      </c>
      <c r="J298" s="5">
        <f t="shared" si="44"/>
        <v>1.3415599998552352E-2</v>
      </c>
      <c r="N298" s="5">
        <f t="shared" ca="1" si="45"/>
        <v>1.2929519509046415E-2</v>
      </c>
      <c r="O298" s="29">
        <f t="shared" si="46"/>
        <v>-6.5519423339767333E-3</v>
      </c>
      <c r="P298" s="177">
        <f t="shared" si="47"/>
        <v>41338.168400000002</v>
      </c>
      <c r="Q298" s="5">
        <f t="shared" si="48"/>
        <v>3.9870274680134106E-4</v>
      </c>
    </row>
    <row r="299" spans="1:17" x14ac:dyDescent="0.2">
      <c r="A299" s="108" t="s">
        <v>190</v>
      </c>
      <c r="B299" s="93" t="s">
        <v>151</v>
      </c>
      <c r="C299" s="99">
        <v>56356.668400000002</v>
      </c>
      <c r="D299" s="99">
        <v>2.0000000000000001E-4</v>
      </c>
      <c r="E299" s="58">
        <f t="shared" si="41"/>
        <v>12299.023706846281</v>
      </c>
      <c r="F299" s="5">
        <f t="shared" si="42"/>
        <v>12299</v>
      </c>
      <c r="G299" s="5">
        <f t="shared" si="43"/>
        <v>1.3415599998552352E-2</v>
      </c>
      <c r="J299" s="5">
        <f t="shared" si="44"/>
        <v>1.3415599998552352E-2</v>
      </c>
      <c r="N299" s="5">
        <f t="shared" ca="1" si="45"/>
        <v>1.2929519509046415E-2</v>
      </c>
      <c r="O299" s="29">
        <f t="shared" si="46"/>
        <v>-6.5519423339767333E-3</v>
      </c>
      <c r="P299" s="177">
        <f t="shared" si="47"/>
        <v>41338.168400000002</v>
      </c>
      <c r="Q299" s="5">
        <f t="shared" si="48"/>
        <v>3.9870274680134106E-4</v>
      </c>
    </row>
    <row r="300" spans="1:17" x14ac:dyDescent="0.2">
      <c r="A300" s="131" t="s">
        <v>192</v>
      </c>
      <c r="B300" s="93" t="s">
        <v>151</v>
      </c>
      <c r="C300" s="99">
        <v>56679.7955</v>
      </c>
      <c r="D300" s="99">
        <v>1E-4</v>
      </c>
      <c r="E300" s="58">
        <f t="shared" si="41"/>
        <v>12870.024965735725</v>
      </c>
      <c r="F300" s="5">
        <f t="shared" si="42"/>
        <v>12870</v>
      </c>
      <c r="G300" s="5">
        <f t="shared" si="43"/>
        <v>1.4127999995253049E-2</v>
      </c>
      <c r="J300" s="5">
        <f t="shared" si="44"/>
        <v>1.4127999995253049E-2</v>
      </c>
      <c r="N300" s="5">
        <f t="shared" ca="1" si="45"/>
        <v>1.3549911098806671E-2</v>
      </c>
      <c r="O300" s="29">
        <f t="shared" si="46"/>
        <v>-7.3141122519208828E-3</v>
      </c>
      <c r="P300" s="177">
        <f t="shared" si="47"/>
        <v>41661.2955</v>
      </c>
      <c r="Q300" s="5">
        <f t="shared" si="48"/>
        <v>4.5976417762040638E-4</v>
      </c>
    </row>
    <row r="301" spans="1:17" x14ac:dyDescent="0.2">
      <c r="A301" s="130" t="s">
        <v>191</v>
      </c>
      <c r="B301" s="97" t="s">
        <v>151</v>
      </c>
      <c r="C301" s="99">
        <v>56712.333500000001</v>
      </c>
      <c r="D301" s="98">
        <v>1E-3</v>
      </c>
      <c r="E301" s="58">
        <f t="shared" si="41"/>
        <v>12927.523203926658</v>
      </c>
      <c r="F301" s="5">
        <f t="shared" si="42"/>
        <v>12927.5</v>
      </c>
      <c r="G301" s="5">
        <f t="shared" si="43"/>
        <v>1.3130999999702908E-2</v>
      </c>
      <c r="J301" s="5">
        <f t="shared" si="44"/>
        <v>1.3130999999702908E-2</v>
      </c>
      <c r="N301" s="5">
        <f t="shared" ca="1" si="45"/>
        <v>1.3612384857845576E-2</v>
      </c>
      <c r="O301" s="29">
        <f t="shared" si="46"/>
        <v>-7.393115359058797E-3</v>
      </c>
      <c r="P301" s="177">
        <f t="shared" si="47"/>
        <v>41693.833500000001</v>
      </c>
      <c r="Q301" s="5">
        <f t="shared" si="48"/>
        <v>4.2123931125975805E-4</v>
      </c>
    </row>
    <row r="302" spans="1:17" x14ac:dyDescent="0.2">
      <c r="A302" s="144" t="s">
        <v>193</v>
      </c>
      <c r="B302" s="145" t="s">
        <v>151</v>
      </c>
      <c r="C302" s="146">
        <v>56713.465799999998</v>
      </c>
      <c r="D302" s="146">
        <v>7.4000000000000003E-3</v>
      </c>
      <c r="E302" s="58">
        <f t="shared" si="41"/>
        <v>12929.524103032425</v>
      </c>
      <c r="F302" s="5">
        <f t="shared" si="42"/>
        <v>12929.5</v>
      </c>
      <c r="G302" s="5">
        <f t="shared" si="43"/>
        <v>1.3639799995871726E-2</v>
      </c>
      <c r="J302" s="5">
        <f t="shared" si="44"/>
        <v>1.3639799995871726E-2</v>
      </c>
      <c r="N302" s="5">
        <f t="shared" ca="1" si="45"/>
        <v>1.3614557858159973E-2</v>
      </c>
      <c r="O302" s="29">
        <f t="shared" si="46"/>
        <v>-7.39587070939581E-3</v>
      </c>
      <c r="P302" s="177">
        <f t="shared" si="47"/>
        <v>41694.965799999998</v>
      </c>
      <c r="Q302" s="5">
        <f t="shared" si="48"/>
        <v>4.424994420204509E-4</v>
      </c>
    </row>
    <row r="303" spans="1:17" x14ac:dyDescent="0.2">
      <c r="A303" s="147" t="s">
        <v>192</v>
      </c>
      <c r="B303" s="148" t="s">
        <v>151</v>
      </c>
      <c r="C303" s="149">
        <v>56725.632100000003</v>
      </c>
      <c r="D303" s="149">
        <v>1E-4</v>
      </c>
      <c r="E303" s="58">
        <f t="shared" si="41"/>
        <v>12951.023298290356</v>
      </c>
      <c r="F303" s="5">
        <f t="shared" si="42"/>
        <v>12951</v>
      </c>
      <c r="G303" s="5">
        <f t="shared" si="43"/>
        <v>1.3184399998863228E-2</v>
      </c>
      <c r="J303" s="5">
        <f t="shared" si="44"/>
        <v>1.3184399998863228E-2</v>
      </c>
      <c r="N303" s="5">
        <f t="shared" ca="1" si="45"/>
        <v>1.3637917611539737E-2</v>
      </c>
      <c r="O303" s="29">
        <f t="shared" si="46"/>
        <v>-7.4255222131050149E-3</v>
      </c>
      <c r="P303" s="177">
        <f t="shared" si="47"/>
        <v>41707.132100000003</v>
      </c>
      <c r="Q303" s="5">
        <f t="shared" si="48"/>
        <v>4.2476889358338199E-4</v>
      </c>
    </row>
    <row r="304" spans="1:17" x14ac:dyDescent="0.2">
      <c r="A304" s="168" t="s">
        <v>1187</v>
      </c>
      <c r="B304" s="170" t="s">
        <v>151</v>
      </c>
      <c r="C304" s="168">
        <v>57019.899599999997</v>
      </c>
      <c r="D304" s="168" t="s">
        <v>167</v>
      </c>
      <c r="E304" s="58">
        <f t="shared" si="41"/>
        <v>13471.026457883741</v>
      </c>
      <c r="F304" s="5">
        <f t="shared" si="42"/>
        <v>13471</v>
      </c>
      <c r="G304" s="5">
        <f t="shared" si="43"/>
        <v>1.497239999298472E-2</v>
      </c>
      <c r="J304" s="5">
        <f t="shared" si="44"/>
        <v>1.497239999298472E-2</v>
      </c>
      <c r="N304" s="5">
        <f t="shared" ca="1" si="45"/>
        <v>1.4202897693282878E-2</v>
      </c>
      <c r="O304" s="29">
        <f t="shared" si="46"/>
        <v>-8.1602231529913881E-3</v>
      </c>
      <c r="P304" s="177">
        <f t="shared" si="47"/>
        <v>42001.399599999997</v>
      </c>
      <c r="Q304" s="5">
        <f t="shared" si="48"/>
        <v>5.3511825361374958E-4</v>
      </c>
    </row>
    <row r="305" spans="1:17" x14ac:dyDescent="0.2">
      <c r="A305" s="153" t="s">
        <v>1234</v>
      </c>
      <c r="B305" s="154" t="s">
        <v>151</v>
      </c>
      <c r="C305" s="155">
        <v>57019.899599999997</v>
      </c>
      <c r="D305" s="155">
        <v>1E-4</v>
      </c>
      <c r="E305" s="58">
        <f t="shared" si="41"/>
        <v>13471.026457883741</v>
      </c>
      <c r="F305" s="5">
        <f t="shared" si="42"/>
        <v>13471</v>
      </c>
      <c r="G305" s="5">
        <f t="shared" si="43"/>
        <v>1.497239999298472E-2</v>
      </c>
      <c r="J305" s="5">
        <f t="shared" si="44"/>
        <v>1.497239999298472E-2</v>
      </c>
      <c r="N305" s="5">
        <f t="shared" ca="1" si="45"/>
        <v>1.4202897693282878E-2</v>
      </c>
      <c r="O305" s="29">
        <f t="shared" si="46"/>
        <v>-8.1602231529913881E-3</v>
      </c>
      <c r="P305" s="177">
        <f t="shared" si="47"/>
        <v>42001.399599999997</v>
      </c>
      <c r="Q305" s="5">
        <f t="shared" si="48"/>
        <v>5.3511825361374958E-4</v>
      </c>
    </row>
    <row r="306" spans="1:17" x14ac:dyDescent="0.2">
      <c r="A306" s="153" t="s">
        <v>1235</v>
      </c>
      <c r="B306" s="154" t="s">
        <v>151</v>
      </c>
      <c r="C306" s="155">
        <v>57019.899599999997</v>
      </c>
      <c r="D306" s="155">
        <v>1E-4</v>
      </c>
      <c r="E306" s="58">
        <f t="shared" si="41"/>
        <v>13471.026457883741</v>
      </c>
      <c r="F306" s="5">
        <f t="shared" si="42"/>
        <v>13471</v>
      </c>
      <c r="G306" s="5">
        <f t="shared" si="43"/>
        <v>1.497239999298472E-2</v>
      </c>
      <c r="J306" s="5">
        <f t="shared" si="44"/>
        <v>1.497239999298472E-2</v>
      </c>
      <c r="N306" s="5">
        <f t="shared" ca="1" si="45"/>
        <v>1.4202897693282878E-2</v>
      </c>
      <c r="O306" s="29">
        <f t="shared" si="46"/>
        <v>-8.1602231529913881E-3</v>
      </c>
      <c r="P306" s="177">
        <f t="shared" si="47"/>
        <v>42001.399599999997</v>
      </c>
      <c r="Q306" s="5">
        <f t="shared" si="48"/>
        <v>5.3511825361374958E-4</v>
      </c>
    </row>
    <row r="307" spans="1:17" x14ac:dyDescent="0.2">
      <c r="A307" s="152" t="s">
        <v>1233</v>
      </c>
      <c r="B307" s="151" t="s">
        <v>151</v>
      </c>
      <c r="C307" s="150">
        <v>57047.062299999874</v>
      </c>
      <c r="D307" s="150" t="s">
        <v>1144</v>
      </c>
      <c r="E307" s="58">
        <f t="shared" si="41"/>
        <v>13519.025947542041</v>
      </c>
      <c r="F307" s="5">
        <f t="shared" si="42"/>
        <v>13519</v>
      </c>
      <c r="G307" s="5">
        <f t="shared" si="43"/>
        <v>1.4683599874842912E-2</v>
      </c>
      <c r="J307" s="5">
        <f t="shared" si="44"/>
        <v>1.4683599874842912E-2</v>
      </c>
      <c r="N307" s="5">
        <f t="shared" ca="1" si="45"/>
        <v>1.4255049700828398E-2</v>
      </c>
      <c r="O307" s="29">
        <f t="shared" si="46"/>
        <v>-8.2297408156932587E-3</v>
      </c>
      <c r="P307" s="177">
        <f t="shared" si="47"/>
        <v>42028.562299999874</v>
      </c>
      <c r="Q307" s="5">
        <f t="shared" si="48"/>
        <v>5.2502118160058057E-4</v>
      </c>
    </row>
    <row r="308" spans="1:17" x14ac:dyDescent="0.2">
      <c r="A308" s="150" t="s">
        <v>1230</v>
      </c>
      <c r="B308" s="151"/>
      <c r="C308" s="150">
        <v>57097.426399999997</v>
      </c>
      <c r="D308" s="150">
        <v>8.0000000000000004E-4</v>
      </c>
      <c r="E308" s="58">
        <f t="shared" si="41"/>
        <v>13608.02487243229</v>
      </c>
      <c r="F308" s="5">
        <f t="shared" si="42"/>
        <v>13608</v>
      </c>
      <c r="G308" s="5">
        <f t="shared" si="43"/>
        <v>1.4075199993385468E-2</v>
      </c>
      <c r="J308" s="5">
        <f t="shared" si="44"/>
        <v>1.4075199993385468E-2</v>
      </c>
      <c r="N308" s="5">
        <f t="shared" ca="1" si="45"/>
        <v>1.4351748214819051E-2</v>
      </c>
      <c r="O308" s="29">
        <f t="shared" si="46"/>
        <v>-8.3593980261847875E-3</v>
      </c>
      <c r="P308" s="177">
        <f t="shared" si="47"/>
        <v>42078.926399999997</v>
      </c>
      <c r="Q308" s="5">
        <f t="shared" si="48"/>
        <v>5.0331118829970557E-4</v>
      </c>
    </row>
    <row r="309" spans="1:17" x14ac:dyDescent="0.2">
      <c r="A309" s="153" t="s">
        <v>1236</v>
      </c>
      <c r="B309" s="154" t="s">
        <v>151</v>
      </c>
      <c r="C309" s="155">
        <v>57375.847500000003</v>
      </c>
      <c r="D309" s="155">
        <v>2.0000000000000001E-4</v>
      </c>
      <c r="E309" s="58">
        <f t="shared" si="41"/>
        <v>14100.025693785215</v>
      </c>
      <c r="F309" s="5">
        <f t="shared" si="42"/>
        <v>14100</v>
      </c>
      <c r="G309" s="5">
        <f t="shared" si="43"/>
        <v>1.4540000003762543E-2</v>
      </c>
      <c r="J309" s="5">
        <f t="shared" si="44"/>
        <v>1.4540000003762543E-2</v>
      </c>
      <c r="N309" s="5">
        <f t="shared" ca="1" si="45"/>
        <v>1.4886306292160638E-2</v>
      </c>
      <c r="O309" s="29">
        <f t="shared" si="46"/>
        <v>-9.09396926687394E-3</v>
      </c>
      <c r="P309" s="177">
        <f t="shared" si="47"/>
        <v>42357.347500000003</v>
      </c>
      <c r="Q309" s="5">
        <f t="shared" si="48"/>
        <v>5.5856450348538956E-4</v>
      </c>
    </row>
    <row r="310" spans="1:17" x14ac:dyDescent="0.2">
      <c r="A310" s="160" t="s">
        <v>1</v>
      </c>
      <c r="B310" s="163" t="s">
        <v>151</v>
      </c>
      <c r="C310" s="160">
        <v>57734.058499999999</v>
      </c>
      <c r="D310" s="160" t="s">
        <v>203</v>
      </c>
      <c r="E310" s="58">
        <f t="shared" si="41"/>
        <v>14733.024077232614</v>
      </c>
      <c r="F310" s="5">
        <f t="shared" si="42"/>
        <v>14733</v>
      </c>
      <c r="G310" s="5">
        <f t="shared" si="43"/>
        <v>1.3625199993839487E-2</v>
      </c>
      <c r="J310" s="5">
        <f t="shared" si="44"/>
        <v>1.3625199993839487E-2</v>
      </c>
      <c r="N310" s="5">
        <f t="shared" ca="1" si="45"/>
        <v>1.5574060891667192E-2</v>
      </c>
      <c r="O310" s="29">
        <f t="shared" si="46"/>
        <v>-1.0083438077985275E-2</v>
      </c>
      <c r="P310" s="177">
        <f t="shared" si="47"/>
        <v>42715.558499999999</v>
      </c>
      <c r="Q310" s="5">
        <f t="shared" si="48"/>
        <v>5.6209951922077861E-4</v>
      </c>
    </row>
    <row r="311" spans="1:17" x14ac:dyDescent="0.2">
      <c r="A311" s="160" t="s">
        <v>2</v>
      </c>
      <c r="B311" s="161" t="s">
        <v>151</v>
      </c>
      <c r="C311" s="162">
        <v>57800.548499999997</v>
      </c>
      <c r="D311" s="162">
        <v>2.5000000000000001E-3</v>
      </c>
      <c r="E311" s="58">
        <f t="shared" si="41"/>
        <v>14850.519247719887</v>
      </c>
      <c r="F311" s="5">
        <f t="shared" si="42"/>
        <v>14850.5</v>
      </c>
      <c r="G311" s="5">
        <f t="shared" si="43"/>
        <v>1.0892199992667884E-2</v>
      </c>
      <c r="J311" s="5">
        <f t="shared" si="44"/>
        <v>1.0892199992667884E-2</v>
      </c>
      <c r="N311" s="5">
        <f t="shared" ca="1" si="45"/>
        <v>1.5701724660137997E-2</v>
      </c>
      <c r="O311" s="29">
        <f t="shared" si="46"/>
        <v>-1.0272602931298143E-2</v>
      </c>
      <c r="P311" s="177">
        <f t="shared" si="47"/>
        <v>42782.048499999997</v>
      </c>
      <c r="Q311" s="5">
        <f t="shared" si="48"/>
        <v>4.4794888281032082E-4</v>
      </c>
    </row>
    <row r="312" spans="1:17" x14ac:dyDescent="0.2">
      <c r="A312" s="156" t="s">
        <v>1237</v>
      </c>
      <c r="B312" s="157" t="s">
        <v>151</v>
      </c>
      <c r="C312" s="158">
        <v>57803.663800000002</v>
      </c>
      <c r="D312" s="158">
        <v>1E-4</v>
      </c>
      <c r="E312" s="58">
        <f t="shared" si="41"/>
        <v>14856.024326748608</v>
      </c>
      <c r="F312" s="5">
        <f t="shared" si="42"/>
        <v>14856</v>
      </c>
      <c r="G312" s="5">
        <f t="shared" si="43"/>
        <v>1.3766399999440182E-2</v>
      </c>
      <c r="J312" s="5">
        <f t="shared" si="44"/>
        <v>1.3766399999440182E-2</v>
      </c>
      <c r="N312" s="5">
        <f t="shared" ca="1" si="45"/>
        <v>1.5707700411002588E-2</v>
      </c>
      <c r="O312" s="29">
        <f t="shared" si="46"/>
        <v>-1.0281499616370846E-2</v>
      </c>
      <c r="P312" s="177">
        <f t="shared" si="47"/>
        <v>42785.163800000002</v>
      </c>
      <c r="Q312" s="5">
        <f t="shared" si="48"/>
        <v>5.7830147593212415E-4</v>
      </c>
    </row>
    <row r="313" spans="1:17" x14ac:dyDescent="0.2">
      <c r="A313" s="156" t="s">
        <v>1238</v>
      </c>
      <c r="B313" s="159" t="s">
        <v>151</v>
      </c>
      <c r="C313" s="156">
        <v>58067.938999999998</v>
      </c>
      <c r="D313" s="156">
        <v>1E-4</v>
      </c>
      <c r="E313" s="58">
        <f t="shared" si="41"/>
        <v>15323.027781096011</v>
      </c>
      <c r="F313" s="5">
        <f t="shared" si="42"/>
        <v>15323</v>
      </c>
      <c r="G313" s="5">
        <f t="shared" si="43"/>
        <v>1.5721199997642543E-2</v>
      </c>
      <c r="J313" s="5">
        <f t="shared" si="44"/>
        <v>1.5721199997642543E-2</v>
      </c>
      <c r="N313" s="5">
        <f t="shared" ca="1" si="45"/>
        <v>1.6215095984414216E-2</v>
      </c>
      <c r="O313" s="29">
        <f t="shared" si="46"/>
        <v>-1.1050660610842856E-2</v>
      </c>
      <c r="P313" s="177">
        <f t="shared" si="47"/>
        <v>43049.438999999998</v>
      </c>
      <c r="Q313" s="5">
        <f t="shared" si="48"/>
        <v>7.1673252044017217E-4</v>
      </c>
    </row>
    <row r="314" spans="1:17" x14ac:dyDescent="0.2">
      <c r="A314" s="164" t="s">
        <v>1240</v>
      </c>
      <c r="B314" s="83" t="s">
        <v>151</v>
      </c>
      <c r="C314" s="82">
        <v>58226.392500000002</v>
      </c>
      <c r="D314" s="82">
        <v>1E-4</v>
      </c>
      <c r="E314" s="58">
        <f t="shared" si="41"/>
        <v>15603.03260884163</v>
      </c>
      <c r="F314" s="5">
        <f t="shared" si="42"/>
        <v>15603</v>
      </c>
      <c r="G314" s="5">
        <f t="shared" si="43"/>
        <v>1.8453199998475611E-2</v>
      </c>
      <c r="J314" s="5">
        <f t="shared" si="44"/>
        <v>1.8453199998475611E-2</v>
      </c>
      <c r="N314" s="5">
        <f t="shared" ca="1" si="45"/>
        <v>1.6519316028429754E-2</v>
      </c>
      <c r="O314" s="29">
        <f t="shared" si="46"/>
        <v>-1.1524862821787722E-2</v>
      </c>
      <c r="P314" s="177">
        <f t="shared" si="47"/>
        <v>43207.892500000002</v>
      </c>
      <c r="Q314" s="5">
        <f t="shared" si="48"/>
        <v>8.9868425045565477E-4</v>
      </c>
    </row>
    <row r="315" spans="1:17" x14ac:dyDescent="0.2">
      <c r="A315" s="160" t="s">
        <v>0</v>
      </c>
      <c r="B315" s="163" t="s">
        <v>151</v>
      </c>
      <c r="C315" s="160">
        <v>58462.934500000003</v>
      </c>
      <c r="D315" s="160">
        <v>1E-4</v>
      </c>
      <c r="E315" s="58">
        <f t="shared" si="41"/>
        <v>16021.0284370474</v>
      </c>
      <c r="F315" s="5">
        <f t="shared" si="42"/>
        <v>16021</v>
      </c>
      <c r="G315" s="5">
        <f t="shared" si="43"/>
        <v>1.6092400001070928E-2</v>
      </c>
      <c r="J315" s="5">
        <f t="shared" si="44"/>
        <v>1.6092400001070928E-2</v>
      </c>
      <c r="N315" s="5">
        <f t="shared" ca="1" si="45"/>
        <v>1.6973473094138661E-2</v>
      </c>
      <c r="O315" s="29">
        <f t="shared" si="46"/>
        <v>-1.2250961946660872E-2</v>
      </c>
      <c r="P315" s="177">
        <f t="shared" si="47"/>
        <v>43444.434500000003</v>
      </c>
      <c r="Q315" s="5">
        <f t="shared" si="48"/>
        <v>8.0334616650013099E-4</v>
      </c>
    </row>
    <row r="316" spans="1:17" x14ac:dyDescent="0.2">
      <c r="A316" s="160" t="s">
        <v>0</v>
      </c>
      <c r="B316" s="172" t="s">
        <v>151</v>
      </c>
      <c r="C316" s="175">
        <v>58510.4715</v>
      </c>
      <c r="D316" s="175">
        <v>1E-4</v>
      </c>
      <c r="E316" s="58">
        <f t="shared" si="41"/>
        <v>16105.031564125957</v>
      </c>
      <c r="F316" s="5">
        <f t="shared" si="42"/>
        <v>16105</v>
      </c>
      <c r="G316" s="5">
        <f t="shared" si="43"/>
        <v>1.7861999993328936E-2</v>
      </c>
      <c r="J316" s="5">
        <f t="shared" si="44"/>
        <v>1.7861999993328936E-2</v>
      </c>
      <c r="N316" s="5">
        <f t="shared" ca="1" si="45"/>
        <v>1.7064739107343324E-2</v>
      </c>
      <c r="O316" s="29">
        <f t="shared" si="46"/>
        <v>-1.239950454700384E-2</v>
      </c>
      <c r="P316" s="177">
        <f t="shared" si="47"/>
        <v>43491.9715</v>
      </c>
      <c r="Q316" s="5">
        <f t="shared" si="48"/>
        <v>9.157586570445812E-4</v>
      </c>
    </row>
    <row r="317" spans="1:17" x14ac:dyDescent="0.2">
      <c r="A317" s="164" t="s">
        <v>1244</v>
      </c>
      <c r="B317" s="83" t="s">
        <v>152</v>
      </c>
      <c r="C317" s="82">
        <v>58514.150900000001</v>
      </c>
      <c r="D317" s="82" t="s">
        <v>1144</v>
      </c>
      <c r="E317" s="58">
        <f t="shared" si="41"/>
        <v>16111.533470131237</v>
      </c>
      <c r="F317" s="5">
        <f t="shared" si="42"/>
        <v>16111.5</v>
      </c>
      <c r="G317" s="5">
        <f t="shared" si="43"/>
        <v>1.8940599999041297E-2</v>
      </c>
      <c r="J317" s="5">
        <f t="shared" si="44"/>
        <v>1.8940599999041297E-2</v>
      </c>
      <c r="N317" s="5">
        <f t="shared" ca="1" si="45"/>
        <v>1.7071801358365113E-2</v>
      </c>
      <c r="O317" s="29">
        <f t="shared" si="46"/>
        <v>-1.2411035575100572E-2</v>
      </c>
      <c r="P317" s="177">
        <f t="shared" si="47"/>
        <v>43495.650900000001</v>
      </c>
      <c r="Q317" s="5">
        <f t="shared" si="48"/>
        <v>9.8292505317379799E-4</v>
      </c>
    </row>
    <row r="318" spans="1:17" x14ac:dyDescent="0.2">
      <c r="A318" s="164" t="s">
        <v>1241</v>
      </c>
      <c r="B318" s="83" t="s">
        <v>151</v>
      </c>
      <c r="C318" s="82">
        <v>58531.409899999999</v>
      </c>
      <c r="D318" s="82">
        <v>1E-4</v>
      </c>
      <c r="E318" s="58">
        <f t="shared" si="41"/>
        <v>16142.032028522568</v>
      </c>
      <c r="F318" s="5">
        <f t="shared" si="42"/>
        <v>16142</v>
      </c>
      <c r="G318" s="5">
        <f t="shared" si="43"/>
        <v>1.812479999352945E-2</v>
      </c>
      <c r="J318" s="5">
        <f t="shared" si="44"/>
        <v>1.812479999352945E-2</v>
      </c>
      <c r="N318" s="5">
        <f t="shared" ca="1" si="45"/>
        <v>1.7104939613159661E-2</v>
      </c>
      <c r="O318" s="29">
        <f t="shared" si="46"/>
        <v>-1.2465213035966573E-2</v>
      </c>
      <c r="P318" s="177">
        <f t="shared" si="47"/>
        <v>43512.909899999999</v>
      </c>
      <c r="Q318" s="5">
        <f t="shared" si="48"/>
        <v>9.3574889714473646E-4</v>
      </c>
    </row>
    <row r="319" spans="1:17" x14ac:dyDescent="0.2">
      <c r="A319" s="164" t="s">
        <v>1241</v>
      </c>
      <c r="B319" s="83" t="s">
        <v>151</v>
      </c>
      <c r="C319" s="82">
        <v>58544.426599999999</v>
      </c>
      <c r="D319" s="82">
        <v>2.0000000000000001E-4</v>
      </c>
      <c r="E319" s="58">
        <f t="shared" si="41"/>
        <v>16165.033974464541</v>
      </c>
      <c r="F319" s="5">
        <f t="shared" si="42"/>
        <v>16165</v>
      </c>
      <c r="G319" s="5">
        <f t="shared" si="43"/>
        <v>1.9225999996706378E-2</v>
      </c>
      <c r="J319" s="5">
        <f t="shared" si="44"/>
        <v>1.9225999996706378E-2</v>
      </c>
      <c r="N319" s="5">
        <f t="shared" ca="1" si="45"/>
        <v>1.7129929116775224E-2</v>
      </c>
      <c r="O319" s="29">
        <f t="shared" si="46"/>
        <v>-1.2506144856139632E-2</v>
      </c>
      <c r="P319" s="177">
        <f t="shared" si="47"/>
        <v>43525.926599999999</v>
      </c>
      <c r="Q319" s="5">
        <f t="shared" si="48"/>
        <v>1.0069290169620012E-3</v>
      </c>
    </row>
    <row r="320" spans="1:17" x14ac:dyDescent="0.2">
      <c r="A320" s="165" t="s">
        <v>1242</v>
      </c>
      <c r="B320" s="166" t="s">
        <v>151</v>
      </c>
      <c r="C320" s="167">
        <v>58835.862000000001</v>
      </c>
      <c r="D320" s="167">
        <v>1E-4</v>
      </c>
      <c r="E320" s="58">
        <f t="shared" si="41"/>
        <v>16680.032500694473</v>
      </c>
      <c r="F320" s="5">
        <f t="shared" si="42"/>
        <v>16680</v>
      </c>
      <c r="G320" s="5">
        <f t="shared" si="43"/>
        <v>1.8391999998129904E-2</v>
      </c>
      <c r="J320" s="5">
        <f t="shared" si="44"/>
        <v>1.8391999998129904E-2</v>
      </c>
      <c r="N320" s="5">
        <f t="shared" ca="1" si="45"/>
        <v>1.7689476697732371E-2</v>
      </c>
      <c r="O320" s="29">
        <f t="shared" si="46"/>
        <v>-1.3439928924354253E-2</v>
      </c>
      <c r="P320" s="177">
        <f t="shared" si="47"/>
        <v>43817.362000000001</v>
      </c>
      <c r="Q320" s="5">
        <f t="shared" si="48"/>
        <v>1.0132716989260833E-3</v>
      </c>
    </row>
    <row r="321" spans="1:17" x14ac:dyDescent="0.2">
      <c r="A321" s="22" t="s">
        <v>1239</v>
      </c>
      <c r="B321" s="173"/>
      <c r="C321" s="176">
        <v>58843.784299999999</v>
      </c>
      <c r="D321" s="176">
        <v>2.0000000000000001E-4</v>
      </c>
      <c r="E321" s="58">
        <f t="shared" si="41"/>
        <v>16694.032079415349</v>
      </c>
      <c r="F321" s="5">
        <f t="shared" si="42"/>
        <v>16694</v>
      </c>
      <c r="G321" s="5">
        <f t="shared" si="43"/>
        <v>1.8153599994548131E-2</v>
      </c>
      <c r="J321" s="5">
        <f t="shared" si="44"/>
        <v>1.8153599994548131E-2</v>
      </c>
      <c r="N321" s="5">
        <f t="shared" ca="1" si="45"/>
        <v>1.770468769993315E-2</v>
      </c>
      <c r="O321" s="29">
        <f t="shared" si="46"/>
        <v>-1.3465774893501732E-2</v>
      </c>
      <c r="P321" s="177">
        <f t="shared" si="47"/>
        <v>43825.284299999999</v>
      </c>
      <c r="Q321" s="5">
        <f t="shared" si="48"/>
        <v>9.9978486831103818E-4</v>
      </c>
    </row>
    <row r="322" spans="1:17" x14ac:dyDescent="0.2">
      <c r="A322" s="165" t="s">
        <v>1243</v>
      </c>
      <c r="B322" s="166" t="s">
        <v>151</v>
      </c>
      <c r="C322" s="167">
        <v>58915.653100000003</v>
      </c>
      <c r="D322" s="167">
        <v>1E-4</v>
      </c>
      <c r="E322" s="58">
        <f t="shared" si="41"/>
        <v>16821.032183321448</v>
      </c>
      <c r="F322" s="5">
        <f t="shared" si="42"/>
        <v>16821</v>
      </c>
      <c r="G322" s="5">
        <f t="shared" si="43"/>
        <v>1.8212399998446926E-2</v>
      </c>
      <c r="J322" s="5">
        <f t="shared" si="44"/>
        <v>1.8212399998446926E-2</v>
      </c>
      <c r="N322" s="5">
        <f t="shared" ca="1" si="45"/>
        <v>1.784267321989734E-2</v>
      </c>
      <c r="O322" s="29">
        <f t="shared" si="46"/>
        <v>-1.370135073512253E-2</v>
      </c>
      <c r="P322" s="177">
        <f t="shared" si="47"/>
        <v>43897.153100000003</v>
      </c>
      <c r="Q322" s="5">
        <f t="shared" si="48"/>
        <v>1.0184874858844052E-3</v>
      </c>
    </row>
    <row r="323" spans="1:17" x14ac:dyDescent="0.2">
      <c r="A323" s="165" t="s">
        <v>1243</v>
      </c>
      <c r="B323" s="166" t="s">
        <v>151</v>
      </c>
      <c r="C323" s="167">
        <v>58943.381200000003</v>
      </c>
      <c r="D323" s="167">
        <v>1E-4</v>
      </c>
      <c r="E323" s="58">
        <f t="shared" si="41"/>
        <v>16870.030797200052</v>
      </c>
      <c r="F323" s="5">
        <f t="shared" si="42"/>
        <v>16870</v>
      </c>
      <c r="G323" s="5">
        <f t="shared" si="43"/>
        <v>1.7427999999199528E-2</v>
      </c>
      <c r="J323" s="5">
        <f t="shared" si="44"/>
        <v>1.7427999999199528E-2</v>
      </c>
      <c r="N323" s="5">
        <f t="shared" ca="1" si="45"/>
        <v>1.7895911727600057E-2</v>
      </c>
      <c r="O323" s="29">
        <f t="shared" si="46"/>
        <v>-1.3792779656189743E-2</v>
      </c>
      <c r="P323" s="177">
        <f t="shared" si="47"/>
        <v>43924.881200000003</v>
      </c>
      <c r="Q323" s="5">
        <f t="shared" si="48"/>
        <v>9.7473708229036857E-4</v>
      </c>
    </row>
    <row r="324" spans="1:17" x14ac:dyDescent="0.2">
      <c r="A324" s="165" t="s">
        <v>1243</v>
      </c>
      <c r="B324" s="166" t="s">
        <v>151</v>
      </c>
      <c r="C324" s="167">
        <v>58945.644800000002</v>
      </c>
      <c r="D324" s="167">
        <v>1E-4</v>
      </c>
      <c r="E324" s="58">
        <f t="shared" si="41"/>
        <v>16874.030828301191</v>
      </c>
      <c r="F324" s="5">
        <f t="shared" si="42"/>
        <v>16874</v>
      </c>
      <c r="G324" s="5">
        <f t="shared" si="43"/>
        <v>1.7445600002247375E-2</v>
      </c>
      <c r="J324" s="5">
        <f t="shared" si="44"/>
        <v>1.7445600002247375E-2</v>
      </c>
      <c r="N324" s="5">
        <f t="shared" ca="1" si="45"/>
        <v>1.7900257728228852E-2</v>
      </c>
      <c r="O324" s="29">
        <f t="shared" si="46"/>
        <v>-1.3800256453593469E-2</v>
      </c>
      <c r="P324" s="177">
        <f t="shared" si="47"/>
        <v>43927.144800000002</v>
      </c>
      <c r="Q324" s="5">
        <f t="shared" si="48"/>
        <v>9.763035456590109E-4</v>
      </c>
    </row>
    <row r="325" spans="1:17" x14ac:dyDescent="0.2">
      <c r="A325" s="164" t="s">
        <v>1245</v>
      </c>
      <c r="B325" s="83" t="s">
        <v>151</v>
      </c>
      <c r="C325" s="82">
        <v>59278.3914</v>
      </c>
      <c r="D325" s="82">
        <v>1E-4</v>
      </c>
      <c r="E325" s="58">
        <f t="shared" si="41"/>
        <v>17462.030805682174</v>
      </c>
      <c r="F325" s="5">
        <f t="shared" si="42"/>
        <v>17462</v>
      </c>
      <c r="G325" s="5">
        <f t="shared" si="43"/>
        <v>1.7432799999369308E-2</v>
      </c>
      <c r="J325" s="5">
        <f t="shared" si="44"/>
        <v>1.7432799999369308E-2</v>
      </c>
      <c r="N325" s="5">
        <f t="shared" ca="1" si="45"/>
        <v>1.8539119820661479E-2</v>
      </c>
      <c r="O325" s="29">
        <f t="shared" si="46"/>
        <v>-1.4921039294586396E-2</v>
      </c>
      <c r="P325" s="177">
        <f t="shared" si="47"/>
        <v>44259.8914</v>
      </c>
      <c r="Q325" s="5">
        <f t="shared" si="48"/>
        <v>1.0467709170591121E-3</v>
      </c>
    </row>
    <row r="326" spans="1:17" x14ac:dyDescent="0.2">
      <c r="C326" s="51"/>
      <c r="D326" s="51"/>
    </row>
    <row r="327" spans="1:17" x14ac:dyDescent="0.2">
      <c r="C327" s="51"/>
      <c r="D327" s="51"/>
    </row>
    <row r="328" spans="1:17" x14ac:dyDescent="0.2">
      <c r="C328" s="51"/>
      <c r="D328" s="51"/>
    </row>
    <row r="329" spans="1:17" x14ac:dyDescent="0.2">
      <c r="C329" s="51"/>
      <c r="D329" s="51"/>
    </row>
    <row r="330" spans="1:17" x14ac:dyDescent="0.2">
      <c r="C330" s="51"/>
      <c r="D330" s="51"/>
    </row>
    <row r="331" spans="1:17" x14ac:dyDescent="0.2">
      <c r="C331" s="51"/>
      <c r="D331" s="51"/>
    </row>
    <row r="332" spans="1:17" x14ac:dyDescent="0.2">
      <c r="C332" s="51"/>
      <c r="D332" s="51"/>
    </row>
    <row r="333" spans="1:17" x14ac:dyDescent="0.2">
      <c r="C333" s="51"/>
      <c r="D333" s="51"/>
    </row>
    <row r="334" spans="1:17" x14ac:dyDescent="0.2">
      <c r="C334" s="51"/>
      <c r="D334" s="51"/>
    </row>
    <row r="335" spans="1:17" x14ac:dyDescent="0.2">
      <c r="C335" s="51"/>
      <c r="D335" s="51"/>
    </row>
    <row r="336" spans="1:17" x14ac:dyDescent="0.2">
      <c r="C336" s="51"/>
      <c r="D336" s="51"/>
    </row>
    <row r="337" spans="3:4" x14ac:dyDescent="0.2">
      <c r="C337" s="51"/>
      <c r="D337" s="51"/>
    </row>
    <row r="338" spans="3:4" x14ac:dyDescent="0.2">
      <c r="C338" s="51"/>
      <c r="D338" s="51"/>
    </row>
    <row r="339" spans="3:4" x14ac:dyDescent="0.2">
      <c r="C339" s="51"/>
      <c r="D339" s="51"/>
    </row>
    <row r="340" spans="3:4" x14ac:dyDescent="0.2">
      <c r="C340" s="51"/>
      <c r="D340" s="51"/>
    </row>
    <row r="341" spans="3:4" x14ac:dyDescent="0.2">
      <c r="C341" s="51"/>
      <c r="D341" s="51"/>
    </row>
    <row r="342" spans="3:4" x14ac:dyDescent="0.2">
      <c r="C342" s="51"/>
      <c r="D342" s="51"/>
    </row>
    <row r="343" spans="3:4" x14ac:dyDescent="0.2">
      <c r="C343" s="51"/>
      <c r="D343" s="51"/>
    </row>
    <row r="344" spans="3:4" x14ac:dyDescent="0.2">
      <c r="C344" s="51"/>
      <c r="D344" s="51"/>
    </row>
    <row r="345" spans="3:4" x14ac:dyDescent="0.2">
      <c r="C345" s="51"/>
      <c r="D345" s="51"/>
    </row>
    <row r="346" spans="3:4" x14ac:dyDescent="0.2">
      <c r="C346" s="51"/>
      <c r="D346" s="51"/>
    </row>
    <row r="347" spans="3:4" x14ac:dyDescent="0.2">
      <c r="C347" s="51"/>
      <c r="D347" s="51"/>
    </row>
    <row r="348" spans="3:4" x14ac:dyDescent="0.2">
      <c r="C348" s="51"/>
      <c r="D348" s="51"/>
    </row>
    <row r="349" spans="3:4" x14ac:dyDescent="0.2">
      <c r="C349" s="51"/>
      <c r="D349" s="51"/>
    </row>
    <row r="350" spans="3:4" x14ac:dyDescent="0.2">
      <c r="C350" s="51"/>
      <c r="D350" s="51"/>
    </row>
    <row r="351" spans="3:4" x14ac:dyDescent="0.2">
      <c r="C351" s="51"/>
      <c r="D351" s="51"/>
    </row>
    <row r="352" spans="3:4" x14ac:dyDescent="0.2">
      <c r="C352" s="51"/>
      <c r="D352" s="51"/>
    </row>
    <row r="353" spans="3:4" x14ac:dyDescent="0.2">
      <c r="C353" s="51"/>
      <c r="D353" s="51"/>
    </row>
    <row r="354" spans="3:4" x14ac:dyDescent="0.2">
      <c r="C354" s="51"/>
      <c r="D354" s="51"/>
    </row>
    <row r="355" spans="3:4" x14ac:dyDescent="0.2">
      <c r="C355" s="51"/>
      <c r="D355" s="51"/>
    </row>
    <row r="356" spans="3:4" x14ac:dyDescent="0.2">
      <c r="C356" s="51"/>
      <c r="D356" s="51"/>
    </row>
    <row r="357" spans="3:4" x14ac:dyDescent="0.2">
      <c r="C357" s="51"/>
      <c r="D357" s="51"/>
    </row>
    <row r="358" spans="3:4" x14ac:dyDescent="0.2">
      <c r="C358" s="51"/>
      <c r="D358" s="51"/>
    </row>
    <row r="359" spans="3:4" x14ac:dyDescent="0.2">
      <c r="C359" s="51"/>
      <c r="D359" s="51"/>
    </row>
    <row r="360" spans="3:4" x14ac:dyDescent="0.2">
      <c r="C360" s="51"/>
      <c r="D360" s="51"/>
    </row>
    <row r="361" spans="3:4" x14ac:dyDescent="0.2">
      <c r="C361" s="51"/>
      <c r="D361" s="51"/>
    </row>
    <row r="362" spans="3:4" x14ac:dyDescent="0.2">
      <c r="C362" s="51"/>
      <c r="D362" s="51"/>
    </row>
    <row r="363" spans="3:4" x14ac:dyDescent="0.2">
      <c r="C363" s="51"/>
      <c r="D363" s="51"/>
    </row>
    <row r="364" spans="3:4" x14ac:dyDescent="0.2">
      <c r="C364" s="51"/>
      <c r="D364" s="51"/>
    </row>
    <row r="365" spans="3:4" x14ac:dyDescent="0.2">
      <c r="C365" s="51"/>
      <c r="D365" s="51"/>
    </row>
    <row r="366" spans="3:4" x14ac:dyDescent="0.2">
      <c r="C366" s="51"/>
      <c r="D366" s="51"/>
    </row>
    <row r="367" spans="3:4" x14ac:dyDescent="0.2">
      <c r="C367" s="51"/>
      <c r="D367" s="51"/>
    </row>
    <row r="368" spans="3:4" x14ac:dyDescent="0.2">
      <c r="C368" s="51"/>
      <c r="D368" s="51"/>
    </row>
    <row r="369" spans="3:4" x14ac:dyDescent="0.2">
      <c r="C369" s="51"/>
      <c r="D369" s="51"/>
    </row>
    <row r="370" spans="3:4" x14ac:dyDescent="0.2">
      <c r="C370" s="51"/>
      <c r="D370" s="51"/>
    </row>
    <row r="371" spans="3:4" x14ac:dyDescent="0.2">
      <c r="C371" s="51"/>
      <c r="D371" s="51"/>
    </row>
    <row r="372" spans="3:4" x14ac:dyDescent="0.2">
      <c r="C372" s="51"/>
      <c r="D372" s="51"/>
    </row>
    <row r="373" spans="3:4" x14ac:dyDescent="0.2">
      <c r="C373" s="51"/>
      <c r="D373" s="51"/>
    </row>
    <row r="374" spans="3:4" x14ac:dyDescent="0.2">
      <c r="C374" s="51"/>
      <c r="D374" s="51"/>
    </row>
    <row r="375" spans="3:4" x14ac:dyDescent="0.2">
      <c r="C375" s="51"/>
      <c r="D375" s="51"/>
    </row>
    <row r="376" spans="3:4" x14ac:dyDescent="0.2">
      <c r="C376" s="51"/>
      <c r="D376" s="51"/>
    </row>
    <row r="377" spans="3:4" x14ac:dyDescent="0.2">
      <c r="C377" s="51"/>
      <c r="D377" s="51"/>
    </row>
    <row r="378" spans="3:4" x14ac:dyDescent="0.2">
      <c r="C378" s="51"/>
      <c r="D378" s="51"/>
    </row>
    <row r="379" spans="3:4" x14ac:dyDescent="0.2">
      <c r="C379" s="51"/>
      <c r="D379" s="51"/>
    </row>
    <row r="380" spans="3:4" x14ac:dyDescent="0.2">
      <c r="C380" s="51"/>
      <c r="D380" s="51"/>
    </row>
    <row r="381" spans="3:4" x14ac:dyDescent="0.2">
      <c r="C381" s="51"/>
      <c r="D381" s="51"/>
    </row>
    <row r="382" spans="3:4" x14ac:dyDescent="0.2">
      <c r="C382" s="51"/>
      <c r="D382" s="51"/>
    </row>
    <row r="383" spans="3:4" x14ac:dyDescent="0.2">
      <c r="C383" s="51"/>
      <c r="D383" s="51"/>
    </row>
    <row r="384" spans="3:4" x14ac:dyDescent="0.2">
      <c r="C384" s="51"/>
      <c r="D384" s="51"/>
    </row>
    <row r="385" spans="3:4" x14ac:dyDescent="0.2">
      <c r="C385" s="51"/>
      <c r="D385" s="51"/>
    </row>
    <row r="386" spans="3:4" x14ac:dyDescent="0.2">
      <c r="C386" s="51"/>
      <c r="D386" s="51"/>
    </row>
    <row r="387" spans="3:4" x14ac:dyDescent="0.2">
      <c r="C387" s="51"/>
      <c r="D387" s="51"/>
    </row>
    <row r="388" spans="3:4" x14ac:dyDescent="0.2">
      <c r="C388" s="51"/>
      <c r="D388" s="51"/>
    </row>
    <row r="389" spans="3:4" x14ac:dyDescent="0.2">
      <c r="C389" s="51"/>
      <c r="D389" s="51"/>
    </row>
    <row r="390" spans="3:4" x14ac:dyDescent="0.2">
      <c r="C390" s="51"/>
      <c r="D390" s="51"/>
    </row>
    <row r="391" spans="3:4" x14ac:dyDescent="0.2">
      <c r="C391" s="51"/>
      <c r="D391" s="51"/>
    </row>
    <row r="392" spans="3:4" x14ac:dyDescent="0.2">
      <c r="C392" s="51"/>
      <c r="D392" s="51"/>
    </row>
    <row r="393" spans="3:4" x14ac:dyDescent="0.2">
      <c r="C393" s="51"/>
      <c r="D393" s="51"/>
    </row>
    <row r="394" spans="3:4" x14ac:dyDescent="0.2">
      <c r="C394" s="51"/>
      <c r="D394" s="51"/>
    </row>
    <row r="395" spans="3:4" x14ac:dyDescent="0.2">
      <c r="C395" s="51"/>
      <c r="D395" s="51"/>
    </row>
    <row r="396" spans="3:4" x14ac:dyDescent="0.2">
      <c r="C396" s="51"/>
      <c r="D396" s="51"/>
    </row>
    <row r="397" spans="3:4" x14ac:dyDescent="0.2">
      <c r="C397" s="51"/>
      <c r="D397" s="51"/>
    </row>
    <row r="398" spans="3:4" x14ac:dyDescent="0.2">
      <c r="C398" s="51"/>
      <c r="D398" s="51"/>
    </row>
    <row r="399" spans="3:4" x14ac:dyDescent="0.2">
      <c r="C399" s="51"/>
      <c r="D399" s="51"/>
    </row>
    <row r="400" spans="3:4" x14ac:dyDescent="0.2">
      <c r="C400" s="51"/>
      <c r="D400" s="51"/>
    </row>
    <row r="401" spans="3:4" x14ac:dyDescent="0.2">
      <c r="C401" s="51"/>
      <c r="D401" s="51"/>
    </row>
    <row r="402" spans="3:4" x14ac:dyDescent="0.2">
      <c r="C402" s="51"/>
      <c r="D402" s="51"/>
    </row>
    <row r="403" spans="3:4" x14ac:dyDescent="0.2">
      <c r="C403" s="51"/>
      <c r="D403" s="51"/>
    </row>
    <row r="404" spans="3:4" x14ac:dyDescent="0.2">
      <c r="C404" s="51"/>
      <c r="D404" s="51"/>
    </row>
    <row r="405" spans="3:4" x14ac:dyDescent="0.2">
      <c r="C405" s="51"/>
      <c r="D405" s="51"/>
    </row>
    <row r="406" spans="3:4" x14ac:dyDescent="0.2">
      <c r="C406" s="51"/>
      <c r="D406" s="51"/>
    </row>
    <row r="407" spans="3:4" x14ac:dyDescent="0.2">
      <c r="C407" s="51"/>
      <c r="D407" s="51"/>
    </row>
    <row r="408" spans="3:4" x14ac:dyDescent="0.2">
      <c r="C408" s="51"/>
      <c r="D408" s="51"/>
    </row>
    <row r="409" spans="3:4" x14ac:dyDescent="0.2">
      <c r="C409" s="51"/>
      <c r="D409" s="51"/>
    </row>
    <row r="410" spans="3:4" x14ac:dyDescent="0.2">
      <c r="C410" s="51"/>
      <c r="D410" s="51"/>
    </row>
    <row r="411" spans="3:4" x14ac:dyDescent="0.2">
      <c r="C411" s="51"/>
      <c r="D411" s="51"/>
    </row>
    <row r="412" spans="3:4" x14ac:dyDescent="0.2">
      <c r="C412" s="51"/>
      <c r="D412" s="51"/>
    </row>
    <row r="413" spans="3:4" x14ac:dyDescent="0.2">
      <c r="C413" s="51"/>
      <c r="D413" s="51"/>
    </row>
    <row r="414" spans="3:4" x14ac:dyDescent="0.2">
      <c r="C414" s="51"/>
      <c r="D414" s="51"/>
    </row>
    <row r="415" spans="3:4" x14ac:dyDescent="0.2">
      <c r="C415" s="51"/>
      <c r="D415" s="51"/>
    </row>
    <row r="416" spans="3:4" x14ac:dyDescent="0.2">
      <c r="C416" s="51"/>
      <c r="D416" s="51"/>
    </row>
    <row r="417" spans="3:4" x14ac:dyDescent="0.2">
      <c r="C417" s="51"/>
      <c r="D417" s="51"/>
    </row>
    <row r="418" spans="3:4" x14ac:dyDescent="0.2">
      <c r="C418" s="51"/>
      <c r="D418" s="51"/>
    </row>
    <row r="419" spans="3:4" x14ac:dyDescent="0.2">
      <c r="C419" s="51"/>
      <c r="D419" s="51"/>
    </row>
    <row r="420" spans="3:4" x14ac:dyDescent="0.2">
      <c r="C420" s="51"/>
      <c r="D420" s="51"/>
    </row>
    <row r="421" spans="3:4" x14ac:dyDescent="0.2">
      <c r="C421" s="51"/>
      <c r="D421" s="51"/>
    </row>
    <row r="422" spans="3:4" x14ac:dyDescent="0.2">
      <c r="C422" s="51"/>
      <c r="D422" s="51"/>
    </row>
    <row r="423" spans="3:4" x14ac:dyDescent="0.2">
      <c r="C423" s="51"/>
      <c r="D423" s="51"/>
    </row>
    <row r="424" spans="3:4" x14ac:dyDescent="0.2">
      <c r="C424" s="51"/>
      <c r="D424" s="51"/>
    </row>
    <row r="425" spans="3:4" x14ac:dyDescent="0.2">
      <c r="C425" s="51"/>
      <c r="D425" s="51"/>
    </row>
    <row r="426" spans="3:4" x14ac:dyDescent="0.2">
      <c r="C426" s="51"/>
      <c r="D426" s="51"/>
    </row>
    <row r="427" spans="3:4" x14ac:dyDescent="0.2">
      <c r="C427" s="51"/>
      <c r="D427" s="51"/>
    </row>
    <row r="428" spans="3:4" x14ac:dyDescent="0.2">
      <c r="C428" s="51"/>
      <c r="D428" s="51"/>
    </row>
    <row r="429" spans="3:4" x14ac:dyDescent="0.2">
      <c r="C429" s="51"/>
      <c r="D429" s="51"/>
    </row>
    <row r="430" spans="3:4" x14ac:dyDescent="0.2">
      <c r="C430" s="51"/>
      <c r="D430" s="51"/>
    </row>
    <row r="431" spans="3:4" x14ac:dyDescent="0.2">
      <c r="C431" s="51"/>
      <c r="D431" s="51"/>
    </row>
    <row r="432" spans="3:4" x14ac:dyDescent="0.2">
      <c r="C432" s="51"/>
      <c r="D432" s="51"/>
    </row>
    <row r="433" spans="3:4" x14ac:dyDescent="0.2">
      <c r="C433" s="51"/>
      <c r="D433" s="51"/>
    </row>
    <row r="434" spans="3:4" x14ac:dyDescent="0.2">
      <c r="C434" s="51"/>
      <c r="D434" s="51"/>
    </row>
    <row r="435" spans="3:4" x14ac:dyDescent="0.2">
      <c r="C435" s="51"/>
      <c r="D435" s="51"/>
    </row>
    <row r="436" spans="3:4" x14ac:dyDescent="0.2">
      <c r="C436" s="51"/>
      <c r="D436" s="51"/>
    </row>
    <row r="437" spans="3:4" x14ac:dyDescent="0.2">
      <c r="C437" s="51"/>
      <c r="D437" s="51"/>
    </row>
    <row r="438" spans="3:4" x14ac:dyDescent="0.2">
      <c r="C438" s="51"/>
      <c r="D438" s="51"/>
    </row>
    <row r="439" spans="3:4" x14ac:dyDescent="0.2">
      <c r="C439" s="51"/>
      <c r="D439" s="51"/>
    </row>
    <row r="440" spans="3:4" x14ac:dyDescent="0.2">
      <c r="C440" s="51"/>
      <c r="D440" s="51"/>
    </row>
    <row r="441" spans="3:4" x14ac:dyDescent="0.2">
      <c r="C441" s="51"/>
      <c r="D441" s="51"/>
    </row>
  </sheetData>
  <sheetProtection sheet="1"/>
  <protectedRanges>
    <protectedRange sqref="A317:D324" name="Range1"/>
  </protectedRange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2002-07-26T03:06:14Z</dcterms:created>
  <dcterms:modified xsi:type="dcterms:W3CDTF">2024-01-03T01:36:31Z</dcterms:modified>
</cp:coreProperties>
</file>