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<sst xmlns="http://schemas.openxmlformats.org/spreadsheetml/2006/main" count="52" uniqueCount="47">
  <si>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</si>
  <si>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</si>
  <si>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</si>
  <si>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</si>
  <si>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</si>
  <si>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</si>
  <si>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</si>
  <si>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</si>
  <si>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</si>
  <si>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</si>
  <si>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</si>
  <si>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</si>
  <si>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</si>
  <si>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</si>
  <si>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</si>
  <si>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</si>
  <si>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</si>
  <si>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</si>
  <si>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</si>
  <si>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</si>
  <si>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</si>
  <si>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</si>
  <si>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</si>
  <si>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</si>
  <si>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</si>
  <si>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</si>
  <si>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</si>
  <si>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</si>
  <si>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</si>
  <si>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</si>
  <si>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</si>
  <si>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</si>
  <si>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</si>
  <si>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</si>
  <si>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</si>
  <si>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</si>
  <si>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</si>
  <si>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</si>
  <si>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</si>
  <si>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</si>
  <si>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</si>
  <si>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</si>
  <si>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</si>
  <si>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BU CMi / GSC 0193-0205</t>
  </si>
  <si>
    <t>EA/RS</t>
  </si>
  <si>
    <t>IBVS 5843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</si>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</sst>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 CMi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9131000"/>
        <c:axId val="30505497"/>
      </c:scatterChart>
      <c:valAx>
        <c:axId val="59131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05497"/>
        <c:crosses val="autoZero"/>
        <c:crossBetween val="midCat"/>
        <c:dispUnits/>
      </c:valAx>
      <c:valAx>
        <c:axId val="30505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3100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54516.7</v>
      </c>
      <c r="D7" s="30" t="s">
        <v>42</v>
      </c>
    </row>
    <row r="8" spans="1:4" ht="12.75">
      <c r="A8" t="s">
        <v>3</v>
      </c>
      <c r="C8" s="8">
        <v>4.9778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0.0025916849014961164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59895.84196805555</v>
      </c>
    </row>
    <row r="15" spans="1:5" ht="12.75">
      <c r="A15" s="12" t="s">
        <v>17</v>
      </c>
      <c r="B15" s="10"/>
      <c r="C15" s="13">
        <f>(C7+C11)+(C8+C12)*INT(MAX(F21:F3533))</f>
        <v>54516.7</v>
      </c>
      <c r="D15" s="14" t="s">
        <v>39</v>
      </c>
      <c r="E15" s="15">
        <f>ROUND(2*(E14-$C$7)/$C$8,0)/2+E13</f>
        <v>1081.5</v>
      </c>
    </row>
    <row r="16" spans="1:5" ht="12.75">
      <c r="A16" s="16" t="s">
        <v>4</v>
      </c>
      <c r="B16" s="10"/>
      <c r="C16" s="17">
        <f>+C8+C12</f>
        <v>4.980391684901496</v>
      </c>
      <c r="D16" s="14" t="s">
        <v>40</v>
      </c>
      <c r="E16" s="24">
        <f>ROUND(2*(E14-$C$15)/$C$16,0)/2+E13</f>
        <v>1081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44882.39924471185</v>
      </c>
    </row>
    <row r="18" spans="1:5" ht="14.25" thickBot="1" thickTop="1">
      <c r="A18" s="16" t="s">
        <v>5</v>
      </c>
      <c r="B18" s="10"/>
      <c r="C18" s="19">
        <f>+C15</f>
        <v>54516.7</v>
      </c>
      <c r="D18" s="20">
        <f>+C16</f>
        <v>4.980391684901496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C7</f>
        <v>54516.7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39498.2</v>
      </c>
    </row>
    <row r="22" spans="1:17" ht="12.75">
      <c r="A22" s="31" t="s">
        <v>45</v>
      </c>
      <c r="B22" s="32" t="s">
        <v>46</v>
      </c>
      <c r="C22" s="31">
        <v>53378.6805</v>
      </c>
      <c r="D22" s="31">
        <v>0.0013</v>
      </c>
      <c r="E22">
        <f>+(C22-C$7)/C$8</f>
        <v>-228.61896821889084</v>
      </c>
      <c r="F22">
        <f>ROUND(2*E22,0)/2</f>
        <v>-228.5</v>
      </c>
      <c r="G22">
        <f>+C22-(C$7+F22*C$8)</f>
        <v>-0.5921999999918626</v>
      </c>
      <c r="I22">
        <f>+G22</f>
        <v>-0.5921999999918626</v>
      </c>
      <c r="O22">
        <f>+C$11+C$12*$F22</f>
        <v>-0.5921999999918626</v>
      </c>
      <c r="Q22" s="2">
        <f>+C22-15018.5</f>
        <v>38360.1805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2022-11-12T07:12:26Z</dcterms:modified>
  <cp:category/>
  <cp:version/>
  <cp:contentType/>
  <cp:contentStatus/>
</cp:coreProperties>
</file>