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<sst xmlns="http://schemas.openxmlformats.org/spreadsheetml/2006/main" count="53" uniqueCount="47">
  <si>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</si>
  <si>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</si>
  <si>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</si>
  <si>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</si>
  <si>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</si>
  <si>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</si>
  <si>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</si>
  <si>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</si>
  <si>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</si>
  <si>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</si>
  <si>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</si>
  <si>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</si>
  <si>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</si>
  <si>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</si>
  <si>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</si>
  <si>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</si>
  <si>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</si>
  <si>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</si>
  <si>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</si>
  <si>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</si>
  <si>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</si>
  <si>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</si>
  <si>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</si>
  <si>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</si>
  <si>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</si>
  <si>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</si>
  <si>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</si>
  <si>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</si>
  <si>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</si>
  <si>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</si>
  <si>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</si>
  <si>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</si>
  <si>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</si>
  <si>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</si>
  <si>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</si>
  <si>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</si>
  <si>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</si>
  <si>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G0195-1661_CMi.xls</t>
  </si>
  <si>
    <t>EB</t>
  </si>
  <si>
    <t>IBVS 5458 Eph.</t>
  </si>
  <si>
    <t>IBVS 5458</t>
  </si>
  <si>
    <t>CMi</t>
  </si>
  <si>
    <t>OEJV 0147</t>
  </si>
  <si>
    <t>I</t>
  </si>
  <si>
    <t>II</t>
  </si>
  <si>
    <t>EP CMi / GSC 0195-1661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</si>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</sst>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 CMi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0.012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242475"/>
        <c:axId val="29182276"/>
      </c:scatterChart>
      <c:val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 val="autoZero"/>
        <c:crossBetween val="midCat"/>
        <c:dispUnits/>
      </c:valAx>
      <c:valAx>
        <c:axId val="291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45</v>
      </c>
      <c r="E1" s="30"/>
      <c r="F1" s="30" t="s">
        <v>37</v>
      </c>
      <c r="G1" s="31" t="s">
        <v>38</v>
      </c>
      <c r="H1" s="10" t="s">
        <v>39</v>
      </c>
      <c r="I1" s="32">
        <v>52651.8</v>
      </c>
      <c r="J1" s="32">
        <v>2.7253</v>
      </c>
      <c r="K1" s="33" t="s">
        <v>40</v>
      </c>
      <c r="L1" s="34" t="s">
        <v>41</v>
      </c>
    </row>
    <row r="2" spans="1:4" ht="12.75">
      <c r="A2" t="s">
        <v>23</v>
      </c>
      <c r="B2" t="s">
        <v>38</v>
      </c>
      <c r="C2" s="9" t="s">
        <v>41</v>
      </c>
      <c r="D2" t="s">
        <v>37</v>
      </c>
    </row>
    <row r="3" ht="13.5" thickBot="1"/>
    <row r="4" spans="1:4" ht="14.25" thickBot="1" thickTop="1">
      <c r="A4" s="29" t="s">
        <v>39</v>
      </c>
      <c r="C4" s="7">
        <v>52651.8</v>
      </c>
      <c r="D4" s="8">
        <v>2.7253</v>
      </c>
    </row>
    <row r="6" ht="12.75">
      <c r="A6" s="4" t="s">
        <v>0</v>
      </c>
    </row>
    <row r="7" spans="1:3" ht="12.75">
      <c r="A7" t="s">
        <v>1</v>
      </c>
      <c r="C7">
        <f>+C4</f>
        <v>52651.8</v>
      </c>
    </row>
    <row r="8" spans="1:3" ht="12.75">
      <c r="A8" t="s">
        <v>2</v>
      </c>
      <c r="C8">
        <f>+D4</f>
        <v>2.7253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-0.0012508501353877335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5.62363478629247E-05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55679.66952773234</v>
      </c>
      <c r="D15" s="16" t="s">
        <v>32</v>
      </c>
      <c r="E15" s="17">
        <f ca="1">TODAY()+15018.5-B9/24</f>
        <v>59895.5</v>
      </c>
    </row>
    <row r="16" spans="1:5" ht="12.75">
      <c r="A16" s="18" t="s">
        <v>3</v>
      </c>
      <c r="B16" s="11"/>
      <c r="C16" s="19">
        <f>+C8+C12</f>
        <v>2.7253562363478627</v>
      </c>
      <c r="D16" s="16" t="s">
        <v>33</v>
      </c>
      <c r="E16" s="17">
        <f>ROUND(2*(E15-C15)/C16,0)/2+1</f>
        <v>1548</v>
      </c>
    </row>
    <row r="17" spans="1:5" ht="13.5" thickBot="1">
      <c r="A17" s="16" t="s">
        <v>29</v>
      </c>
      <c r="B17" s="11"/>
      <c r="C17" s="11">
        <f>COUNT(C21:C2191)</f>
        <v>3</v>
      </c>
      <c r="D17" s="16" t="s">
        <v>34</v>
      </c>
      <c r="E17" s="20">
        <f>+C15+C16*E16-15018.5-C9/24</f>
        <v>44880.41681493216</v>
      </c>
    </row>
    <row r="18" spans="1:5" ht="14.25" thickBot="1" thickTop="1">
      <c r="A18" s="18" t="s">
        <v>4</v>
      </c>
      <c r="B18" s="11"/>
      <c r="C18" s="21">
        <f>+C15</f>
        <v>55679.66952773234</v>
      </c>
      <c r="D18" s="22">
        <f>+C16</f>
        <v>2.7253562363478627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46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5458</v>
      </c>
      <c r="C21" s="9">
        <f>+$C$4</f>
        <v>52651.8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-0.0012508501353877335</v>
      </c>
      <c r="Q21" s="2">
        <f>+C21-15018.5</f>
        <v>37633.3</v>
      </c>
    </row>
    <row r="22" spans="1:17" ht="12.75">
      <c r="A22" s="35" t="s">
        <v>42</v>
      </c>
      <c r="B22" s="36" t="s">
        <v>43</v>
      </c>
      <c r="C22" s="37">
        <v>55679.67</v>
      </c>
      <c r="D22" s="37">
        <v>0.012</v>
      </c>
      <c r="E22">
        <f>+(C22-C$7)/C$8</f>
        <v>1111.0226397093882</v>
      </c>
      <c r="F22">
        <f>ROUND(2*E22,0)/2</f>
        <v>1111</v>
      </c>
      <c r="G22">
        <f>+C22-(C$7+F22*C$8)</f>
        <v>0.06169999999838183</v>
      </c>
      <c r="I22">
        <f>+G22</f>
        <v>0.06169999999838183</v>
      </c>
      <c r="O22">
        <f>+C$11+C$12*$F22</f>
        <v>0.061227732340321604</v>
      </c>
      <c r="Q22" s="2">
        <f>+C22-15018.5</f>
        <v>40661.17</v>
      </c>
    </row>
    <row r="23" spans="1:17" ht="12.75">
      <c r="A23" s="35" t="s">
        <v>42</v>
      </c>
      <c r="B23" s="36" t="s">
        <v>44</v>
      </c>
      <c r="C23" s="37">
        <v>53481.668</v>
      </c>
      <c r="D23" s="37">
        <v>0.012</v>
      </c>
      <c r="E23">
        <f>+(C23-C$7)/C$8</f>
        <v>304.5051920889425</v>
      </c>
      <c r="F23">
        <f>ROUND(2*E23,0)/2</f>
        <v>304.5</v>
      </c>
      <c r="G23">
        <f>+C23-(C$7+F23*C$8)</f>
        <v>0.014149999995424878</v>
      </c>
      <c r="I23">
        <f>+G23</f>
        <v>0.014149999995424878</v>
      </c>
      <c r="O23">
        <f>+C$11+C$12*$F23</f>
        <v>0.015873117788872838</v>
      </c>
      <c r="Q23" s="2">
        <f>+C23-15018.5</f>
        <v>38463.168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2022-11-12T07:18:36Z</dcterms:modified>
  <cp:category/>
  <cp:version/>
  <cp:contentType/>
  <cp:contentStatus/>
</cp:coreProperties>
</file>