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<sst xmlns="http://schemas.openxmlformats.org/spreadsheetml/2006/main" count="54" uniqueCount="49">
  <si>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</si>
  <si>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</si>
  <si>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</si>
  <si>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</si>
  <si>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</si>
  <si>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</si>
  <si>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</si>
  <si>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</si>
  <si>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</si>
  <si>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</si>
  <si>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</si>
  <si>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</si>
  <si>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</si>
  <si>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</si>
  <si>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</si>
  <si>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</si>
  <si>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</si>
  <si>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</si>
  <si>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</si>
  <si>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</si>
  <si>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</si>
  <si>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</si>
  <si>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</si>
  <si>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</si>
  <si>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</si>
  <si>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</si>
  <si>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</si>
  <si>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</si>
  <si>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</si>
  <si>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</si>
  <si>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</si>
  <si>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</si>
  <si>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</si>
  <si>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</si>
  <si>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</si>
  <si>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</si>
  <si>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</si>
  <si>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</si>
  <si>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</si>
  <si>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</si>
  <si>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</si>
  <si>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</si>
  <si>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</si>
  <si>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EQ CMi / GSC 0195-0857</t>
  </si>
  <si>
    <t>EW</t>
  </si>
  <si>
    <t>OEJV 0147</t>
  </si>
  <si>
    <t>IBVS 6029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</si>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</sst>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4229499"/>
        <c:axId val="16738900"/>
      </c:scatterChart>
      <c:valAx>
        <c:axId val="2422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crossBetween val="midCat"/>
        <c:dispUnits/>
      </c:valAx>
      <c:valAx>
        <c:axId val="1673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4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5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s="30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53660.851</v>
      </c>
      <c r="D7" s="30" t="s">
        <v>45</v>
      </c>
    </row>
    <row r="8" spans="1:4" ht="12.75">
      <c r="A8" t="s">
        <v>3</v>
      </c>
      <c r="C8" s="8">
        <v>0.479536</v>
      </c>
      <c r="D8" s="30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0.0006635619521431924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-5.132596466153655E-06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59895.8464068287</v>
      </c>
    </row>
    <row r="15" spans="1:5" ht="12.75">
      <c r="A15" s="12" t="s">
        <v>17</v>
      </c>
      <c r="B15" s="10"/>
      <c r="C15" s="13">
        <f>(C7+C11)+(C8+C12)*INT(MAX(F21:F3533))</f>
        <v>55989.45355567351</v>
      </c>
      <c r="D15" s="14" t="s">
        <v>39</v>
      </c>
      <c r="E15" s="15">
        <f>ROUND(2*(E14-$C$7)/$C$8,0)/2+E13</f>
        <v>13003</v>
      </c>
    </row>
    <row r="16" spans="1:5" ht="12.75">
      <c r="A16" s="16" t="s">
        <v>4</v>
      </c>
      <c r="B16" s="10"/>
      <c r="C16" s="17">
        <f>+C8+C12</f>
        <v>0.47953086740353384</v>
      </c>
      <c r="D16" s="14" t="s">
        <v>40</v>
      </c>
      <c r="E16" s="24">
        <f>ROUND(2*(E14-$C$15)/$C$16,0)/2+E13</f>
        <v>8147.5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44878.32713117714</v>
      </c>
    </row>
    <row r="18" spans="1:5" ht="14.25" thickBot="1" thickTop="1">
      <c r="A18" s="16" t="s">
        <v>5</v>
      </c>
      <c r="B18" s="10"/>
      <c r="C18" s="19">
        <f>+C15</f>
        <v>55989.45355567351</v>
      </c>
      <c r="D18" s="20">
        <f>+C16</f>
        <v>0.47953086740353384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0" t="s">
        <v>45</v>
      </c>
      <c r="C21" s="8">
        <v>53660.851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0.0006635619521431924</v>
      </c>
      <c r="Q21" s="2">
        <f>+C21-15018.5</f>
        <v>38642.351</v>
      </c>
    </row>
    <row r="22" spans="1:17" ht="12.75">
      <c r="A22" s="33" t="s">
        <v>45</v>
      </c>
      <c r="B22" s="34" t="s">
        <v>48</v>
      </c>
      <c r="C22" s="35">
        <v>55679.6816</v>
      </c>
      <c r="D22" s="35">
        <v>0.01</v>
      </c>
      <c r="E22">
        <f>+(C22-C$7)/C$8</f>
        <v>4209.966717827235</v>
      </c>
      <c r="F22">
        <f>ROUND(2*E22,0)/2</f>
        <v>4210</v>
      </c>
      <c r="G22">
        <f>+C22-(C$7+F22*C$8)</f>
        <v>-0.015959999996994156</v>
      </c>
      <c r="H22">
        <f>+G22</f>
        <v>-0.015959999996994156</v>
      </c>
      <c r="O22">
        <f>+C$11+C$12*$F22</f>
        <v>-0.020944669170363694</v>
      </c>
      <c r="Q22" s="2">
        <f>+C22-15018.5</f>
        <v>40661.1816</v>
      </c>
    </row>
    <row r="23" spans="1:17" ht="12.75">
      <c r="A23" s="31" t="s">
        <v>46</v>
      </c>
      <c r="B23" s="32" t="s">
        <v>47</v>
      </c>
      <c r="C23" s="31">
        <v>55989.689</v>
      </c>
      <c r="D23" s="31">
        <v>0.0009</v>
      </c>
      <c r="E23">
        <f>+(C23-C$7)/C$8</f>
        <v>4856.440392379292</v>
      </c>
      <c r="F23">
        <f>ROUND(2*E23,0)/2</f>
        <v>4856.5</v>
      </c>
      <c r="G23">
        <f>+C23-(C$7+F23*C$8)</f>
        <v>-0.028584000006958377</v>
      </c>
      <c r="I23">
        <f>+G23</f>
        <v>-0.028584000006958377</v>
      </c>
      <c r="O23">
        <f>+C$11+C$12*$F23</f>
        <v>-0.02426289278573203</v>
      </c>
      <c r="Q23" s="2">
        <f>+C23-15018.5</f>
        <v>40971.189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2022-11-12T07:18:49Z</dcterms:modified>
  <cp:category/>
  <cp:version/>
  <cp:contentType/>
  <cp:contentStatus/>
</cp:coreProperties>
</file>