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31796CE-8891-4C6B-A572-D3A97421D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66" i="1" l="1"/>
  <c r="F66" i="1" s="1"/>
  <c r="G66" i="1" s="1"/>
  <c r="K66" i="1" s="1"/>
  <c r="Q66" i="1"/>
  <c r="Q65" i="1"/>
  <c r="E65" i="1"/>
  <c r="F65" i="1" s="1"/>
  <c r="G65" i="1" s="1"/>
  <c r="K65" i="1" s="1"/>
  <c r="E61" i="1"/>
  <c r="F61" i="1"/>
  <c r="G61" i="1" s="1"/>
  <c r="K61" i="1" s="1"/>
  <c r="E62" i="1"/>
  <c r="F62" i="1" s="1"/>
  <c r="G62" i="1" s="1"/>
  <c r="K62" i="1" s="1"/>
  <c r="E49" i="1"/>
  <c r="F49" i="1"/>
  <c r="G49" i="1" s="1"/>
  <c r="K49" i="1" s="1"/>
  <c r="E50" i="1"/>
  <c r="F50" i="1" s="1"/>
  <c r="G50" i="1" s="1"/>
  <c r="J50" i="1" s="1"/>
  <c r="E51" i="1"/>
  <c r="F51" i="1"/>
  <c r="G51" i="1" s="1"/>
  <c r="J51" i="1" s="1"/>
  <c r="E52" i="1"/>
  <c r="F52" i="1" s="1"/>
  <c r="G52" i="1" s="1"/>
  <c r="K52" i="1" s="1"/>
  <c r="E53" i="1"/>
  <c r="F53" i="1" s="1"/>
  <c r="G53" i="1" s="1"/>
  <c r="K53" i="1" s="1"/>
  <c r="E54" i="1"/>
  <c r="F54" i="1" s="1"/>
  <c r="G54" i="1" s="1"/>
  <c r="J54" i="1" s="1"/>
  <c r="E55" i="1"/>
  <c r="F55" i="1" s="1"/>
  <c r="G55" i="1" s="1"/>
  <c r="K55" i="1" s="1"/>
  <c r="E56" i="1"/>
  <c r="F56" i="1" s="1"/>
  <c r="G56" i="1" s="1"/>
  <c r="K56" i="1" s="1"/>
  <c r="E57" i="1"/>
  <c r="F57" i="1" s="1"/>
  <c r="G57" i="1" s="1"/>
  <c r="K57" i="1" s="1"/>
  <c r="E58" i="1"/>
  <c r="F58" i="1" s="1"/>
  <c r="G58" i="1" s="1"/>
  <c r="K58" i="1" s="1"/>
  <c r="E59" i="1"/>
  <c r="F59" i="1" s="1"/>
  <c r="G59" i="1" s="1"/>
  <c r="K59" i="1" s="1"/>
  <c r="E60" i="1"/>
  <c r="F60" i="1" s="1"/>
  <c r="G60" i="1" s="1"/>
  <c r="K60" i="1" s="1"/>
  <c r="E63" i="1"/>
  <c r="F63" i="1" s="1"/>
  <c r="G63" i="1" s="1"/>
  <c r="K63" i="1" s="1"/>
  <c r="E64" i="1"/>
  <c r="F64" i="1" s="1"/>
  <c r="G64" i="1" s="1"/>
  <c r="K64" i="1" s="1"/>
  <c r="Q61" i="1"/>
  <c r="Q62" i="1"/>
  <c r="Q64" i="1"/>
  <c r="Q63" i="1"/>
  <c r="E22" i="1"/>
  <c r="F22" i="1" s="1"/>
  <c r="G22" i="1" s="1"/>
  <c r="K22" i="1" s="1"/>
  <c r="E30" i="1"/>
  <c r="F30" i="1" s="1"/>
  <c r="G30" i="1" s="1"/>
  <c r="K30" i="1" s="1"/>
  <c r="E31" i="1"/>
  <c r="F31" i="1" s="1"/>
  <c r="G31" i="1" s="1"/>
  <c r="K31" i="1" s="1"/>
  <c r="E32" i="1"/>
  <c r="F32" i="1" s="1"/>
  <c r="G32" i="1" s="1"/>
  <c r="K32" i="1" s="1"/>
  <c r="E36" i="1"/>
  <c r="F36" i="1" s="1"/>
  <c r="G36" i="1" s="1"/>
  <c r="K36" i="1" s="1"/>
  <c r="E38" i="1"/>
  <c r="F38" i="1" s="1"/>
  <c r="G38" i="1" s="1"/>
  <c r="K38" i="1" s="1"/>
  <c r="E40" i="1"/>
  <c r="F40" i="1" s="1"/>
  <c r="G40" i="1" s="1"/>
  <c r="K40" i="1" s="1"/>
  <c r="E42" i="1"/>
  <c r="F42" i="1" s="1"/>
  <c r="G42" i="1" s="1"/>
  <c r="K42" i="1" s="1"/>
  <c r="E43" i="1"/>
  <c r="F43" i="1" s="1"/>
  <c r="G43" i="1" s="1"/>
  <c r="K43" i="1" s="1"/>
  <c r="E44" i="1"/>
  <c r="F44" i="1" s="1"/>
  <c r="G44" i="1" s="1"/>
  <c r="K44" i="1" s="1"/>
  <c r="E46" i="1"/>
  <c r="F46" i="1" s="1"/>
  <c r="G46" i="1" s="1"/>
  <c r="K46" i="1" s="1"/>
  <c r="E35" i="1"/>
  <c r="F35" i="1" s="1"/>
  <c r="G35" i="1" s="1"/>
  <c r="K35" i="1" s="1"/>
  <c r="E33" i="1"/>
  <c r="F33" i="1" s="1"/>
  <c r="G33" i="1" s="1"/>
  <c r="J33" i="1" s="1"/>
  <c r="E34" i="1"/>
  <c r="F34" i="1" s="1"/>
  <c r="G34" i="1" s="1"/>
  <c r="J34" i="1" s="1"/>
  <c r="E37" i="1"/>
  <c r="F37" i="1" s="1"/>
  <c r="G37" i="1" s="1"/>
  <c r="J37" i="1" s="1"/>
  <c r="E39" i="1"/>
  <c r="F39" i="1" s="1"/>
  <c r="G39" i="1" s="1"/>
  <c r="J39" i="1" s="1"/>
  <c r="E41" i="1"/>
  <c r="F41" i="1" s="1"/>
  <c r="G41" i="1" s="1"/>
  <c r="J41" i="1" s="1"/>
  <c r="E45" i="1"/>
  <c r="F45" i="1" s="1"/>
  <c r="G45" i="1" s="1"/>
  <c r="J45" i="1" s="1"/>
  <c r="E47" i="1"/>
  <c r="F47" i="1" s="1"/>
  <c r="G47" i="1" s="1"/>
  <c r="J47" i="1" s="1"/>
  <c r="E48" i="1"/>
  <c r="F48" i="1" s="1"/>
  <c r="G48" i="1" s="1"/>
  <c r="J48" i="1" s="1"/>
  <c r="E23" i="1"/>
  <c r="F23" i="1" s="1"/>
  <c r="G23" i="1" s="1"/>
  <c r="K23" i="1" s="1"/>
  <c r="E24" i="1"/>
  <c r="F24" i="1"/>
  <c r="G24" i="1" s="1"/>
  <c r="K24" i="1" s="1"/>
  <c r="E25" i="1"/>
  <c r="F25" i="1" s="1"/>
  <c r="G25" i="1" s="1"/>
  <c r="K25" i="1" s="1"/>
  <c r="E26" i="1"/>
  <c r="F26" i="1"/>
  <c r="G26" i="1" s="1"/>
  <c r="K26" i="1" s="1"/>
  <c r="E27" i="1"/>
  <c r="F27" i="1" s="1"/>
  <c r="G27" i="1" s="1"/>
  <c r="K27" i="1" s="1"/>
  <c r="E28" i="1"/>
  <c r="F28" i="1"/>
  <c r="G28" i="1" s="1"/>
  <c r="K28" i="1" s="1"/>
  <c r="E29" i="1"/>
  <c r="F29" i="1" s="1"/>
  <c r="G29" i="1" s="1"/>
  <c r="K29" i="1" s="1"/>
  <c r="Q60" i="1"/>
  <c r="Q59" i="1"/>
  <c r="Q57" i="1"/>
  <c r="Q55" i="1"/>
  <c r="E21" i="1"/>
  <c r="F21" i="1" s="1"/>
  <c r="G21" i="1" s="1"/>
  <c r="K21" i="1" s="1"/>
  <c r="H27" i="2"/>
  <c r="B27" i="2"/>
  <c r="G27" i="2"/>
  <c r="C27" i="2"/>
  <c r="E27" i="2"/>
  <c r="D27" i="2"/>
  <c r="A27" i="2"/>
  <c r="H26" i="2"/>
  <c r="B26" i="2"/>
  <c r="G26" i="2"/>
  <c r="C26" i="2"/>
  <c r="E26" i="2"/>
  <c r="D26" i="2"/>
  <c r="A26" i="2"/>
  <c r="H25" i="2"/>
  <c r="B25" i="2"/>
  <c r="G25" i="2"/>
  <c r="C25" i="2"/>
  <c r="E25" i="2"/>
  <c r="D25" i="2"/>
  <c r="A25" i="2"/>
  <c r="H24" i="2"/>
  <c r="G24" i="2"/>
  <c r="D24" i="2"/>
  <c r="C24" i="2"/>
  <c r="E24" i="2"/>
  <c r="B24" i="2"/>
  <c r="A24" i="2"/>
  <c r="H23" i="2"/>
  <c r="B23" i="2"/>
  <c r="G23" i="2"/>
  <c r="C23" i="2"/>
  <c r="E23" i="2"/>
  <c r="D23" i="2"/>
  <c r="A23" i="2"/>
  <c r="H22" i="2"/>
  <c r="G22" i="2"/>
  <c r="C22" i="2"/>
  <c r="E22" i="2"/>
  <c r="D22" i="2"/>
  <c r="B22" i="2"/>
  <c r="A22" i="2"/>
  <c r="H21" i="2"/>
  <c r="G21" i="2"/>
  <c r="C21" i="2"/>
  <c r="E21" i="2"/>
  <c r="D21" i="2"/>
  <c r="B21" i="2"/>
  <c r="A21" i="2"/>
  <c r="H20" i="2"/>
  <c r="B20" i="2"/>
  <c r="G20" i="2"/>
  <c r="D20" i="2"/>
  <c r="C20" i="2"/>
  <c r="E20" i="2"/>
  <c r="A20" i="2"/>
  <c r="H19" i="2"/>
  <c r="B19" i="2"/>
  <c r="G19" i="2"/>
  <c r="C19" i="2"/>
  <c r="E19" i="2"/>
  <c r="D19" i="2"/>
  <c r="A19" i="2"/>
  <c r="H18" i="2"/>
  <c r="G18" i="2"/>
  <c r="C18" i="2"/>
  <c r="E18" i="2"/>
  <c r="D18" i="2"/>
  <c r="B18" i="2"/>
  <c r="A18" i="2"/>
  <c r="H17" i="2"/>
  <c r="B17" i="2"/>
  <c r="G17" i="2"/>
  <c r="C17" i="2"/>
  <c r="E17" i="2"/>
  <c r="D17" i="2"/>
  <c r="A17" i="2"/>
  <c r="H16" i="2"/>
  <c r="B16" i="2"/>
  <c r="G16" i="2"/>
  <c r="C16" i="2"/>
  <c r="E16" i="2"/>
  <c r="D16" i="2"/>
  <c r="A16" i="2"/>
  <c r="H15" i="2"/>
  <c r="B15" i="2"/>
  <c r="G15" i="2"/>
  <c r="C15" i="2"/>
  <c r="E15" i="2"/>
  <c r="D15" i="2"/>
  <c r="A15" i="2"/>
  <c r="H14" i="2"/>
  <c r="B14" i="2"/>
  <c r="G14" i="2"/>
  <c r="D14" i="2"/>
  <c r="C14" i="2"/>
  <c r="E14" i="2"/>
  <c r="A14" i="2"/>
  <c r="H13" i="2"/>
  <c r="G13" i="2"/>
  <c r="C13" i="2"/>
  <c r="E13" i="2"/>
  <c r="D13" i="2"/>
  <c r="B13" i="2"/>
  <c r="A13" i="2"/>
  <c r="H12" i="2"/>
  <c r="G12" i="2"/>
  <c r="D12" i="2"/>
  <c r="C12" i="2"/>
  <c r="E12" i="2"/>
  <c r="B12" i="2"/>
  <c r="A12" i="2"/>
  <c r="H11" i="2"/>
  <c r="B11" i="2"/>
  <c r="G11" i="2"/>
  <c r="C11" i="2"/>
  <c r="E11" i="2"/>
  <c r="D11" i="2"/>
  <c r="A11" i="2"/>
  <c r="C9" i="1"/>
  <c r="D9" i="1"/>
  <c r="Q58" i="1"/>
  <c r="Q54" i="1"/>
  <c r="Q48" i="1"/>
  <c r="Q56" i="1"/>
  <c r="Q53" i="1"/>
  <c r="Q50" i="1"/>
  <c r="Q51" i="1"/>
  <c r="Q43" i="1"/>
  <c r="Q49" i="1"/>
  <c r="Q52" i="1"/>
  <c r="Q47" i="1"/>
  <c r="Q45" i="1"/>
  <c r="Q46" i="1"/>
  <c r="Q44" i="1"/>
  <c r="Q41" i="1"/>
  <c r="Q39" i="1"/>
  <c r="Q37" i="1"/>
  <c r="Q22" i="1"/>
  <c r="F16" i="1"/>
  <c r="F17" i="1" s="1"/>
  <c r="C17" i="1"/>
  <c r="Q42" i="1"/>
  <c r="Q40" i="1"/>
  <c r="Q38" i="1"/>
  <c r="Q35" i="1"/>
  <c r="Q36" i="1"/>
  <c r="Q24" i="1"/>
  <c r="Q25" i="1"/>
  <c r="Q26" i="1"/>
  <c r="Q27" i="1"/>
  <c r="Q28" i="1"/>
  <c r="Q29" i="1"/>
  <c r="Q33" i="1"/>
  <c r="Q30" i="1"/>
  <c r="Q32" i="1"/>
  <c r="Q34" i="1"/>
  <c r="Q21" i="1"/>
  <c r="Q23" i="1"/>
  <c r="Q31" i="1"/>
  <c r="C11" i="1"/>
  <c r="C12" i="1"/>
  <c r="O66" i="1" l="1"/>
  <c r="C16" i="1"/>
  <c r="D18" i="1" s="1"/>
  <c r="O50" i="1"/>
  <c r="O53" i="1"/>
  <c r="O55" i="1"/>
  <c r="O52" i="1"/>
  <c r="O58" i="1"/>
  <c r="O64" i="1"/>
  <c r="O51" i="1"/>
  <c r="O60" i="1"/>
  <c r="O56" i="1"/>
  <c r="O63" i="1"/>
  <c r="O43" i="1"/>
  <c r="O48" i="1"/>
  <c r="O47" i="1"/>
  <c r="O44" i="1"/>
  <c r="C15" i="1"/>
  <c r="O61" i="1"/>
  <c r="O42" i="1"/>
  <c r="O49" i="1"/>
  <c r="O65" i="1"/>
  <c r="O59" i="1"/>
  <c r="O45" i="1"/>
  <c r="O54" i="1"/>
  <c r="O57" i="1"/>
  <c r="O46" i="1"/>
  <c r="O62" i="1"/>
  <c r="C18" i="1" l="1"/>
  <c r="F18" i="1"/>
  <c r="F19" i="1" s="1"/>
</calcChain>
</file>

<file path=xl/sharedStrings.xml><?xml version="1.0" encoding="utf-8"?>
<sst xmlns="http://schemas.openxmlformats.org/spreadsheetml/2006/main" count="290" uniqueCount="161">
  <si>
    <t>IBVS 6244</t>
  </si>
  <si>
    <t>s5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</si>
  <si>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</si>
  <si>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</si>
  <si>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</si>
  <si>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</si>
  <si>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</si>
  <si>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</si>
  <si>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</si>
  <si>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</si>
  <si>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</si>
  <si>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</si>
  <si>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</si>
  <si>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</si>
  <si>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</si>
  <si>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</si>
  <si>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</si>
  <si>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</si>
  <si>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</si>
  <si>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</si>
  <si>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</si>
  <si>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</si>
  <si>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</si>
  <si>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</si>
  <si>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</si>
  <si>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</si>
  <si>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</si>
  <si>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</si>
  <si>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</si>
  <si>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</si>
  <si>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</si>
  <si>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</si>
  <si>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</si>
  <si>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</si>
  <si>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</si>
  <si>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</si>
  <si>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</si>
  <si>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5438</t>
  </si>
  <si>
    <t>I</t>
  </si>
  <si>
    <t>II</t>
  </si>
  <si>
    <t>IBVS 5713</t>
  </si>
  <si>
    <t>IBVS 5543</t>
  </si>
  <si>
    <t>IBVS 5653</t>
  </si>
  <si>
    <t>IBVS 5403</t>
  </si>
  <si>
    <t>EW?</t>
  </si>
  <si>
    <t>IBVS 5781</t>
  </si>
  <si>
    <t>IBVS 5875</t>
  </si>
  <si>
    <t>IBVS 5894</t>
  </si>
  <si>
    <t>Add cycle</t>
  </si>
  <si>
    <t>Old Cycle</t>
  </si>
  <si>
    <t>IBVS 5918</t>
  </si>
  <si>
    <t>IBVS 5959</t>
  </si>
  <si>
    <t>IBVS 5992</t>
  </si>
  <si>
    <t>IBVS 6010</t>
  </si>
  <si>
    <t>IBVS 6018</t>
  </si>
  <si>
    <t>IBVS 6029</t>
  </si>
  <si>
    <t>IBVS 6048</t>
  </si>
  <si>
    <t>DX CVn / GSC 3022-0996</t>
  </si>
  <si>
    <t>IBVS 6131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</si>
  <si>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</si>
  <si>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</si>
  <si>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</si>
  <si>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</si>
  <si>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</si>
  <si>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</si>
  <si>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</si>
  <si>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</si>
  <si>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</si>
  <si>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</si>
  <si>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</si>
  <si>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</si>
  <si>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2454172.4590 </t>
  </si>
  <si>
    <t> 12.03.2007 23:00 </t>
  </si>
  <si>
    <t> 0.0031 </t>
  </si>
  <si>
    <t>C </t>
  </si>
  <si>
    <t> E.Blättler </t>
  </si>
  <si>
    <t>IBVS 5781 </t>
  </si>
  <si>
    <t>2454558.9649 </t>
  </si>
  <si>
    <t> 02.04.2008 11:09 </t>
  </si>
  <si>
    <t> -0.0003 </t>
  </si>
  <si>
    <t> R.Nelson </t>
  </si>
  <si>
    <t>IBVS 5875 </t>
  </si>
  <si>
    <t>2454589.5241 </t>
  </si>
  <si>
    <t> 03.05.2008 00:34 </t>
  </si>
  <si>
    <t> 0.0027 </t>
  </si>
  <si>
    <t>-I</t>
  </si>
  <si>
    <t> K.&amp; M.Rätz </t>
  </si>
  <si>
    <t>BAVM 209 </t>
  </si>
  <si>
    <t>2454888.8299 </t>
  </si>
  <si>
    <t> 26.02.2009 07:55 </t>
  </si>
  <si>
    <t>-3081</t>
  </si>
  <si>
    <t> 0.0006 </t>
  </si>
  <si>
    <t> R.Diethelm </t>
  </si>
  <si>
    <t>IBVS 5894 </t>
  </si>
  <si>
    <t>2454941.3625 </t>
  </si>
  <si>
    <t> 19.04.2009 20:42 </t>
  </si>
  <si>
    <t>-2934</t>
  </si>
  <si>
    <t> -0.0021 </t>
  </si>
  <si>
    <t>BAVM 214 </t>
  </si>
  <si>
    <t>2454972.4565 </t>
  </si>
  <si>
    <t> 20.05.2009 22:57 </t>
  </si>
  <si>
    <t>-2847</t>
  </si>
  <si>
    <t>2455309.4697 </t>
  </si>
  <si>
    <t> 22.04.2010 23:16 </t>
  </si>
  <si>
    <t>-1904</t>
  </si>
  <si>
    <t> 0.0011 </t>
  </si>
  <si>
    <t> F.Agerer </t>
  </si>
  <si>
    <t>2455571.9634 </t>
  </si>
  <si>
    <t> 10.01.2011 11:07 </t>
  </si>
  <si>
    <t>-1169.5</t>
  </si>
  <si>
    <t> -0.0027 </t>
  </si>
  <si>
    <t>R</t>
  </si>
  <si>
    <t>IBVS 6018 </t>
  </si>
  <si>
    <t>2455617.8901 </t>
  </si>
  <si>
    <t> 25.02.2011 09:21 </t>
  </si>
  <si>
    <t>-1041</t>
  </si>
  <si>
    <t> 0.0003 </t>
  </si>
  <si>
    <t>IBVS 5992 </t>
  </si>
  <si>
    <t>2455669.5329 </t>
  </si>
  <si>
    <t> 18.04.2011 00:47 </t>
  </si>
  <si>
    <t>-896.5</t>
  </si>
  <si>
    <t> 0.0013 </t>
  </si>
  <si>
    <t>BAVM 220 </t>
  </si>
  <si>
    <t>2455685.7908 </t>
  </si>
  <si>
    <t> 04.05.2011 06:58 </t>
  </si>
  <si>
    <t>-851</t>
  </si>
  <si>
    <t> -0.0017 </t>
  </si>
  <si>
    <t>2455700.4445 </t>
  </si>
  <si>
    <t> 18.05.2011 22:40 </t>
  </si>
  <si>
    <t>-810</t>
  </si>
  <si>
    <t> -0.0007 </t>
  </si>
  <si>
    <t>2455989.9251 </t>
  </si>
  <si>
    <t> 03.03.2012 10:12 </t>
  </si>
  <si>
    <t>0</t>
  </si>
  <si>
    <t> 0.0000 </t>
  </si>
  <si>
    <t>IBVS 6029 </t>
  </si>
  <si>
    <t>2456012.4395 </t>
  </si>
  <si>
    <t> 25.03.2012 22:32 </t>
  </si>
  <si>
    <t>63</t>
  </si>
  <si>
    <t>BAVM 228 </t>
  </si>
  <si>
    <t>2456012.6201 </t>
  </si>
  <si>
    <t> 26.03.2012 02:52 </t>
  </si>
  <si>
    <t>63.5</t>
  </si>
  <si>
    <t> 0.0012 </t>
  </si>
  <si>
    <t>2456048.7131 </t>
  </si>
  <si>
    <t> 01.05.2012 05:06 </t>
  </si>
  <si>
    <t>164.5</t>
  </si>
  <si>
    <t> -0.0014 </t>
  </si>
  <si>
    <t>2456693.9601 </t>
  </si>
  <si>
    <t> 05.02.2014 11:02 </t>
  </si>
  <si>
    <t>1970</t>
  </si>
  <si>
    <t> -0.0087 </t>
  </si>
  <si>
    <t>c</t>
  </si>
  <si>
    <t>Nothing new</t>
  </si>
  <si>
    <t>IBVS 6195</t>
  </si>
  <si>
    <t>IBVS 6154</t>
  </si>
  <si>
    <t>OEJV 0179</t>
  </si>
  <si>
    <t>JAVSO..45..215</t>
  </si>
  <si>
    <t>RHN 2020</t>
  </si>
  <si>
    <t>IBVS 6262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</si>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</sst>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"/>
  </numFmts>
  <fonts count="40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2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0" fillId="24" borderId="17" xfId="0" applyFill="1" applyBorder="1" applyAlignment="1">
      <alignment horizontal="left" wrapText="1" indent="1"/>
    </xf>
    <xf numFmtId="0" fontId="0" fillId="24" borderId="17" xfId="0" applyFill="1" applyBorder="1" applyAlignment="1">
      <alignment horizontal="center" wrapText="1"/>
    </xf>
    <xf numFmtId="0" fontId="0" fillId="24" borderId="17" xfId="0" applyFill="1" applyBorder="1" applyAlignment="1">
      <alignment horizontal="right" wrapText="1"/>
    </xf>
    <xf numFmtId="0" fontId="17" fillId="24" borderId="17" xfId="38" applyFill="1" applyBorder="1" applyAlignment="1" applyProtection="1">
      <alignment horizontal="right" wrapText="1"/>
    </xf>
    <xf numFmtId="0" fontId="18" fillId="25" borderId="0" xfId="0" applyFont="1" applyFill="1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>
      <alignment vertical="top"/>
    </xf>
    <xf numFmtId="0" fontId="36" fillId="0" borderId="0" xfId="0" applyFont="1" applyAlignment="1"/>
    <xf numFmtId="0" fontId="35" fillId="0" borderId="0" xfId="43" applyFont="1"/>
    <xf numFmtId="0" fontId="35" fillId="0" borderId="0" xfId="43" applyFont="1" applyAlignment="1">
      <alignment horizontal="center"/>
    </xf>
    <xf numFmtId="0" fontId="35" fillId="0" borderId="0" xfId="43" applyFont="1" applyAlignment="1">
      <alignment horizontal="left"/>
    </xf>
    <xf numFmtId="0" fontId="35" fillId="0" borderId="0" xfId="42" applyFont="1" applyAlignment="1">
      <alignment wrapText="1"/>
    </xf>
    <xf numFmtId="0" fontId="35" fillId="0" borderId="0" xfId="42" applyFont="1" applyAlignment="1">
      <alignment horizontal="center" wrapText="1"/>
    </xf>
    <xf numFmtId="0" fontId="35" fillId="0" borderId="0" xfId="42" applyFont="1" applyAlignment="1">
      <alignment horizontal="left" wrapText="1"/>
    </xf>
    <xf numFmtId="0" fontId="37" fillId="0" borderId="0" xfId="42" applyFont="1" applyAlignment="1">
      <alignment horizontal="left" vertical="center"/>
    </xf>
    <xf numFmtId="0" fontId="37" fillId="0" borderId="0" xfId="42" applyFont="1" applyAlignment="1">
      <alignment horizontal="center" vertical="center"/>
    </xf>
    <xf numFmtId="0" fontId="37" fillId="0" borderId="0" xfId="42" applyFont="1" applyAlignment="1">
      <alignment horizontal="left"/>
    </xf>
    <xf numFmtId="0" fontId="38" fillId="0" borderId="0" xfId="42" applyFont="1" applyAlignment="1">
      <alignment horizontal="left"/>
    </xf>
    <xf numFmtId="0" fontId="38" fillId="0" borderId="0" xfId="42" applyFont="1" applyAlignment="1">
      <alignment horizontal="left" wrapText="1"/>
    </xf>
    <xf numFmtId="0" fontId="4" fillId="0" borderId="0" xfId="0" applyFont="1" applyAlignment="1"/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42" applyFont="1" applyAlignment="1">
      <alignment horizont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DX CVn - O-C Diagr.</a:t>
            </a:r>
          </a:p>
        </c:rich>
      </c:tx>
      <c:layout>
        <c:manualLayout>
          <c:xMode val="edge"/>
          <c:yMode val="edge"/>
          <c:x val="0.38073458707569807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601557425395"/>
          <c:y val="0.14634168126798494"/>
          <c:w val="0.80734065507432484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A8-4111-B7C4-FA94A74FF85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A8-4111-B7C4-FA94A74FF85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  <c:pt idx="12">
                  <c:v>-3.4690000029513612E-3</c:v>
                </c:pt>
                <c:pt idx="13">
                  <c:v>-3.4690000029513612E-3</c:v>
                </c:pt>
                <c:pt idx="16">
                  <c:v>3.7250000023050234E-3</c:v>
                </c:pt>
                <c:pt idx="18">
                  <c:v>-4.5399999362416565E-4</c:v>
                </c:pt>
                <c:pt idx="20">
                  <c:v>3.2860000064829364E-3</c:v>
                </c:pt>
                <c:pt idx="24">
                  <c:v>4.120999998121988E-3</c:v>
                </c:pt>
                <c:pt idx="26">
                  <c:v>2.1780000024591573E-3</c:v>
                </c:pt>
                <c:pt idx="27">
                  <c:v>-9.8199999774806201E-4</c:v>
                </c:pt>
                <c:pt idx="29">
                  <c:v>2.692000001843553E-3</c:v>
                </c:pt>
                <c:pt idx="30">
                  <c:v>4.6010000005480833E-3</c:v>
                </c:pt>
                <c:pt idx="33">
                  <c:v>-5.7000000015250407E-3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A8-4111-B7C4-FA94A74FF85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0">
                  <c:v>-1.4270000028773211E-3</c:v>
                </c:pt>
                <c:pt idx="1">
                  <c:v>-1.803999999538064E-3</c:v>
                </c:pt>
                <c:pt idx="2">
                  <c:v>0</c:v>
                </c:pt>
                <c:pt idx="3">
                  <c:v>-1.0729999994509853E-3</c:v>
                </c:pt>
                <c:pt idx="4">
                  <c:v>-3.56399999873247E-3</c:v>
                </c:pt>
                <c:pt idx="5">
                  <c:v>-2.719999996770639E-3</c:v>
                </c:pt>
                <c:pt idx="6">
                  <c:v>-3.8110000023152679E-3</c:v>
                </c:pt>
                <c:pt idx="7">
                  <c:v>4.3000000005122274E-4</c:v>
                </c:pt>
                <c:pt idx="8">
                  <c:v>-1.7619999998714775E-3</c:v>
                </c:pt>
                <c:pt idx="9">
                  <c:v>-3.6439999967115E-3</c:v>
                </c:pt>
                <c:pt idx="10">
                  <c:v>-3.6439999967115E-3</c:v>
                </c:pt>
                <c:pt idx="11">
                  <c:v>-1.1799999920185655E-3</c:v>
                </c:pt>
                <c:pt idx="14">
                  <c:v>3.4190000005764887E-3</c:v>
                </c:pt>
                <c:pt idx="15">
                  <c:v>6.8599999940488487E-4</c:v>
                </c:pt>
                <c:pt idx="17">
                  <c:v>2.0999999978812411E-3</c:v>
                </c:pt>
                <c:pt idx="19">
                  <c:v>1.3120000003254972E-3</c:v>
                </c:pt>
                <c:pt idx="21">
                  <c:v>-9.2999995104037225E-5</c:v>
                </c:pt>
                <c:pt idx="22">
                  <c:v>-9.2999995104037225E-5</c:v>
                </c:pt>
                <c:pt idx="23">
                  <c:v>3.0199999964679591E-3</c:v>
                </c:pt>
                <c:pt idx="25">
                  <c:v>1.1400000075809658E-3</c:v>
                </c:pt>
                <c:pt idx="28">
                  <c:v>3.3580000017536804E-3</c:v>
                </c:pt>
                <c:pt idx="31">
                  <c:v>2.0189999995636754E-3</c:v>
                </c:pt>
                <c:pt idx="32">
                  <c:v>-4.1820000042207539E-3</c:v>
                </c:pt>
                <c:pt idx="34">
                  <c:v>-5.4089999975985847E-3</c:v>
                </c:pt>
                <c:pt idx="35">
                  <c:v>-9.3559999950230122E-3</c:v>
                </c:pt>
                <c:pt idx="36">
                  <c:v>-8.7960000018938445E-3</c:v>
                </c:pt>
                <c:pt idx="37">
                  <c:v>-1.2209000000439119E-2</c:v>
                </c:pt>
                <c:pt idx="38">
                  <c:v>-1.2713999996776693E-2</c:v>
                </c:pt>
                <c:pt idx="39">
                  <c:v>-1.3709999999264255E-2</c:v>
                </c:pt>
                <c:pt idx="40">
                  <c:v>-1.5838999999687076E-2</c:v>
                </c:pt>
                <c:pt idx="41">
                  <c:v>-1.6730000003008172E-2</c:v>
                </c:pt>
                <c:pt idx="42">
                  <c:v>-1.8133999998099171E-2</c:v>
                </c:pt>
                <c:pt idx="43">
                  <c:v>-2.2088999998231884E-2</c:v>
                </c:pt>
                <c:pt idx="44">
                  <c:v>-3.3176999997522216E-2</c:v>
                </c:pt>
                <c:pt idx="45">
                  <c:v>-4.3956000001344364E-2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A8-4111-B7C4-FA94A74FF85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A8-4111-B7C4-FA94A74FF85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FA8-4111-B7C4-FA94A74FF85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2E-3</c:v>
                  </c:pt>
                  <c:pt idx="1">
                    <c:v>4.0000000000000002E-4</c:v>
                  </c:pt>
                  <c:pt idx="2">
                    <c:v>2E-3</c:v>
                  </c:pt>
                  <c:pt idx="3">
                    <c:v>1.5E-3</c:v>
                  </c:pt>
                  <c:pt idx="4">
                    <c:v>1E-3</c:v>
                  </c:pt>
                  <c:pt idx="5">
                    <c:v>6.9999999999999999E-4</c:v>
                  </c:pt>
                  <c:pt idx="6">
                    <c:v>5.9999999999999995E-4</c:v>
                  </c:pt>
                  <c:pt idx="7">
                    <c:v>1.4E-3</c:v>
                  </c:pt>
                  <c:pt idx="8">
                    <c:v>1E-3</c:v>
                  </c:pt>
                  <c:pt idx="9">
                    <c:v>4.0000000000000002E-4</c:v>
                  </c:pt>
                  <c:pt idx="10">
                    <c:v>4.0000000000000002E-4</c:v>
                  </c:pt>
                  <c:pt idx="11">
                    <c:v>1.1000000000000001E-3</c:v>
                  </c:pt>
                  <c:pt idx="12">
                    <c:v>3.0000000000000001E-3</c:v>
                  </c:pt>
                  <c:pt idx="13">
                    <c:v>3.0000000000000001E-3</c:v>
                  </c:pt>
                  <c:pt idx="14">
                    <c:v>6.9999999999999999E-4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8.0000000000000004E-4</c:v>
                  </c:pt>
                  <c:pt idx="18">
                    <c:v>4.0000000000000002E-4</c:v>
                  </c:pt>
                  <c:pt idx="19">
                    <c:v>8.0000000000000004E-4</c:v>
                  </c:pt>
                  <c:pt idx="20">
                    <c:v>1.8E-3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2.8999999999999998E-3</c:v>
                  </c:pt>
                  <c:pt idx="25">
                    <c:v>4.0000000000000002E-4</c:v>
                  </c:pt>
                  <c:pt idx="26">
                    <c:v>2.3E-3</c:v>
                  </c:pt>
                  <c:pt idx="27">
                    <c:v>5.0000000000000001E-4</c:v>
                  </c:pt>
                  <c:pt idx="28">
                    <c:v>8.0000000000000004E-4</c:v>
                  </c:pt>
                  <c:pt idx="29">
                    <c:v>5.9999999999999995E-4</c:v>
                  </c:pt>
                  <c:pt idx="30">
                    <c:v>1.5E-3</c:v>
                  </c:pt>
                  <c:pt idx="31">
                    <c:v>2.9999999999999997E-4</c:v>
                  </c:pt>
                  <c:pt idx="32">
                    <c:v>5.0000000000000001E-4</c:v>
                  </c:pt>
                  <c:pt idx="33">
                    <c:v>2.0000000000000001E-4</c:v>
                  </c:pt>
                  <c:pt idx="34">
                    <c:v>2.0000000000000001E-4</c:v>
                  </c:pt>
                  <c:pt idx="35">
                    <c:v>4.0000000000000002E-4</c:v>
                  </c:pt>
                  <c:pt idx="36">
                    <c:v>2.5000000000000001E-3</c:v>
                  </c:pt>
                  <c:pt idx="37">
                    <c:v>2.0000000000000001E-4</c:v>
                  </c:pt>
                  <c:pt idx="38">
                    <c:v>1.9E-3</c:v>
                  </c:pt>
                  <c:pt idx="39">
                    <c:v>2.9999999999999997E-4</c:v>
                  </c:pt>
                  <c:pt idx="40">
                    <c:v>5.9999999999999995E-4</c:v>
                  </c:pt>
                  <c:pt idx="41">
                    <c:v>8.9999999999999998E-4</c:v>
                  </c:pt>
                  <c:pt idx="42">
                    <c:v>1E-4</c:v>
                  </c:pt>
                  <c:pt idx="43">
                    <c:v>5.9999999999999995E-4</c:v>
                  </c:pt>
                  <c:pt idx="44">
                    <c:v>2.9999999999999997E-4</c:v>
                  </c:pt>
                  <c:pt idx="4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FA8-4111-B7C4-FA94A74FF85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-3751.5</c:v>
                </c:pt>
                <c:pt idx="1">
                  <c:v>-3528</c:v>
                </c:pt>
                <c:pt idx="2">
                  <c:v>0</c:v>
                </c:pt>
                <c:pt idx="3">
                  <c:v>251.5</c:v>
                </c:pt>
                <c:pt idx="4">
                  <c:v>252</c:v>
                </c:pt>
                <c:pt idx="5">
                  <c:v>260</c:v>
                </c:pt>
                <c:pt idx="6">
                  <c:v>260.5</c:v>
                </c:pt>
                <c:pt idx="7">
                  <c:v>335</c:v>
                </c:pt>
                <c:pt idx="8">
                  <c:v>341</c:v>
                </c:pt>
                <c:pt idx="9">
                  <c:v>1242</c:v>
                </c:pt>
                <c:pt idx="10">
                  <c:v>1242</c:v>
                </c:pt>
                <c:pt idx="11">
                  <c:v>2490</c:v>
                </c:pt>
                <c:pt idx="12">
                  <c:v>3379.5</c:v>
                </c:pt>
                <c:pt idx="13">
                  <c:v>3379.5</c:v>
                </c:pt>
                <c:pt idx="14">
                  <c:v>4395.5</c:v>
                </c:pt>
                <c:pt idx="15">
                  <c:v>5477</c:v>
                </c:pt>
                <c:pt idx="16">
                  <c:v>5562.5</c:v>
                </c:pt>
                <c:pt idx="17">
                  <c:v>6400</c:v>
                </c:pt>
                <c:pt idx="18">
                  <c:v>6547</c:v>
                </c:pt>
                <c:pt idx="19">
                  <c:v>6634</c:v>
                </c:pt>
                <c:pt idx="20">
                  <c:v>7577</c:v>
                </c:pt>
                <c:pt idx="21">
                  <c:v>8311.5</c:v>
                </c:pt>
                <c:pt idx="22">
                  <c:v>8311.5</c:v>
                </c:pt>
                <c:pt idx="23">
                  <c:v>8440</c:v>
                </c:pt>
                <c:pt idx="24">
                  <c:v>8584.5</c:v>
                </c:pt>
                <c:pt idx="25">
                  <c:v>8630</c:v>
                </c:pt>
                <c:pt idx="26">
                  <c:v>8671</c:v>
                </c:pt>
                <c:pt idx="27">
                  <c:v>9351</c:v>
                </c:pt>
                <c:pt idx="28">
                  <c:v>9481</c:v>
                </c:pt>
                <c:pt idx="29">
                  <c:v>9544</c:v>
                </c:pt>
                <c:pt idx="30">
                  <c:v>9544.5</c:v>
                </c:pt>
                <c:pt idx="31">
                  <c:v>9645.5</c:v>
                </c:pt>
                <c:pt idx="32">
                  <c:v>11451</c:v>
                </c:pt>
                <c:pt idx="33">
                  <c:v>11550</c:v>
                </c:pt>
                <c:pt idx="34">
                  <c:v>12384.5</c:v>
                </c:pt>
                <c:pt idx="35">
                  <c:v>12458</c:v>
                </c:pt>
                <c:pt idx="36">
                  <c:v>12678</c:v>
                </c:pt>
                <c:pt idx="37">
                  <c:v>13549.5</c:v>
                </c:pt>
                <c:pt idx="38">
                  <c:v>13677</c:v>
                </c:pt>
                <c:pt idx="39">
                  <c:v>13705</c:v>
                </c:pt>
                <c:pt idx="40">
                  <c:v>14664.5</c:v>
                </c:pt>
                <c:pt idx="41">
                  <c:v>14665</c:v>
                </c:pt>
                <c:pt idx="42">
                  <c:v>14687</c:v>
                </c:pt>
                <c:pt idx="43">
                  <c:v>15689.5</c:v>
                </c:pt>
                <c:pt idx="44">
                  <c:v>17673.5</c:v>
                </c:pt>
                <c:pt idx="45">
                  <c:v>19708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21">
                  <c:v>9.88918960493302E-3</c:v>
                </c:pt>
                <c:pt idx="22">
                  <c:v>9.88918960493302E-3</c:v>
                </c:pt>
                <c:pt idx="23">
                  <c:v>9.3180641230825728E-3</c:v>
                </c:pt>
                <c:pt idx="24">
                  <c:v>8.6758257407682504E-3</c:v>
                </c:pt>
                <c:pt idx="25">
                  <c:v>8.473598430074121E-3</c:v>
                </c:pt>
                <c:pt idx="26">
                  <c:v>8.2913716226354559E-3</c:v>
                </c:pt>
                <c:pt idx="27">
                  <c:v>5.269073352921011E-3</c:v>
                </c:pt>
                <c:pt idx="28">
                  <c:v>4.6912810366520757E-3</c:v>
                </c:pt>
                <c:pt idx="29">
                  <c:v>4.4112739910755899E-3</c:v>
                </c:pt>
                <c:pt idx="30">
                  <c:v>4.4090517129360962E-3</c:v>
                </c:pt>
                <c:pt idx="31">
                  <c:v>3.9601515287579214E-3</c:v>
                </c:pt>
                <c:pt idx="32">
                  <c:v>-4.0644948329618333E-3</c:v>
                </c:pt>
                <c:pt idx="33">
                  <c:v>-4.5045059045820193E-3</c:v>
                </c:pt>
                <c:pt idx="34">
                  <c:v>-8.2134881194007026E-3</c:v>
                </c:pt>
                <c:pt idx="35">
                  <c:v>-8.540163005906605E-3</c:v>
                </c:pt>
                <c:pt idx="36">
                  <c:v>-9.5179653872848047E-3</c:v>
                </c:pt>
                <c:pt idx="37">
                  <c:v>-1.3391396184426189E-2</c:v>
                </c:pt>
                <c:pt idx="38">
                  <c:v>-1.3958077109997642E-2</c:v>
                </c:pt>
                <c:pt idx="39">
                  <c:v>-1.4082524685809415E-2</c:v>
                </c:pt>
                <c:pt idx="40">
                  <c:v>-1.8347076435502076E-2</c:v>
                </c:pt>
                <c:pt idx="41">
                  <c:v>-1.8349298713641569E-2</c:v>
                </c:pt>
                <c:pt idx="42">
                  <c:v>-1.844707895177939E-2</c:v>
                </c:pt>
                <c:pt idx="43">
                  <c:v>-2.2902746621468704E-2</c:v>
                </c:pt>
                <c:pt idx="44">
                  <c:v>-3.17207462789885E-2</c:v>
                </c:pt>
                <c:pt idx="45">
                  <c:v>-4.0763196028597369E-2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FA8-4111-B7C4-FA94A74FF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850496"/>
        <c:axId val="1"/>
      </c:scatterChart>
      <c:valAx>
        <c:axId val="634850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05279041954623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458715596330278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8504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76484705466862"/>
          <c:y val="0.92073298764483702"/>
          <c:w val="0.63761564208143706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28575</xdr:colOff>
      <xdr:row>18</xdr:row>
      <xdr:rowOff>38100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D2F8F0D-F8E3-9E34-231C-0A7286ADA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14" TargetMode="External"/><Relationship Id="rId13" Type="http://schemas.openxmlformats.org/officeDocument/2006/relationships/hyperlink" Target="http://www.bav-astro.de/sfs/BAVM_link.php?BAVMnr=220" TargetMode="External"/><Relationship Id="rId18" Type="http://schemas.openxmlformats.org/officeDocument/2006/relationships/hyperlink" Target="http://www.konkoly.hu/cgi-bin/IBVS?6131" TargetMode="External"/><Relationship Id="rId3" Type="http://schemas.openxmlformats.org/officeDocument/2006/relationships/hyperlink" Target="http://www.konkoly.hu/cgi-bin/IBVS?5875" TargetMode="External"/><Relationship Id="rId7" Type="http://schemas.openxmlformats.org/officeDocument/2006/relationships/hyperlink" Target="http://www.konkoly.hu/cgi-bin/IBVS?5894" TargetMode="External"/><Relationship Id="rId12" Type="http://schemas.openxmlformats.org/officeDocument/2006/relationships/hyperlink" Target="http://www.konkoly.hu/cgi-bin/IBVS?5992" TargetMode="External"/><Relationship Id="rId17" Type="http://schemas.openxmlformats.org/officeDocument/2006/relationships/hyperlink" Target="http://www.konkoly.hu/cgi-bin/IBVS?6029" TargetMode="External"/><Relationship Id="rId2" Type="http://schemas.openxmlformats.org/officeDocument/2006/relationships/hyperlink" Target="http://www.konkoly.hu/cgi-bin/IBVS?5781" TargetMode="External"/><Relationship Id="rId16" Type="http://schemas.openxmlformats.org/officeDocument/2006/relationships/hyperlink" Target="http://www.bav-astro.de/sfs/BAVM_link.php?BAVMnr=22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214" TargetMode="External"/><Relationship Id="rId11" Type="http://schemas.openxmlformats.org/officeDocument/2006/relationships/hyperlink" Target="http://www.bav-astro.de/sfs/BAVM_link.php?BAVMnr=220" TargetMode="External"/><Relationship Id="rId5" Type="http://schemas.openxmlformats.org/officeDocument/2006/relationships/hyperlink" Target="http://www.konkoly.hu/cgi-bin/IBVS?5894" TargetMode="External"/><Relationship Id="rId15" Type="http://schemas.openxmlformats.org/officeDocument/2006/relationships/hyperlink" Target="http://www.bav-astro.de/sfs/BAVM_link.php?BAVMnr=228" TargetMode="External"/><Relationship Id="rId10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bav-astro.de/sfs/BAVM_link.php?BAVMnr=209" TargetMode="External"/><Relationship Id="rId9" Type="http://schemas.openxmlformats.org/officeDocument/2006/relationships/hyperlink" Target="http://www.konkoly.hu/cgi-bin/IBVS?6018" TargetMode="External"/><Relationship Id="rId14" Type="http://schemas.openxmlformats.org/officeDocument/2006/relationships/hyperlink" Target="http://www.konkoly.hu/cgi-bin/IBVS?6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38"/>
  <sheetViews>
    <sheetView tabSelected="1" workbookViewId="0">
      <pane xSplit="14" ySplit="21" topLeftCell="O58" activePane="bottomRight" state="frozen"/>
      <selection pane="topRight" activeCell="O1" sqref="O1"/>
      <selection pane="bottomLeft" activeCell="A22" sqref="A22"/>
      <selection pane="bottomRight" activeCell="E9" sqref="E9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57</v>
      </c>
    </row>
    <row r="2" spans="1:6" x14ac:dyDescent="0.2">
      <c r="A2" t="s">
        <v>26</v>
      </c>
      <c r="B2" t="s">
        <v>44</v>
      </c>
      <c r="C2" s="3"/>
      <c r="D2" s="3"/>
    </row>
    <row r="3" spans="1:6" ht="13.5" thickBot="1" x14ac:dyDescent="0.25"/>
    <row r="4" spans="1:6" ht="14.25" thickTop="1" thickBot="1" x14ac:dyDescent="0.25">
      <c r="A4" s="5" t="s">
        <v>3</v>
      </c>
      <c r="C4" s="8" t="s">
        <v>29</v>
      </c>
      <c r="D4" s="9" t="s">
        <v>29</v>
      </c>
    </row>
    <row r="5" spans="1:6" ht="13.5" thickTop="1" x14ac:dyDescent="0.2">
      <c r="A5" s="11" t="s">
        <v>31</v>
      </c>
      <c r="B5" s="12"/>
      <c r="C5" s="13">
        <v>-9.5</v>
      </c>
      <c r="D5" s="12" t="s">
        <v>32</v>
      </c>
    </row>
    <row r="6" spans="1:6" x14ac:dyDescent="0.2">
      <c r="A6" s="5" t="s">
        <v>4</v>
      </c>
    </row>
    <row r="7" spans="1:6" x14ac:dyDescent="0.2">
      <c r="A7" t="s">
        <v>5</v>
      </c>
      <c r="C7" s="28">
        <v>52601.582999999999</v>
      </c>
    </row>
    <row r="8" spans="1:6" x14ac:dyDescent="0.2">
      <c r="A8" t="s">
        <v>6</v>
      </c>
      <c r="C8" s="10">
        <v>0.35738199999999998</v>
      </c>
    </row>
    <row r="9" spans="1:6" x14ac:dyDescent="0.2">
      <c r="A9" s="26" t="s">
        <v>36</v>
      </c>
      <c r="B9" s="27">
        <v>49</v>
      </c>
      <c r="C9" s="24" t="str">
        <f>"F"&amp;B9</f>
        <v>F49</v>
      </c>
      <c r="D9" s="25" t="str">
        <f>"G"&amp;B9</f>
        <v>G49</v>
      </c>
    </row>
    <row r="10" spans="1:6" ht="13.5" thickBot="1" x14ac:dyDescent="0.25">
      <c r="A10" s="12"/>
      <c r="B10" s="12"/>
      <c r="C10" s="4" t="s">
        <v>22</v>
      </c>
      <c r="D10" s="4" t="s">
        <v>23</v>
      </c>
      <c r="E10" s="12"/>
    </row>
    <row r="11" spans="1:6" x14ac:dyDescent="0.2">
      <c r="A11" s="12" t="s">
        <v>18</v>
      </c>
      <c r="B11" s="12"/>
      <c r="C11" s="23">
        <f ca="1">INTERCEPT(INDIRECT($D$9):G992,INDIRECT($C$9):F992)</f>
        <v>4.6830119117773621E-2</v>
      </c>
      <c r="D11" s="3"/>
      <c r="E11" s="12"/>
    </row>
    <row r="12" spans="1:6" x14ac:dyDescent="0.2">
      <c r="A12" s="12" t="s">
        <v>19</v>
      </c>
      <c r="B12" s="12"/>
      <c r="C12" s="23">
        <f ca="1">SLOPE(INDIRECT($D$9):G992,INDIRECT($C$9):F992)</f>
        <v>-4.4445562789918305E-6</v>
      </c>
      <c r="D12" s="3"/>
      <c r="E12" s="12"/>
    </row>
    <row r="13" spans="1:6" x14ac:dyDescent="0.2">
      <c r="A13" s="12" t="s">
        <v>21</v>
      </c>
      <c r="B13" s="12"/>
      <c r="C13" s="3" t="s">
        <v>16</v>
      </c>
    </row>
    <row r="14" spans="1:6" x14ac:dyDescent="0.2">
      <c r="A14" s="12"/>
      <c r="B14" s="12"/>
      <c r="C14" s="12"/>
    </row>
    <row r="15" spans="1:6" x14ac:dyDescent="0.2">
      <c r="A15" s="14" t="s">
        <v>20</v>
      </c>
      <c r="B15" s="12"/>
      <c r="C15" s="15">
        <f ca="1">(C7+C11)+(C8+C12)*INT(MAX(F21:F3533))</f>
        <v>59644.826692803974</v>
      </c>
      <c r="E15" s="16" t="s">
        <v>48</v>
      </c>
      <c r="F15" s="13">
        <v>1</v>
      </c>
    </row>
    <row r="16" spans="1:6" x14ac:dyDescent="0.2">
      <c r="A16" s="18" t="s">
        <v>7</v>
      </c>
      <c r="B16" s="12"/>
      <c r="C16" s="19">
        <f ca="1">+C8+C12</f>
        <v>0.35737755544372096</v>
      </c>
      <c r="E16" s="16" t="s">
        <v>33</v>
      </c>
      <c r="F16" s="17">
        <f ca="1">NOW()+15018.5+$C$5/24</f>
        <v>60313.776945833328</v>
      </c>
    </row>
    <row r="17" spans="1:17" ht="13.5" thickBot="1" x14ac:dyDescent="0.25">
      <c r="A17" s="16" t="s">
        <v>30</v>
      </c>
      <c r="B17" s="12"/>
      <c r="C17" s="12">
        <f>COUNT(C21:C2191)</f>
        <v>46</v>
      </c>
      <c r="E17" s="16" t="s">
        <v>49</v>
      </c>
      <c r="F17" s="17">
        <f ca="1">ROUND(2*(F16-$C$7)/$C$8,0)/2+F15</f>
        <v>21580.5</v>
      </c>
    </row>
    <row r="18" spans="1:17" ht="14.25" thickTop="1" thickBot="1" x14ac:dyDescent="0.25">
      <c r="A18" s="18" t="s">
        <v>8</v>
      </c>
      <c r="B18" s="12"/>
      <c r="C18" s="21">
        <f ca="1">+C15</f>
        <v>59644.826692803974</v>
      </c>
      <c r="D18" s="22">
        <f ca="1">+C16</f>
        <v>0.35737755544372096</v>
      </c>
      <c r="E18" s="16" t="s">
        <v>34</v>
      </c>
      <c r="F18" s="25">
        <f ca="1">ROUND(2*(F16-$C$15)/$C$16,0)/2+F15</f>
        <v>1873</v>
      </c>
    </row>
    <row r="19" spans="1:17" ht="13.5" thickTop="1" x14ac:dyDescent="0.2">
      <c r="E19" s="16" t="s">
        <v>35</v>
      </c>
      <c r="F19" s="20">
        <f ca="1">+$C$15+$C$16*F18-15018.5-$C$5/24</f>
        <v>45296.090687483396</v>
      </c>
    </row>
    <row r="20" spans="1:17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67</v>
      </c>
      <c r="I20" s="7" t="s">
        <v>70</v>
      </c>
      <c r="J20" s="7" t="s">
        <v>64</v>
      </c>
      <c r="K20" s="7" t="s">
        <v>62</v>
      </c>
      <c r="L20" s="7" t="s">
        <v>1</v>
      </c>
      <c r="M20" s="7" t="s">
        <v>27</v>
      </c>
      <c r="N20" s="7" t="s">
        <v>28</v>
      </c>
      <c r="O20" s="7" t="s">
        <v>25</v>
      </c>
      <c r="P20" s="6" t="s">
        <v>24</v>
      </c>
      <c r="Q20" s="4" t="s">
        <v>17</v>
      </c>
    </row>
    <row r="21" spans="1:17" x14ac:dyDescent="0.2">
      <c r="A21" s="33" t="s">
        <v>43</v>
      </c>
      <c r="B21" s="34" t="s">
        <v>39</v>
      </c>
      <c r="C21" s="33">
        <v>51260.862999999998</v>
      </c>
      <c r="D21" s="33">
        <v>2E-3</v>
      </c>
      <c r="E21" s="30">
        <f t="shared" ref="E21:E44" si="0">+(C21-C$7)/C$8</f>
        <v>-3751.5039929263398</v>
      </c>
      <c r="F21">
        <f t="shared" ref="F21:F44" si="1">ROUND(2*E21,0)/2</f>
        <v>-3751.5</v>
      </c>
      <c r="G21">
        <f t="shared" ref="G21:G44" si="2">+C21-(C$7+F21*C$8)</f>
        <v>-1.4270000028773211E-3</v>
      </c>
      <c r="K21">
        <f t="shared" ref="K21:K32" si="3">+G21</f>
        <v>-1.4270000028773211E-3</v>
      </c>
      <c r="Q21" s="2">
        <f t="shared" ref="Q21:Q44" si="4">+C21-15018.5</f>
        <v>36242.362999999998</v>
      </c>
    </row>
    <row r="22" spans="1:17" x14ac:dyDescent="0.2">
      <c r="A22" s="31" t="s">
        <v>43</v>
      </c>
      <c r="B22" s="32" t="s">
        <v>38</v>
      </c>
      <c r="C22" s="31">
        <v>51340.737500000003</v>
      </c>
      <c r="D22" s="31">
        <v>4.0000000000000002E-4</v>
      </c>
      <c r="E22" s="30">
        <f t="shared" si="0"/>
        <v>-3528.0050478199682</v>
      </c>
      <c r="F22">
        <f t="shared" si="1"/>
        <v>-3528</v>
      </c>
      <c r="G22">
        <f t="shared" si="2"/>
        <v>-1.803999999538064E-3</v>
      </c>
      <c r="K22">
        <f t="shared" si="3"/>
        <v>-1.803999999538064E-3</v>
      </c>
      <c r="Q22" s="2">
        <f t="shared" si="4"/>
        <v>36322.237500000003</v>
      </c>
    </row>
    <row r="23" spans="1:17" x14ac:dyDescent="0.2">
      <c r="A23" s="28" t="s">
        <v>37</v>
      </c>
      <c r="B23" s="29" t="s">
        <v>38</v>
      </c>
      <c r="C23" s="28">
        <v>52601.582999999999</v>
      </c>
      <c r="D23" s="28">
        <v>2E-3</v>
      </c>
      <c r="E23" s="30">
        <f t="shared" si="0"/>
        <v>0</v>
      </c>
      <c r="F23">
        <f t="shared" si="1"/>
        <v>0</v>
      </c>
      <c r="G23">
        <f t="shared" si="2"/>
        <v>0</v>
      </c>
      <c r="K23">
        <f t="shared" si="3"/>
        <v>0</v>
      </c>
      <c r="Q23" s="2">
        <f t="shared" si="4"/>
        <v>37583.082999999999</v>
      </c>
    </row>
    <row r="24" spans="1:17" x14ac:dyDescent="0.2">
      <c r="A24" s="28" t="s">
        <v>37</v>
      </c>
      <c r="B24" s="29" t="s">
        <v>39</v>
      </c>
      <c r="C24" s="28">
        <v>52691.463499999998</v>
      </c>
      <c r="D24" s="28">
        <v>1.5E-3</v>
      </c>
      <c r="E24" s="30">
        <f t="shared" si="0"/>
        <v>251.49699761039813</v>
      </c>
      <c r="F24">
        <f t="shared" si="1"/>
        <v>251.5</v>
      </c>
      <c r="G24">
        <f t="shared" si="2"/>
        <v>-1.0729999994509853E-3</v>
      </c>
      <c r="K24">
        <f t="shared" si="3"/>
        <v>-1.0729999994509853E-3</v>
      </c>
      <c r="Q24" s="2">
        <f t="shared" si="4"/>
        <v>37672.963499999998</v>
      </c>
    </row>
    <row r="25" spans="1:17" x14ac:dyDescent="0.2">
      <c r="A25" s="28" t="s">
        <v>37</v>
      </c>
      <c r="B25" s="29" t="s">
        <v>38</v>
      </c>
      <c r="C25" s="28">
        <v>52691.6397</v>
      </c>
      <c r="D25" s="28">
        <v>1E-3</v>
      </c>
      <c r="E25" s="30">
        <f t="shared" si="0"/>
        <v>251.9900274776038</v>
      </c>
      <c r="F25">
        <f t="shared" si="1"/>
        <v>252</v>
      </c>
      <c r="G25">
        <f t="shared" si="2"/>
        <v>-3.56399999873247E-3</v>
      </c>
      <c r="K25">
        <f t="shared" si="3"/>
        <v>-3.56399999873247E-3</v>
      </c>
      <c r="Q25" s="2">
        <f t="shared" si="4"/>
        <v>37673.1397</v>
      </c>
    </row>
    <row r="26" spans="1:17" x14ac:dyDescent="0.2">
      <c r="A26" s="28" t="s">
        <v>37</v>
      </c>
      <c r="B26" s="29" t="s">
        <v>38</v>
      </c>
      <c r="C26" s="28">
        <v>52694.499600000003</v>
      </c>
      <c r="D26" s="28">
        <v>6.9999999999999999E-4</v>
      </c>
      <c r="E26" s="30">
        <f t="shared" si="0"/>
        <v>259.99238909627263</v>
      </c>
      <c r="F26">
        <f t="shared" si="1"/>
        <v>260</v>
      </c>
      <c r="G26">
        <f t="shared" si="2"/>
        <v>-2.719999996770639E-3</v>
      </c>
      <c r="K26">
        <f t="shared" si="3"/>
        <v>-2.719999996770639E-3</v>
      </c>
      <c r="Q26" s="2">
        <f t="shared" si="4"/>
        <v>37675.999600000003</v>
      </c>
    </row>
    <row r="27" spans="1:17" x14ac:dyDescent="0.2">
      <c r="A27" s="28" t="s">
        <v>37</v>
      </c>
      <c r="B27" s="29" t="s">
        <v>39</v>
      </c>
      <c r="C27" s="28">
        <v>52694.677199999998</v>
      </c>
      <c r="D27" s="28">
        <v>5.9999999999999995E-4</v>
      </c>
      <c r="E27" s="30">
        <f t="shared" si="0"/>
        <v>260.48933634038525</v>
      </c>
      <c r="F27">
        <f t="shared" si="1"/>
        <v>260.5</v>
      </c>
      <c r="G27">
        <f t="shared" si="2"/>
        <v>-3.8110000023152679E-3</v>
      </c>
      <c r="K27">
        <f t="shared" si="3"/>
        <v>-3.8110000023152679E-3</v>
      </c>
      <c r="Q27" s="2">
        <f t="shared" si="4"/>
        <v>37676.177199999998</v>
      </c>
    </row>
    <row r="28" spans="1:17" x14ac:dyDescent="0.2">
      <c r="A28" s="28" t="s">
        <v>37</v>
      </c>
      <c r="B28" s="29" t="s">
        <v>38</v>
      </c>
      <c r="C28" s="28">
        <v>52721.306400000001</v>
      </c>
      <c r="D28" s="28">
        <v>1.4E-3</v>
      </c>
      <c r="E28" s="30">
        <f t="shared" si="0"/>
        <v>335.00120319434831</v>
      </c>
      <c r="F28">
        <f t="shared" si="1"/>
        <v>335</v>
      </c>
      <c r="G28">
        <f t="shared" si="2"/>
        <v>4.3000000005122274E-4</v>
      </c>
      <c r="K28">
        <f t="shared" si="3"/>
        <v>4.3000000005122274E-4</v>
      </c>
      <c r="Q28" s="2">
        <f t="shared" si="4"/>
        <v>37702.806400000001</v>
      </c>
    </row>
    <row r="29" spans="1:17" x14ac:dyDescent="0.2">
      <c r="A29" s="28" t="s">
        <v>37</v>
      </c>
      <c r="B29" s="29" t="s">
        <v>38</v>
      </c>
      <c r="C29" s="28">
        <v>52723.448499999999</v>
      </c>
      <c r="D29" s="28">
        <v>1E-3</v>
      </c>
      <c r="E29" s="30">
        <f t="shared" si="0"/>
        <v>340.99506970132768</v>
      </c>
      <c r="F29">
        <f t="shared" si="1"/>
        <v>341</v>
      </c>
      <c r="G29">
        <f t="shared" si="2"/>
        <v>-1.7619999998714775E-3</v>
      </c>
      <c r="K29">
        <f t="shared" si="3"/>
        <v>-1.7619999998714775E-3</v>
      </c>
      <c r="Q29" s="2">
        <f t="shared" si="4"/>
        <v>37704.948499999999</v>
      </c>
    </row>
    <row r="30" spans="1:17" x14ac:dyDescent="0.2">
      <c r="A30" s="31" t="s">
        <v>41</v>
      </c>
      <c r="B30" s="32" t="s">
        <v>38</v>
      </c>
      <c r="C30" s="31">
        <v>53045.447800000002</v>
      </c>
      <c r="D30" s="31">
        <v>4.0000000000000002E-4</v>
      </c>
      <c r="E30" s="30">
        <f t="shared" si="0"/>
        <v>1241.9898036274994</v>
      </c>
      <c r="F30">
        <f t="shared" si="1"/>
        <v>1242</v>
      </c>
      <c r="G30">
        <f t="shared" si="2"/>
        <v>-3.6439999967115E-3</v>
      </c>
      <c r="K30">
        <f t="shared" si="3"/>
        <v>-3.6439999967115E-3</v>
      </c>
      <c r="Q30" s="2">
        <f t="shared" si="4"/>
        <v>38026.947800000002</v>
      </c>
    </row>
    <row r="31" spans="1:17" x14ac:dyDescent="0.2">
      <c r="A31" s="28" t="s">
        <v>41</v>
      </c>
      <c r="B31" s="29" t="s">
        <v>38</v>
      </c>
      <c r="C31" s="28">
        <v>53045.447800000002</v>
      </c>
      <c r="D31" s="28">
        <v>4.0000000000000002E-4</v>
      </c>
      <c r="E31" s="30">
        <f t="shared" si="0"/>
        <v>1241.9898036274994</v>
      </c>
      <c r="F31">
        <f t="shared" si="1"/>
        <v>1242</v>
      </c>
      <c r="G31">
        <f t="shared" si="2"/>
        <v>-3.6439999967115E-3</v>
      </c>
      <c r="K31">
        <f t="shared" si="3"/>
        <v>-3.6439999967115E-3</v>
      </c>
      <c r="Q31" s="2">
        <f t="shared" si="4"/>
        <v>38026.947800000002</v>
      </c>
    </row>
    <row r="32" spans="1:17" x14ac:dyDescent="0.2">
      <c r="A32" s="28" t="s">
        <v>42</v>
      </c>
      <c r="B32" s="29" t="s">
        <v>38</v>
      </c>
      <c r="C32" s="28">
        <v>53491.463000000003</v>
      </c>
      <c r="D32" s="28">
        <v>1.1000000000000001E-3</v>
      </c>
      <c r="E32" s="30">
        <f t="shared" si="0"/>
        <v>2489.9966982108913</v>
      </c>
      <c r="F32">
        <f t="shared" si="1"/>
        <v>2490</v>
      </c>
      <c r="G32">
        <f t="shared" si="2"/>
        <v>-1.1799999920185655E-3</v>
      </c>
      <c r="K32">
        <f t="shared" si="3"/>
        <v>-1.1799999920185655E-3</v>
      </c>
      <c r="Q32" s="2">
        <f t="shared" si="4"/>
        <v>38472.963000000003</v>
      </c>
    </row>
    <row r="33" spans="1:17" x14ac:dyDescent="0.2">
      <c r="A33" s="28" t="s">
        <v>40</v>
      </c>
      <c r="B33" s="29" t="s">
        <v>39</v>
      </c>
      <c r="C33" s="28">
        <v>53809.351999999999</v>
      </c>
      <c r="D33" s="28">
        <v>3.0000000000000001E-3</v>
      </c>
      <c r="E33" s="30">
        <f t="shared" si="0"/>
        <v>3379.4902932996074</v>
      </c>
      <c r="F33">
        <f t="shared" si="1"/>
        <v>3379.5</v>
      </c>
      <c r="G33">
        <f t="shared" si="2"/>
        <v>-3.4690000029513612E-3</v>
      </c>
      <c r="J33">
        <f>+G33</f>
        <v>-3.4690000029513612E-3</v>
      </c>
      <c r="Q33" s="2">
        <f t="shared" si="4"/>
        <v>38790.851999999999</v>
      </c>
    </row>
    <row r="34" spans="1:17" x14ac:dyDescent="0.2">
      <c r="A34" s="28" t="s">
        <v>40</v>
      </c>
      <c r="B34" s="29" t="s">
        <v>39</v>
      </c>
      <c r="C34" s="28">
        <v>53809.351999999999</v>
      </c>
      <c r="D34" s="28">
        <v>3.0000000000000001E-3</v>
      </c>
      <c r="E34" s="30">
        <f t="shared" si="0"/>
        <v>3379.4902932996074</v>
      </c>
      <c r="F34">
        <f t="shared" si="1"/>
        <v>3379.5</v>
      </c>
      <c r="G34">
        <f t="shared" si="2"/>
        <v>-3.4690000029513612E-3</v>
      </c>
      <c r="J34">
        <f>+G34</f>
        <v>-3.4690000029513612E-3</v>
      </c>
      <c r="Q34" s="2">
        <f t="shared" si="4"/>
        <v>38790.851999999999</v>
      </c>
    </row>
    <row r="35" spans="1:17" x14ac:dyDescent="0.2">
      <c r="A35" s="31" t="s">
        <v>45</v>
      </c>
      <c r="B35" s="29" t="s">
        <v>39</v>
      </c>
      <c r="C35" s="28">
        <v>54172.459000000003</v>
      </c>
      <c r="D35" s="28">
        <v>6.9999999999999999E-4</v>
      </c>
      <c r="E35" s="30">
        <f t="shared" si="0"/>
        <v>4395.5095667940859</v>
      </c>
      <c r="F35">
        <f t="shared" si="1"/>
        <v>4395.5</v>
      </c>
      <c r="G35">
        <f t="shared" si="2"/>
        <v>3.4190000005764887E-3</v>
      </c>
      <c r="K35">
        <f>+G35</f>
        <v>3.4190000005764887E-3</v>
      </c>
      <c r="Q35" s="2">
        <f t="shared" si="4"/>
        <v>39153.959000000003</v>
      </c>
    </row>
    <row r="36" spans="1:17" x14ac:dyDescent="0.2">
      <c r="A36" s="35" t="s">
        <v>46</v>
      </c>
      <c r="B36" s="29"/>
      <c r="C36" s="28">
        <v>54558.964899999999</v>
      </c>
      <c r="D36" s="28">
        <v>2.0000000000000001E-4</v>
      </c>
      <c r="E36" s="30">
        <f t="shared" si="0"/>
        <v>5477.0019195146942</v>
      </c>
      <c r="F36">
        <f t="shared" si="1"/>
        <v>5477</v>
      </c>
      <c r="G36">
        <f t="shared" si="2"/>
        <v>6.8599999940488487E-4</v>
      </c>
      <c r="K36">
        <f>+G36</f>
        <v>6.8599999940488487E-4</v>
      </c>
      <c r="Q36" s="2">
        <f t="shared" si="4"/>
        <v>39540.464899999999</v>
      </c>
    </row>
    <row r="37" spans="1:17" x14ac:dyDescent="0.2">
      <c r="A37" s="31" t="s">
        <v>50</v>
      </c>
      <c r="B37" s="32" t="s">
        <v>39</v>
      </c>
      <c r="C37" s="31">
        <v>54589.524100000002</v>
      </c>
      <c r="D37" s="31">
        <v>4.0000000000000002E-4</v>
      </c>
      <c r="E37" s="30">
        <f t="shared" si="0"/>
        <v>5562.5104230207562</v>
      </c>
      <c r="F37">
        <f t="shared" si="1"/>
        <v>5562.5</v>
      </c>
      <c r="G37">
        <f t="shared" si="2"/>
        <v>3.7250000023050234E-3</v>
      </c>
      <c r="J37">
        <f>+G37</f>
        <v>3.7250000023050234E-3</v>
      </c>
      <c r="Q37" s="2">
        <f t="shared" si="4"/>
        <v>39571.024100000002</v>
      </c>
    </row>
    <row r="38" spans="1:17" x14ac:dyDescent="0.2">
      <c r="A38" s="28" t="s">
        <v>47</v>
      </c>
      <c r="B38" s="29" t="s">
        <v>38</v>
      </c>
      <c r="C38" s="28">
        <v>54888.829899999997</v>
      </c>
      <c r="D38" s="28">
        <v>8.0000000000000004E-4</v>
      </c>
      <c r="E38" s="30">
        <f t="shared" si="0"/>
        <v>6400.0058760653819</v>
      </c>
      <c r="F38">
        <f t="shared" si="1"/>
        <v>6400</v>
      </c>
      <c r="G38">
        <f t="shared" si="2"/>
        <v>2.0999999978812411E-3</v>
      </c>
      <c r="K38">
        <f>+G38</f>
        <v>2.0999999978812411E-3</v>
      </c>
      <c r="Q38" s="2">
        <f t="shared" si="4"/>
        <v>39870.329899999997</v>
      </c>
    </row>
    <row r="39" spans="1:17" x14ac:dyDescent="0.2">
      <c r="A39" s="31" t="s">
        <v>51</v>
      </c>
      <c r="B39" s="32" t="s">
        <v>38</v>
      </c>
      <c r="C39" s="31">
        <v>54941.362500000003</v>
      </c>
      <c r="D39" s="31">
        <v>4.0000000000000002E-4</v>
      </c>
      <c r="E39" s="30">
        <f t="shared" si="0"/>
        <v>6546.9987296506379</v>
      </c>
      <c r="F39">
        <f t="shared" si="1"/>
        <v>6547</v>
      </c>
      <c r="G39">
        <f t="shared" si="2"/>
        <v>-4.5399999362416565E-4</v>
      </c>
      <c r="J39">
        <f>+G39</f>
        <v>-4.5399999362416565E-4</v>
      </c>
      <c r="Q39" s="2">
        <f t="shared" si="4"/>
        <v>39922.862500000003</v>
      </c>
    </row>
    <row r="40" spans="1:17" x14ac:dyDescent="0.2">
      <c r="A40" s="28" t="s">
        <v>47</v>
      </c>
      <c r="B40" s="29" t="s">
        <v>38</v>
      </c>
      <c r="C40" s="28">
        <v>54972.4565</v>
      </c>
      <c r="D40" s="28">
        <v>8.0000000000000004E-4</v>
      </c>
      <c r="E40" s="30">
        <f t="shared" si="0"/>
        <v>6634.0036711418079</v>
      </c>
      <c r="F40">
        <f t="shared" si="1"/>
        <v>6634</v>
      </c>
      <c r="G40">
        <f t="shared" si="2"/>
        <v>1.3120000003254972E-3</v>
      </c>
      <c r="K40">
        <f>+G40</f>
        <v>1.3120000003254972E-3</v>
      </c>
      <c r="Q40" s="2">
        <f t="shared" si="4"/>
        <v>39953.9565</v>
      </c>
    </row>
    <row r="41" spans="1:17" x14ac:dyDescent="0.2">
      <c r="A41" s="31" t="s">
        <v>51</v>
      </c>
      <c r="B41" s="32" t="s">
        <v>38</v>
      </c>
      <c r="C41" s="31">
        <v>55309.469700000001</v>
      </c>
      <c r="D41" s="31">
        <v>1.8E-3</v>
      </c>
      <c r="E41" s="30">
        <f t="shared" si="0"/>
        <v>7577.0091946432749</v>
      </c>
      <c r="F41">
        <f t="shared" si="1"/>
        <v>7577</v>
      </c>
      <c r="G41">
        <f t="shared" si="2"/>
        <v>3.2860000064829364E-3</v>
      </c>
      <c r="J41">
        <f>+G41</f>
        <v>3.2860000064829364E-3</v>
      </c>
      <c r="Q41" s="2">
        <f t="shared" si="4"/>
        <v>40290.969700000001</v>
      </c>
    </row>
    <row r="42" spans="1:17" x14ac:dyDescent="0.2">
      <c r="A42" s="36" t="s">
        <v>54</v>
      </c>
      <c r="B42" s="29"/>
      <c r="C42" s="28">
        <v>55571.963400000001</v>
      </c>
      <c r="D42" s="28">
        <v>2.9999999999999997E-4</v>
      </c>
      <c r="E42" s="30">
        <f t="shared" si="0"/>
        <v>8311.4997397742536</v>
      </c>
      <c r="F42">
        <f t="shared" si="1"/>
        <v>8311.5</v>
      </c>
      <c r="G42">
        <f t="shared" si="2"/>
        <v>-9.2999995104037225E-5</v>
      </c>
      <c r="K42">
        <f>+G42</f>
        <v>-9.2999995104037225E-5</v>
      </c>
      <c r="O42">
        <f t="shared" ref="O42:O65" ca="1" si="5">+C$11+C$12*$F42</f>
        <v>9.88918960493302E-3</v>
      </c>
      <c r="Q42" s="2">
        <f t="shared" si="4"/>
        <v>40553.463400000001</v>
      </c>
    </row>
    <row r="43" spans="1:17" x14ac:dyDescent="0.2">
      <c r="A43" s="28" t="s">
        <v>54</v>
      </c>
      <c r="B43" s="29" t="s">
        <v>39</v>
      </c>
      <c r="C43" s="28">
        <v>55571.963400000001</v>
      </c>
      <c r="D43" s="28">
        <v>2.9999999999999997E-4</v>
      </c>
      <c r="E43" s="30">
        <f t="shared" si="0"/>
        <v>8311.4997397742536</v>
      </c>
      <c r="F43">
        <f t="shared" si="1"/>
        <v>8311.5</v>
      </c>
      <c r="G43">
        <f t="shared" si="2"/>
        <v>-9.2999995104037225E-5</v>
      </c>
      <c r="K43">
        <f>+G43</f>
        <v>-9.2999995104037225E-5</v>
      </c>
      <c r="O43">
        <f t="shared" ca="1" si="5"/>
        <v>9.88918960493302E-3</v>
      </c>
      <c r="Q43" s="2">
        <f t="shared" si="4"/>
        <v>40553.463400000001</v>
      </c>
    </row>
    <row r="44" spans="1:17" x14ac:dyDescent="0.2">
      <c r="A44" s="31" t="s">
        <v>52</v>
      </c>
      <c r="B44" s="32" t="s">
        <v>38</v>
      </c>
      <c r="C44" s="31">
        <v>55617.890099999997</v>
      </c>
      <c r="D44" s="31">
        <v>5.0000000000000001E-4</v>
      </c>
      <c r="E44" s="30">
        <f t="shared" si="0"/>
        <v>8440.0084503416474</v>
      </c>
      <c r="F44">
        <f t="shared" si="1"/>
        <v>8440</v>
      </c>
      <c r="G44">
        <f t="shared" si="2"/>
        <v>3.0199999964679591E-3</v>
      </c>
      <c r="K44">
        <f>+G44</f>
        <v>3.0199999964679591E-3</v>
      </c>
      <c r="O44">
        <f t="shared" ca="1" si="5"/>
        <v>9.3180641230825728E-3</v>
      </c>
      <c r="Q44" s="2">
        <f t="shared" si="4"/>
        <v>40599.390099999997</v>
      </c>
    </row>
    <row r="45" spans="1:17" x14ac:dyDescent="0.2">
      <c r="A45" s="31" t="s">
        <v>53</v>
      </c>
      <c r="B45" s="32" t="s">
        <v>39</v>
      </c>
      <c r="C45" s="31">
        <v>55669.532899999998</v>
      </c>
      <c r="D45" s="31">
        <v>2.8999999999999998E-3</v>
      </c>
      <c r="E45" s="30">
        <f t="shared" ref="E45:E65" si="6">+(C45-C$7)/C$8</f>
        <v>8584.5115310787896</v>
      </c>
      <c r="F45">
        <f t="shared" ref="F45:F65" si="7">ROUND(2*E45,0)/2</f>
        <v>8584.5</v>
      </c>
      <c r="G45">
        <f t="shared" ref="G45:G65" si="8">+C45-(C$7+F45*C$8)</f>
        <v>4.120999998121988E-3</v>
      </c>
      <c r="J45">
        <f>+G45</f>
        <v>4.120999998121988E-3</v>
      </c>
      <c r="O45">
        <f t="shared" ca="1" si="5"/>
        <v>8.6758257407682504E-3</v>
      </c>
      <c r="Q45" s="2">
        <f t="shared" ref="Q45:Q65" si="9">+C45-15018.5</f>
        <v>40651.032899999998</v>
      </c>
    </row>
    <row r="46" spans="1:17" x14ac:dyDescent="0.2">
      <c r="A46" s="31" t="s">
        <v>52</v>
      </c>
      <c r="B46" s="32" t="s">
        <v>38</v>
      </c>
      <c r="C46" s="31">
        <v>55685.790800000002</v>
      </c>
      <c r="D46" s="31">
        <v>4.0000000000000002E-4</v>
      </c>
      <c r="E46" s="30">
        <f t="shared" si="6"/>
        <v>8630.0031898640773</v>
      </c>
      <c r="F46">
        <f t="shared" si="7"/>
        <v>8630</v>
      </c>
      <c r="G46">
        <f t="shared" si="8"/>
        <v>1.1400000075809658E-3</v>
      </c>
      <c r="K46">
        <f>+G46</f>
        <v>1.1400000075809658E-3</v>
      </c>
      <c r="O46">
        <f t="shared" ca="1" si="5"/>
        <v>8.473598430074121E-3</v>
      </c>
      <c r="Q46" s="2">
        <f t="shared" si="9"/>
        <v>40667.290800000002</v>
      </c>
    </row>
    <row r="47" spans="1:17" x14ac:dyDescent="0.2">
      <c r="A47" s="31" t="s">
        <v>53</v>
      </c>
      <c r="B47" s="32" t="s">
        <v>38</v>
      </c>
      <c r="C47" s="31">
        <v>55700.444499999998</v>
      </c>
      <c r="D47" s="31">
        <v>2.3E-3</v>
      </c>
      <c r="E47" s="30">
        <f t="shared" si="6"/>
        <v>8671.006094319242</v>
      </c>
      <c r="F47">
        <f t="shared" si="7"/>
        <v>8671</v>
      </c>
      <c r="G47">
        <f t="shared" si="8"/>
        <v>2.1780000024591573E-3</v>
      </c>
      <c r="J47">
        <f>+G47</f>
        <v>2.1780000024591573E-3</v>
      </c>
      <c r="O47">
        <f t="shared" ca="1" si="5"/>
        <v>8.2913716226354559E-3</v>
      </c>
      <c r="Q47" s="2">
        <f t="shared" si="9"/>
        <v>40681.944499999998</v>
      </c>
    </row>
    <row r="48" spans="1:17" x14ac:dyDescent="0.2">
      <c r="A48" s="51" t="s">
        <v>59</v>
      </c>
      <c r="B48" s="52"/>
      <c r="C48" s="51">
        <v>55943.4611</v>
      </c>
      <c r="D48" s="51">
        <v>5.0000000000000001E-4</v>
      </c>
      <c r="E48" s="30">
        <f t="shared" si="6"/>
        <v>9350.9972522399057</v>
      </c>
      <c r="F48">
        <f t="shared" si="7"/>
        <v>9351</v>
      </c>
      <c r="G48">
        <f t="shared" si="8"/>
        <v>-9.8199999774806201E-4</v>
      </c>
      <c r="J48">
        <f>+G48</f>
        <v>-9.8199999774806201E-4</v>
      </c>
      <c r="O48">
        <f t="shared" ca="1" si="5"/>
        <v>5.269073352921011E-3</v>
      </c>
      <c r="Q48" s="2">
        <f t="shared" si="9"/>
        <v>40924.9611</v>
      </c>
    </row>
    <row r="49" spans="1:17" x14ac:dyDescent="0.2">
      <c r="A49" s="53" t="s">
        <v>55</v>
      </c>
      <c r="B49" s="52" t="s">
        <v>38</v>
      </c>
      <c r="C49" s="53">
        <v>55989.9251</v>
      </c>
      <c r="D49" s="53">
        <v>8.0000000000000004E-4</v>
      </c>
      <c r="E49" s="30">
        <f t="shared" si="6"/>
        <v>9481.0093961083712</v>
      </c>
      <c r="F49">
        <f t="shared" si="7"/>
        <v>9481</v>
      </c>
      <c r="G49">
        <f t="shared" si="8"/>
        <v>3.3580000017536804E-3</v>
      </c>
      <c r="K49">
        <f>+G49</f>
        <v>3.3580000017536804E-3</v>
      </c>
      <c r="O49">
        <f t="shared" ca="1" si="5"/>
        <v>4.6912810366520757E-3</v>
      </c>
      <c r="Q49" s="2">
        <f t="shared" si="9"/>
        <v>40971.4251</v>
      </c>
    </row>
    <row r="50" spans="1:17" x14ac:dyDescent="0.2">
      <c r="A50" s="54" t="s">
        <v>56</v>
      </c>
      <c r="B50" s="52" t="s">
        <v>38</v>
      </c>
      <c r="C50" s="53">
        <v>56012.4395</v>
      </c>
      <c r="D50" s="53">
        <v>5.9999999999999995E-4</v>
      </c>
      <c r="E50" s="30">
        <f t="shared" si="6"/>
        <v>9544.0075325562066</v>
      </c>
      <c r="F50">
        <f t="shared" si="7"/>
        <v>9544</v>
      </c>
      <c r="G50">
        <f t="shared" si="8"/>
        <v>2.692000001843553E-3</v>
      </c>
      <c r="J50">
        <f>+G50</f>
        <v>2.692000001843553E-3</v>
      </c>
      <c r="O50">
        <f t="shared" ca="1" si="5"/>
        <v>4.4112739910755899E-3</v>
      </c>
      <c r="Q50" s="2">
        <f t="shared" si="9"/>
        <v>40993.9395</v>
      </c>
    </row>
    <row r="51" spans="1:17" x14ac:dyDescent="0.2">
      <c r="A51" s="54" t="s">
        <v>56</v>
      </c>
      <c r="B51" s="52" t="s">
        <v>39</v>
      </c>
      <c r="C51" s="53">
        <v>56012.6201</v>
      </c>
      <c r="D51" s="53">
        <v>1.5E-3</v>
      </c>
      <c r="E51" s="30">
        <f t="shared" si="6"/>
        <v>9544.5128741794542</v>
      </c>
      <c r="F51">
        <f t="shared" si="7"/>
        <v>9544.5</v>
      </c>
      <c r="G51">
        <f t="shared" si="8"/>
        <v>4.6010000005480833E-3</v>
      </c>
      <c r="J51">
        <f>+G51</f>
        <v>4.6010000005480833E-3</v>
      </c>
      <c r="O51">
        <f t="shared" ca="1" si="5"/>
        <v>4.4090517129360962E-3</v>
      </c>
      <c r="Q51" s="2">
        <f t="shared" si="9"/>
        <v>40994.1201</v>
      </c>
    </row>
    <row r="52" spans="1:17" x14ac:dyDescent="0.2">
      <c r="A52" s="53" t="s">
        <v>55</v>
      </c>
      <c r="B52" s="52" t="s">
        <v>39</v>
      </c>
      <c r="C52" s="53">
        <v>56048.713100000001</v>
      </c>
      <c r="D52" s="53">
        <v>2.9999999999999997E-4</v>
      </c>
      <c r="E52" s="30">
        <f t="shared" si="6"/>
        <v>9645.5056494171567</v>
      </c>
      <c r="F52">
        <f t="shared" si="7"/>
        <v>9645.5</v>
      </c>
      <c r="G52">
        <f t="shared" si="8"/>
        <v>2.0189999995636754E-3</v>
      </c>
      <c r="K52">
        <f>+G52</f>
        <v>2.0189999995636754E-3</v>
      </c>
      <c r="O52">
        <f t="shared" ca="1" si="5"/>
        <v>3.9601515287579214E-3</v>
      </c>
      <c r="Q52" s="2">
        <f t="shared" si="9"/>
        <v>41030.213100000001</v>
      </c>
    </row>
    <row r="53" spans="1:17" x14ac:dyDescent="0.2">
      <c r="A53" s="55" t="s">
        <v>58</v>
      </c>
      <c r="B53" s="52"/>
      <c r="C53" s="53">
        <v>56693.960099999997</v>
      </c>
      <c r="D53" s="53">
        <v>5.0000000000000001E-4</v>
      </c>
      <c r="E53" s="30">
        <f t="shared" si="6"/>
        <v>11450.988298235496</v>
      </c>
      <c r="F53">
        <f t="shared" si="7"/>
        <v>11451</v>
      </c>
      <c r="G53">
        <f t="shared" si="8"/>
        <v>-4.1820000042207539E-3</v>
      </c>
      <c r="K53">
        <f>+G53</f>
        <v>-4.1820000042207539E-3</v>
      </c>
      <c r="O53">
        <f t="shared" ca="1" si="5"/>
        <v>-4.0644948329618333E-3</v>
      </c>
      <c r="Q53" s="2">
        <f t="shared" si="9"/>
        <v>41675.460099999997</v>
      </c>
    </row>
    <row r="54" spans="1:17" x14ac:dyDescent="0.2">
      <c r="A54" s="51" t="s">
        <v>59</v>
      </c>
      <c r="B54" s="52"/>
      <c r="C54" s="51">
        <v>56729.339399999997</v>
      </c>
      <c r="D54" s="51">
        <v>2.0000000000000001E-4</v>
      </c>
      <c r="E54" s="30">
        <f t="shared" si="6"/>
        <v>11549.984050679661</v>
      </c>
      <c r="F54">
        <f t="shared" si="7"/>
        <v>11550</v>
      </c>
      <c r="G54">
        <f t="shared" si="8"/>
        <v>-5.7000000015250407E-3</v>
      </c>
      <c r="J54">
        <f>+G54</f>
        <v>-5.7000000015250407E-3</v>
      </c>
      <c r="O54">
        <f t="shared" ca="1" si="5"/>
        <v>-4.5045059045820193E-3</v>
      </c>
      <c r="Q54" s="2">
        <f t="shared" si="9"/>
        <v>41710.839399999997</v>
      </c>
    </row>
    <row r="55" spans="1:17" x14ac:dyDescent="0.2">
      <c r="A55" s="56" t="s">
        <v>156</v>
      </c>
      <c r="B55" s="57" t="s">
        <v>39</v>
      </c>
      <c r="C55" s="58">
        <v>57027.574970000001</v>
      </c>
      <c r="D55" s="58">
        <v>2.0000000000000001E-4</v>
      </c>
      <c r="E55" s="30">
        <f t="shared" si="6"/>
        <v>12384.484864934448</v>
      </c>
      <c r="F55">
        <f t="shared" si="7"/>
        <v>12384.5</v>
      </c>
      <c r="G55">
        <f t="shared" si="8"/>
        <v>-5.4089999975985847E-3</v>
      </c>
      <c r="K55">
        <f t="shared" ref="K55:K65" si="10">+G55</f>
        <v>-5.4089999975985847E-3</v>
      </c>
      <c r="O55">
        <f t="shared" ca="1" si="5"/>
        <v>-8.2134881194007026E-3</v>
      </c>
      <c r="Q55" s="2">
        <f t="shared" si="9"/>
        <v>42009.074970000001</v>
      </c>
    </row>
    <row r="56" spans="1:17" x14ac:dyDescent="0.2">
      <c r="A56" s="55" t="s">
        <v>155</v>
      </c>
      <c r="B56" s="52"/>
      <c r="C56" s="53">
        <v>57053.838600000003</v>
      </c>
      <c r="D56" s="53">
        <v>4.0000000000000002E-4</v>
      </c>
      <c r="E56" s="30">
        <f t="shared" si="6"/>
        <v>12457.973820729652</v>
      </c>
      <c r="F56">
        <f t="shared" si="7"/>
        <v>12458</v>
      </c>
      <c r="G56">
        <f t="shared" si="8"/>
        <v>-9.3559999950230122E-3</v>
      </c>
      <c r="K56">
        <f t="shared" si="10"/>
        <v>-9.3559999950230122E-3</v>
      </c>
      <c r="O56">
        <f t="shared" ca="1" si="5"/>
        <v>-8.540163005906605E-3</v>
      </c>
      <c r="Q56" s="2">
        <f t="shared" si="9"/>
        <v>42035.338600000003</v>
      </c>
    </row>
    <row r="57" spans="1:17" x14ac:dyDescent="0.2">
      <c r="A57" s="59" t="s">
        <v>2</v>
      </c>
      <c r="B57" s="60" t="s">
        <v>38</v>
      </c>
      <c r="C57" s="61">
        <v>57132.463199999998</v>
      </c>
      <c r="D57" s="61">
        <v>2.5000000000000001E-3</v>
      </c>
      <c r="E57" s="30">
        <f t="shared" si="6"/>
        <v>12677.97538768041</v>
      </c>
      <c r="F57">
        <f t="shared" si="7"/>
        <v>12678</v>
      </c>
      <c r="G57">
        <f t="shared" si="8"/>
        <v>-8.7960000018938445E-3</v>
      </c>
      <c r="K57">
        <f t="shared" si="10"/>
        <v>-8.7960000018938445E-3</v>
      </c>
      <c r="O57">
        <f t="shared" ca="1" si="5"/>
        <v>-9.5179653872848047E-3</v>
      </c>
      <c r="Q57" s="2">
        <f t="shared" si="9"/>
        <v>42113.963199999998</v>
      </c>
    </row>
    <row r="58" spans="1:17" x14ac:dyDescent="0.2">
      <c r="A58" s="55" t="s">
        <v>154</v>
      </c>
      <c r="B58" s="52"/>
      <c r="C58" s="53">
        <v>57443.9182</v>
      </c>
      <c r="D58" s="53">
        <v>2.0000000000000001E-4</v>
      </c>
      <c r="E58" s="30">
        <f t="shared" si="6"/>
        <v>13549.465837675098</v>
      </c>
      <c r="F58">
        <f t="shared" si="7"/>
        <v>13549.5</v>
      </c>
      <c r="G58">
        <f t="shared" si="8"/>
        <v>-1.2209000000439119E-2</v>
      </c>
      <c r="K58">
        <f t="shared" si="10"/>
        <v>-1.2209000000439119E-2</v>
      </c>
      <c r="O58">
        <f t="shared" ca="1" si="5"/>
        <v>-1.3391396184426189E-2</v>
      </c>
      <c r="Q58" s="2">
        <f t="shared" si="9"/>
        <v>42425.4182</v>
      </c>
    </row>
    <row r="59" spans="1:17" x14ac:dyDescent="0.2">
      <c r="A59" s="59" t="s">
        <v>2</v>
      </c>
      <c r="B59" s="60" t="s">
        <v>38</v>
      </c>
      <c r="C59" s="61">
        <v>57489.483899999999</v>
      </c>
      <c r="D59" s="61">
        <v>1.9E-3</v>
      </c>
      <c r="E59" s="30">
        <f t="shared" si="6"/>
        <v>13676.964424621276</v>
      </c>
      <c r="F59">
        <f t="shared" si="7"/>
        <v>13677</v>
      </c>
      <c r="G59">
        <f t="shared" si="8"/>
        <v>-1.2713999996776693E-2</v>
      </c>
      <c r="K59">
        <f t="shared" si="10"/>
        <v>-1.2713999996776693E-2</v>
      </c>
      <c r="O59">
        <f t="shared" ca="1" si="5"/>
        <v>-1.3958077109997642E-2</v>
      </c>
      <c r="Q59" s="2">
        <f t="shared" si="9"/>
        <v>42470.983899999999</v>
      </c>
    </row>
    <row r="60" spans="1:17" x14ac:dyDescent="0.2">
      <c r="A60" s="59" t="s">
        <v>2</v>
      </c>
      <c r="B60" s="60" t="s">
        <v>38</v>
      </c>
      <c r="C60" s="61">
        <v>57499.489600000001</v>
      </c>
      <c r="D60" s="61">
        <v>2.9999999999999997E-4</v>
      </c>
      <c r="E60" s="30">
        <f t="shared" si="6"/>
        <v>13704.961637687411</v>
      </c>
      <c r="F60">
        <f t="shared" si="7"/>
        <v>13705</v>
      </c>
      <c r="G60">
        <f t="shared" si="8"/>
        <v>-1.3709999999264255E-2</v>
      </c>
      <c r="K60">
        <f t="shared" si="10"/>
        <v>-1.3709999999264255E-2</v>
      </c>
      <c r="O60">
        <f t="shared" ca="1" si="5"/>
        <v>-1.4082524685809415E-2</v>
      </c>
      <c r="Q60" s="2">
        <f t="shared" si="9"/>
        <v>42480.989600000001</v>
      </c>
    </row>
    <row r="61" spans="1:17" x14ac:dyDescent="0.2">
      <c r="A61" s="65" t="s">
        <v>0</v>
      </c>
      <c r="B61" s="71" t="s">
        <v>38</v>
      </c>
      <c r="C61" s="66">
        <v>57842.395499999999</v>
      </c>
      <c r="D61" s="66">
        <v>5.9999999999999995E-4</v>
      </c>
      <c r="E61" s="30">
        <f t="shared" si="6"/>
        <v>14664.455680476354</v>
      </c>
      <c r="F61">
        <f t="shared" si="7"/>
        <v>14664.5</v>
      </c>
      <c r="G61">
        <f t="shared" si="8"/>
        <v>-1.5838999999687076E-2</v>
      </c>
      <c r="K61">
        <f t="shared" si="10"/>
        <v>-1.5838999999687076E-2</v>
      </c>
      <c r="O61">
        <f t="shared" ca="1" si="5"/>
        <v>-1.8347076435502076E-2</v>
      </c>
      <c r="Q61" s="2">
        <f t="shared" si="9"/>
        <v>42823.895499999999</v>
      </c>
    </row>
    <row r="62" spans="1:17" x14ac:dyDescent="0.2">
      <c r="A62" s="65" t="s">
        <v>0</v>
      </c>
      <c r="B62" s="71" t="s">
        <v>38</v>
      </c>
      <c r="C62" s="66">
        <v>57842.573299999996</v>
      </c>
      <c r="D62" s="66">
        <v>8.9999999999999998E-4</v>
      </c>
      <c r="E62" s="30">
        <f t="shared" si="6"/>
        <v>14664.953187345747</v>
      </c>
      <c r="F62">
        <f t="shared" si="7"/>
        <v>14665</v>
      </c>
      <c r="G62">
        <f t="shared" si="8"/>
        <v>-1.6730000003008172E-2</v>
      </c>
      <c r="K62">
        <f t="shared" si="10"/>
        <v>-1.6730000003008172E-2</v>
      </c>
      <c r="O62">
        <f t="shared" ca="1" si="5"/>
        <v>-1.8349298713641569E-2</v>
      </c>
      <c r="Q62" s="2">
        <f t="shared" si="9"/>
        <v>42824.073299999996</v>
      </c>
    </row>
    <row r="63" spans="1:17" x14ac:dyDescent="0.2">
      <c r="A63" s="62" t="s">
        <v>157</v>
      </c>
      <c r="B63" s="63" t="s">
        <v>38</v>
      </c>
      <c r="C63" s="64">
        <v>57850.434300000001</v>
      </c>
      <c r="D63" s="64">
        <v>1E-4</v>
      </c>
      <c r="E63" s="30">
        <f t="shared" si="6"/>
        <v>14686.949258776331</v>
      </c>
      <c r="F63">
        <f t="shared" si="7"/>
        <v>14687</v>
      </c>
      <c r="G63">
        <f t="shared" si="8"/>
        <v>-1.8133999998099171E-2</v>
      </c>
      <c r="K63">
        <f t="shared" si="10"/>
        <v>-1.8133999998099171E-2</v>
      </c>
      <c r="O63">
        <f t="shared" ca="1" si="5"/>
        <v>-1.844707895177939E-2</v>
      </c>
      <c r="Q63" s="2">
        <f t="shared" si="9"/>
        <v>42831.934300000001</v>
      </c>
    </row>
    <row r="64" spans="1:17" x14ac:dyDescent="0.2">
      <c r="A64" s="36" t="s">
        <v>159</v>
      </c>
      <c r="B64" s="52"/>
      <c r="C64" s="53">
        <v>58208.705800000003</v>
      </c>
      <c r="D64" s="53">
        <v>5.9999999999999995E-4</v>
      </c>
      <c r="E64" s="30">
        <f t="shared" si="6"/>
        <v>15689.438192186526</v>
      </c>
      <c r="F64">
        <f t="shared" si="7"/>
        <v>15689.5</v>
      </c>
      <c r="G64">
        <f t="shared" si="8"/>
        <v>-2.2088999998231884E-2</v>
      </c>
      <c r="K64">
        <f t="shared" si="10"/>
        <v>-2.2088999998231884E-2</v>
      </c>
      <c r="O64">
        <f t="shared" ca="1" si="5"/>
        <v>-2.2902746621468704E-2</v>
      </c>
      <c r="Q64" s="2">
        <f t="shared" si="9"/>
        <v>43190.205800000003</v>
      </c>
    </row>
    <row r="65" spans="1:17" x14ac:dyDescent="0.2">
      <c r="A65" s="67" t="s">
        <v>158</v>
      </c>
      <c r="B65" s="3"/>
      <c r="C65" s="10">
        <v>58917.740599999997</v>
      </c>
      <c r="D65" s="10">
        <v>2.9999999999999997E-4</v>
      </c>
      <c r="E65" s="30">
        <f t="shared" si="6"/>
        <v>17673.407166561268</v>
      </c>
      <c r="F65">
        <f t="shared" si="7"/>
        <v>17673.5</v>
      </c>
      <c r="G65">
        <f t="shared" si="8"/>
        <v>-3.3176999997522216E-2</v>
      </c>
      <c r="K65">
        <f t="shared" si="10"/>
        <v>-3.3176999997522216E-2</v>
      </c>
      <c r="O65">
        <f t="shared" ca="1" si="5"/>
        <v>-3.17207462789885E-2</v>
      </c>
      <c r="Q65" s="2">
        <f t="shared" si="9"/>
        <v>43899.240599999997</v>
      </c>
    </row>
    <row r="66" spans="1:17" x14ac:dyDescent="0.2">
      <c r="A66" s="68" t="s">
        <v>160</v>
      </c>
      <c r="B66" s="69" t="s">
        <v>38</v>
      </c>
      <c r="C66" s="70">
        <v>59644.823499999999</v>
      </c>
      <c r="D66" s="70">
        <v>2.0000000000000001E-4</v>
      </c>
      <c r="E66" s="30">
        <f t="shared" ref="E66" si="11">+(C66-C$7)/C$8</f>
        <v>19707.877005557079</v>
      </c>
      <c r="F66">
        <f t="shared" ref="F66" si="12">ROUND(2*E66,0)/2</f>
        <v>19708</v>
      </c>
      <c r="G66">
        <f t="shared" ref="G66" si="13">+C66-(C$7+F66*C$8)</f>
        <v>-4.3956000001344364E-2</v>
      </c>
      <c r="K66">
        <f t="shared" ref="K66" si="14">+G66</f>
        <v>-4.3956000001344364E-2</v>
      </c>
      <c r="O66">
        <f t="shared" ref="O66" ca="1" si="15">+C$11+C$12*$F66</f>
        <v>-4.0763196028597369E-2</v>
      </c>
      <c r="Q66" s="2">
        <f t="shared" ref="Q66" si="16">+C66-15018.5</f>
        <v>44626.323499999999</v>
      </c>
    </row>
    <row r="67" spans="1:17" x14ac:dyDescent="0.2">
      <c r="B67" s="3"/>
      <c r="C67" s="10"/>
      <c r="D67" s="10"/>
    </row>
    <row r="68" spans="1:17" x14ac:dyDescent="0.2">
      <c r="B68" s="3"/>
      <c r="C68" s="10"/>
      <c r="D68" s="10"/>
    </row>
    <row r="69" spans="1:17" x14ac:dyDescent="0.2">
      <c r="B69" s="3"/>
      <c r="C69" s="10"/>
      <c r="D69" s="10"/>
    </row>
    <row r="70" spans="1:17" x14ac:dyDescent="0.2">
      <c r="B70" s="3"/>
      <c r="C70" s="10"/>
      <c r="D70" s="10"/>
    </row>
    <row r="71" spans="1:17" x14ac:dyDescent="0.2">
      <c r="B71" s="3"/>
      <c r="C71" s="10"/>
      <c r="D71" s="10"/>
    </row>
    <row r="72" spans="1:17" x14ac:dyDescent="0.2">
      <c r="B72" s="3"/>
      <c r="C72" s="10"/>
      <c r="D72" s="10"/>
    </row>
    <row r="73" spans="1:17" x14ac:dyDescent="0.2">
      <c r="B73" s="3"/>
      <c r="C73" s="10"/>
      <c r="D73" s="10"/>
    </row>
    <row r="74" spans="1:17" x14ac:dyDescent="0.2">
      <c r="B74" s="3"/>
      <c r="C74" s="10"/>
      <c r="D74" s="10"/>
    </row>
    <row r="75" spans="1:17" x14ac:dyDescent="0.2">
      <c r="B75" s="3"/>
      <c r="C75" s="10"/>
      <c r="D75" s="10"/>
    </row>
    <row r="76" spans="1:17" x14ac:dyDescent="0.2">
      <c r="B76" s="3"/>
      <c r="C76" s="10"/>
      <c r="D76" s="10"/>
    </row>
    <row r="77" spans="1:17" x14ac:dyDescent="0.2">
      <c r="B77" s="3"/>
      <c r="C77" s="10"/>
      <c r="D77" s="10"/>
    </row>
    <row r="78" spans="1:17" x14ac:dyDescent="0.2">
      <c r="B78" s="3"/>
      <c r="C78" s="10"/>
      <c r="D78" s="10"/>
    </row>
    <row r="79" spans="1:17" x14ac:dyDescent="0.2">
      <c r="B79" s="3"/>
      <c r="C79" s="10"/>
      <c r="D79" s="10"/>
    </row>
    <row r="80" spans="1:17" x14ac:dyDescent="0.2">
      <c r="B80" s="3"/>
      <c r="C80" s="10"/>
      <c r="D80" s="10"/>
    </row>
    <row r="81" spans="2:4" x14ac:dyDescent="0.2">
      <c r="B81" s="3"/>
      <c r="C81" s="10"/>
      <c r="D81" s="10"/>
    </row>
    <row r="82" spans="2:4" x14ac:dyDescent="0.2">
      <c r="B82" s="3"/>
      <c r="C82" s="10"/>
      <c r="D82" s="10"/>
    </row>
    <row r="83" spans="2:4" x14ac:dyDescent="0.2">
      <c r="B83" s="3"/>
      <c r="C83" s="10"/>
      <c r="D83" s="10"/>
    </row>
    <row r="84" spans="2:4" x14ac:dyDescent="0.2">
      <c r="B84" s="3"/>
      <c r="C84" s="10"/>
      <c r="D84" s="10"/>
    </row>
    <row r="85" spans="2:4" x14ac:dyDescent="0.2">
      <c r="B85" s="3"/>
      <c r="C85" s="10"/>
      <c r="D85" s="10"/>
    </row>
    <row r="86" spans="2:4" x14ac:dyDescent="0.2">
      <c r="B86" s="3"/>
      <c r="C86" s="10"/>
      <c r="D86" s="10"/>
    </row>
    <row r="87" spans="2:4" x14ac:dyDescent="0.2">
      <c r="B87" s="3"/>
      <c r="C87" s="10"/>
      <c r="D87" s="10"/>
    </row>
    <row r="88" spans="2:4" x14ac:dyDescent="0.2">
      <c r="B88" s="3"/>
      <c r="C88" s="10"/>
      <c r="D88" s="10"/>
    </row>
    <row r="89" spans="2:4" x14ac:dyDescent="0.2">
      <c r="B89" s="3"/>
      <c r="C89" s="10"/>
      <c r="D89" s="10"/>
    </row>
    <row r="90" spans="2:4" x14ac:dyDescent="0.2">
      <c r="B90" s="3"/>
      <c r="C90" s="10"/>
      <c r="D90" s="10"/>
    </row>
    <row r="91" spans="2:4" x14ac:dyDescent="0.2">
      <c r="B91" s="3"/>
      <c r="C91" s="10"/>
      <c r="D91" s="10"/>
    </row>
    <row r="92" spans="2:4" x14ac:dyDescent="0.2">
      <c r="B92" s="3"/>
      <c r="C92" s="10"/>
      <c r="D92" s="10"/>
    </row>
    <row r="93" spans="2:4" x14ac:dyDescent="0.2">
      <c r="B93" s="3"/>
      <c r="C93" s="10"/>
      <c r="D93" s="10"/>
    </row>
    <row r="94" spans="2:4" x14ac:dyDescent="0.2">
      <c r="B94" s="3"/>
      <c r="C94" s="10"/>
      <c r="D94" s="10"/>
    </row>
    <row r="95" spans="2:4" x14ac:dyDescent="0.2">
      <c r="B95" s="3"/>
      <c r="C95" s="10"/>
      <c r="D95" s="10"/>
    </row>
    <row r="96" spans="2:4" x14ac:dyDescent="0.2">
      <c r="B96" s="3"/>
      <c r="C96" s="10"/>
      <c r="D96" s="10"/>
    </row>
    <row r="97" spans="2:4" x14ac:dyDescent="0.2">
      <c r="B97" s="3"/>
      <c r="C97" s="10"/>
      <c r="D97" s="10"/>
    </row>
    <row r="98" spans="2:4" x14ac:dyDescent="0.2">
      <c r="B98" s="3"/>
      <c r="C98" s="10"/>
      <c r="D98" s="10"/>
    </row>
    <row r="99" spans="2:4" x14ac:dyDescent="0.2">
      <c r="B99" s="3"/>
      <c r="C99" s="10"/>
      <c r="D99" s="10"/>
    </row>
    <row r="100" spans="2:4" x14ac:dyDescent="0.2">
      <c r="B100" s="3"/>
      <c r="C100" s="10"/>
      <c r="D100" s="10"/>
    </row>
    <row r="101" spans="2:4" x14ac:dyDescent="0.2">
      <c r="B101" s="3"/>
      <c r="C101" s="10"/>
      <c r="D101" s="10"/>
    </row>
    <row r="102" spans="2:4" x14ac:dyDescent="0.2">
      <c r="B102" s="3"/>
      <c r="C102" s="10"/>
      <c r="D102" s="10"/>
    </row>
    <row r="103" spans="2:4" x14ac:dyDescent="0.2">
      <c r="B103" s="3"/>
      <c r="C103" s="10"/>
      <c r="D103" s="10"/>
    </row>
    <row r="104" spans="2:4" x14ac:dyDescent="0.2">
      <c r="B104" s="3"/>
      <c r="C104" s="10"/>
      <c r="D104" s="10"/>
    </row>
    <row r="105" spans="2:4" x14ac:dyDescent="0.2">
      <c r="B105" s="3"/>
      <c r="C105" s="10"/>
      <c r="D105" s="10"/>
    </row>
    <row r="106" spans="2:4" x14ac:dyDescent="0.2">
      <c r="B106" s="3"/>
      <c r="C106" s="10"/>
      <c r="D106" s="10"/>
    </row>
    <row r="107" spans="2:4" x14ac:dyDescent="0.2">
      <c r="B107" s="3"/>
      <c r="C107" s="10"/>
      <c r="D107" s="10"/>
    </row>
    <row r="108" spans="2:4" x14ac:dyDescent="0.2">
      <c r="B108" s="3"/>
      <c r="C108" s="10"/>
      <c r="D108" s="10"/>
    </row>
    <row r="109" spans="2:4" x14ac:dyDescent="0.2">
      <c r="B109" s="3"/>
      <c r="C109" s="10"/>
      <c r="D109" s="10"/>
    </row>
    <row r="110" spans="2:4" x14ac:dyDescent="0.2">
      <c r="B110" s="3"/>
      <c r="C110" s="10"/>
      <c r="D110" s="10"/>
    </row>
    <row r="111" spans="2:4" x14ac:dyDescent="0.2">
      <c r="B111" s="3"/>
      <c r="C111" s="10"/>
      <c r="D111" s="10"/>
    </row>
    <row r="112" spans="2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</sheetData>
  <phoneticPr fontId="8" type="noConversion"/>
  <hyperlinks>
    <hyperlink ref="H1206" r:id="rId1" display="http://vsolj.cetus-net.org/bulletin.html" xr:uid="{00000000-0004-0000-0000-000000000000}"/>
    <hyperlink ref="H64789" r:id="rId2" display="http://vsolj.cetus-net.org/bulletin.html" xr:uid="{00000000-0004-0000-0000-000001000000}"/>
    <hyperlink ref="H64782" r:id="rId3" display="https://www.aavso.org/ejaavso" xr:uid="{00000000-0004-0000-0000-000002000000}"/>
    <hyperlink ref="AP933" r:id="rId4" display="http://cdsbib.u-strasbg.fr/cgi-bin/cdsbib?1990RMxAA..21..381G" xr:uid="{00000000-0004-0000-0000-000003000000}"/>
    <hyperlink ref="AP937" r:id="rId5" display="http://cdsbib.u-strasbg.fr/cgi-bin/cdsbib?1990RMxAA..21..381G" xr:uid="{00000000-0004-0000-0000-000004000000}"/>
    <hyperlink ref="AP936" r:id="rId6" display="http://cdsbib.u-strasbg.fr/cgi-bin/cdsbib?1990RMxAA..21..381G" xr:uid="{00000000-0004-0000-0000-000005000000}"/>
    <hyperlink ref="AP917" r:id="rId7" display="http://cdsbib.u-strasbg.fr/cgi-bin/cdsbib?1990RMxAA..21..381G" xr:uid="{00000000-0004-0000-0000-000006000000}"/>
    <hyperlink ref="I64789" r:id="rId8" display="http://vsolj.cetus-net.org/bulletin.html" xr:uid="{00000000-0004-0000-0000-000007000000}"/>
    <hyperlink ref="AQ1073" r:id="rId9" display="http://cdsbib.u-strasbg.fr/cgi-bin/cdsbib?1990RMxAA..21..381G" xr:uid="{00000000-0004-0000-0000-000008000000}"/>
    <hyperlink ref="AQ55839" r:id="rId10" display="http://cdsbib.u-strasbg.fr/cgi-bin/cdsbib?1990RMxAA..21..381G" xr:uid="{00000000-0004-0000-0000-000009000000}"/>
    <hyperlink ref="AQ1074" r:id="rId11" display="http://cdsbib.u-strasbg.fr/cgi-bin/cdsbib?1990RMxAA..21..381G" xr:uid="{00000000-0004-0000-0000-00000A000000}"/>
    <hyperlink ref="H64786" r:id="rId12" display="https://www.aavso.org/ejaavso" xr:uid="{00000000-0004-0000-0000-00000B000000}"/>
    <hyperlink ref="H1959" r:id="rId13" display="http://vsolj.cetus-net.org/bulletin.html" xr:uid="{00000000-0004-0000-0000-00000C000000}"/>
    <hyperlink ref="AP3203" r:id="rId14" display="http://cdsbib.u-strasbg.fr/cgi-bin/cdsbib?1990RMxAA..21..381G" xr:uid="{00000000-0004-0000-0000-00000D000000}"/>
    <hyperlink ref="AP3206" r:id="rId15" display="http://cdsbib.u-strasbg.fr/cgi-bin/cdsbib?1990RMxAA..21..381G" xr:uid="{00000000-0004-0000-0000-00000E000000}"/>
    <hyperlink ref="AP3204" r:id="rId16" display="http://cdsbib.u-strasbg.fr/cgi-bin/cdsbib?1990RMxAA..21..381G" xr:uid="{00000000-0004-0000-0000-00000F000000}"/>
    <hyperlink ref="AP3188" r:id="rId17" display="http://cdsbib.u-strasbg.fr/cgi-bin/cdsbib?1990RMxAA..21..381G" xr:uid="{00000000-0004-0000-0000-000010000000}"/>
    <hyperlink ref="I1959" r:id="rId18" display="http://vsolj.cetus-net.org/bulletin.html" xr:uid="{00000000-0004-0000-0000-000011000000}"/>
    <hyperlink ref="AQ3417" r:id="rId19" display="http://cdsbib.u-strasbg.fr/cgi-bin/cdsbib?1990RMxAA..21..381G" xr:uid="{00000000-0004-0000-0000-000012000000}"/>
    <hyperlink ref="AQ118" r:id="rId20" display="http://cdsbib.u-strasbg.fr/cgi-bin/cdsbib?1990RMxAA..21..381G" xr:uid="{00000000-0004-0000-0000-000013000000}"/>
    <hyperlink ref="AQ3421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3"/>
  <sheetViews>
    <sheetView workbookViewId="0">
      <selection activeCell="A26" sqref="A26"/>
    </sheetView>
  </sheetViews>
  <sheetFormatPr defaultRowHeight="17.25" customHeight="1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7.25" customHeight="1" x14ac:dyDescent="0.25">
      <c r="A1" s="37" t="s">
        <v>60</v>
      </c>
      <c r="I1" s="38" t="s">
        <v>61</v>
      </c>
      <c r="J1" s="39" t="s">
        <v>62</v>
      </c>
    </row>
    <row r="2" spans="1:16" ht="12.75" customHeight="1" x14ac:dyDescent="0.2">
      <c r="I2" s="40" t="s">
        <v>63</v>
      </c>
      <c r="J2" s="41" t="s">
        <v>64</v>
      </c>
    </row>
    <row r="3" spans="1:16" ht="12.75" customHeight="1" x14ac:dyDescent="0.2">
      <c r="A3" s="42" t="s">
        <v>65</v>
      </c>
      <c r="I3" s="40" t="s">
        <v>66</v>
      </c>
      <c r="J3" s="41" t="s">
        <v>67</v>
      </c>
    </row>
    <row r="4" spans="1:16" ht="12.75" customHeight="1" x14ac:dyDescent="0.2">
      <c r="I4" s="40" t="s">
        <v>68</v>
      </c>
      <c r="J4" s="41" t="s">
        <v>67</v>
      </c>
    </row>
    <row r="5" spans="1:16" ht="12.75" customHeight="1" thickBot="1" x14ac:dyDescent="0.25">
      <c r="I5" s="43" t="s">
        <v>69</v>
      </c>
      <c r="J5" s="44" t="s">
        <v>70</v>
      </c>
    </row>
    <row r="6" spans="1:16" ht="12.75" customHeight="1" x14ac:dyDescent="0.2">
      <c r="A6" s="50" t="s">
        <v>153</v>
      </c>
    </row>
    <row r="7" spans="1:16" ht="12.75" customHeight="1" x14ac:dyDescent="0.2"/>
    <row r="8" spans="1:16" ht="12.75" customHeight="1" x14ac:dyDescent="0.2"/>
    <row r="9" spans="1:16" ht="12.75" customHeight="1" x14ac:dyDescent="0.2"/>
    <row r="10" spans="1:16" ht="12.75" customHeight="1" thickBot="1" x14ac:dyDescent="0.25"/>
    <row r="11" spans="1:16" ht="12.75" customHeight="1" thickBot="1" x14ac:dyDescent="0.25">
      <c r="A11" s="10" t="str">
        <f t="shared" ref="A11:A27" si="0">P11</f>
        <v>IBVS 5781 </v>
      </c>
      <c r="B11" s="3" t="str">
        <f t="shared" ref="B11:B27" si="1">IF(H11=INT(H11),"I","II")</f>
        <v>II</v>
      </c>
      <c r="C11" s="10">
        <f t="shared" ref="C11:C27" si="2">1*G11</f>
        <v>54172.459000000003</v>
      </c>
      <c r="D11" s="12" t="str">
        <f t="shared" ref="D11:D27" si="3">VLOOKUP(F11,I$1:J$5,2,FALSE)</f>
        <v>vis</v>
      </c>
      <c r="E11" s="45">
        <f>VLOOKUP(C11,Active!C$21:E$973,3,FALSE)</f>
        <v>4395.5095667940859</v>
      </c>
      <c r="F11" s="3" t="s">
        <v>69</v>
      </c>
      <c r="G11" s="12" t="str">
        <f t="shared" ref="G11:G27" si="4">MID(I11,3,LEN(I11)-3)</f>
        <v>54172.4590</v>
      </c>
      <c r="H11" s="10">
        <f t="shared" ref="H11:H27" si="5">1*K11</f>
        <v>-5085.5</v>
      </c>
      <c r="I11" s="46" t="s">
        <v>71</v>
      </c>
      <c r="J11" s="47" t="s">
        <v>72</v>
      </c>
      <c r="K11" s="46">
        <v>-5085.5</v>
      </c>
      <c r="L11" s="46" t="s">
        <v>73</v>
      </c>
      <c r="M11" s="47" t="s">
        <v>74</v>
      </c>
      <c r="N11" s="47" t="s">
        <v>61</v>
      </c>
      <c r="O11" s="48" t="s">
        <v>75</v>
      </c>
      <c r="P11" s="49" t="s">
        <v>76</v>
      </c>
    </row>
    <row r="12" spans="1:16" ht="12.75" customHeight="1" thickBot="1" x14ac:dyDescent="0.25">
      <c r="A12" s="10" t="str">
        <f t="shared" si="0"/>
        <v>IBVS 5875 </v>
      </c>
      <c r="B12" s="3" t="str">
        <f t="shared" si="1"/>
        <v>I</v>
      </c>
      <c r="C12" s="10">
        <f t="shared" si="2"/>
        <v>54558.964899999999</v>
      </c>
      <c r="D12" s="12" t="str">
        <f t="shared" si="3"/>
        <v>vis</v>
      </c>
      <c r="E12" s="45">
        <f>VLOOKUP(C12,Active!C$21:E$973,3,FALSE)</f>
        <v>5477.0019195146942</v>
      </c>
      <c r="F12" s="3" t="s">
        <v>69</v>
      </c>
      <c r="G12" s="12" t="str">
        <f t="shared" si="4"/>
        <v>54558.9649</v>
      </c>
      <c r="H12" s="10">
        <f t="shared" si="5"/>
        <v>-4004</v>
      </c>
      <c r="I12" s="46" t="s">
        <v>77</v>
      </c>
      <c r="J12" s="47" t="s">
        <v>78</v>
      </c>
      <c r="K12" s="46">
        <v>-4004</v>
      </c>
      <c r="L12" s="46" t="s">
        <v>79</v>
      </c>
      <c r="M12" s="47" t="s">
        <v>74</v>
      </c>
      <c r="N12" s="47" t="s">
        <v>61</v>
      </c>
      <c r="O12" s="48" t="s">
        <v>80</v>
      </c>
      <c r="P12" s="49" t="s">
        <v>81</v>
      </c>
    </row>
    <row r="13" spans="1:16" ht="12.75" customHeight="1" thickBot="1" x14ac:dyDescent="0.25">
      <c r="A13" s="10" t="str">
        <f t="shared" si="0"/>
        <v>BAVM 209 </v>
      </c>
      <c r="B13" s="3" t="str">
        <f t="shared" si="1"/>
        <v>II</v>
      </c>
      <c r="C13" s="10">
        <f t="shared" si="2"/>
        <v>54589.524100000002</v>
      </c>
      <c r="D13" s="12" t="str">
        <f t="shared" si="3"/>
        <v>vis</v>
      </c>
      <c r="E13" s="45">
        <f>VLOOKUP(C13,Active!C$21:E$973,3,FALSE)</f>
        <v>5562.5104230207562</v>
      </c>
      <c r="F13" s="3" t="s">
        <v>69</v>
      </c>
      <c r="G13" s="12" t="str">
        <f t="shared" si="4"/>
        <v>54589.5241</v>
      </c>
      <c r="H13" s="10">
        <f t="shared" si="5"/>
        <v>-3918.5</v>
      </c>
      <c r="I13" s="46" t="s">
        <v>82</v>
      </c>
      <c r="J13" s="47" t="s">
        <v>83</v>
      </c>
      <c r="K13" s="46">
        <v>-3918.5</v>
      </c>
      <c r="L13" s="46" t="s">
        <v>84</v>
      </c>
      <c r="M13" s="47" t="s">
        <v>74</v>
      </c>
      <c r="N13" s="47" t="s">
        <v>85</v>
      </c>
      <c r="O13" s="48" t="s">
        <v>86</v>
      </c>
      <c r="P13" s="49" t="s">
        <v>87</v>
      </c>
    </row>
    <row r="14" spans="1:16" ht="12.75" customHeight="1" thickBot="1" x14ac:dyDescent="0.25">
      <c r="A14" s="10" t="str">
        <f t="shared" si="0"/>
        <v>IBVS 5894 </v>
      </c>
      <c r="B14" s="3" t="str">
        <f t="shared" si="1"/>
        <v>I</v>
      </c>
      <c r="C14" s="10">
        <f t="shared" si="2"/>
        <v>54888.829899999997</v>
      </c>
      <c r="D14" s="12" t="str">
        <f t="shared" si="3"/>
        <v>vis</v>
      </c>
      <c r="E14" s="45">
        <f>VLOOKUP(C14,Active!C$21:E$973,3,FALSE)</f>
        <v>6400.0058760653819</v>
      </c>
      <c r="F14" s="3" t="s">
        <v>69</v>
      </c>
      <c r="G14" s="12" t="str">
        <f t="shared" si="4"/>
        <v>54888.8299</v>
      </c>
      <c r="H14" s="10">
        <f t="shared" si="5"/>
        <v>-3081</v>
      </c>
      <c r="I14" s="46" t="s">
        <v>88</v>
      </c>
      <c r="J14" s="47" t="s">
        <v>89</v>
      </c>
      <c r="K14" s="46" t="s">
        <v>90</v>
      </c>
      <c r="L14" s="46" t="s">
        <v>91</v>
      </c>
      <c r="M14" s="47" t="s">
        <v>74</v>
      </c>
      <c r="N14" s="47" t="s">
        <v>69</v>
      </c>
      <c r="O14" s="48" t="s">
        <v>92</v>
      </c>
      <c r="P14" s="49" t="s">
        <v>93</v>
      </c>
    </row>
    <row r="15" spans="1:16" ht="12.75" customHeight="1" thickBot="1" x14ac:dyDescent="0.25">
      <c r="A15" s="10" t="str">
        <f t="shared" si="0"/>
        <v>BAVM 214 </v>
      </c>
      <c r="B15" s="3" t="str">
        <f t="shared" si="1"/>
        <v>I</v>
      </c>
      <c r="C15" s="10">
        <f t="shared" si="2"/>
        <v>54941.362500000003</v>
      </c>
      <c r="D15" s="12" t="str">
        <f t="shared" si="3"/>
        <v>vis</v>
      </c>
      <c r="E15" s="45">
        <f>VLOOKUP(C15,Active!C$21:E$973,3,FALSE)</f>
        <v>6546.9987296506379</v>
      </c>
      <c r="F15" s="3" t="s">
        <v>69</v>
      </c>
      <c r="G15" s="12" t="str">
        <f t="shared" si="4"/>
        <v>54941.3625</v>
      </c>
      <c r="H15" s="10">
        <f t="shared" si="5"/>
        <v>-2934</v>
      </c>
      <c r="I15" s="46" t="s">
        <v>94</v>
      </c>
      <c r="J15" s="47" t="s">
        <v>95</v>
      </c>
      <c r="K15" s="46" t="s">
        <v>96</v>
      </c>
      <c r="L15" s="46" t="s">
        <v>97</v>
      </c>
      <c r="M15" s="47" t="s">
        <v>74</v>
      </c>
      <c r="N15" s="47" t="s">
        <v>85</v>
      </c>
      <c r="O15" s="48" t="s">
        <v>86</v>
      </c>
      <c r="P15" s="49" t="s">
        <v>98</v>
      </c>
    </row>
    <row r="16" spans="1:16" ht="12.75" customHeight="1" thickBot="1" x14ac:dyDescent="0.25">
      <c r="A16" s="10" t="str">
        <f t="shared" si="0"/>
        <v>IBVS 5894 </v>
      </c>
      <c r="B16" s="3" t="str">
        <f t="shared" si="1"/>
        <v>I</v>
      </c>
      <c r="C16" s="10">
        <f t="shared" si="2"/>
        <v>54972.4565</v>
      </c>
      <c r="D16" s="12" t="str">
        <f t="shared" si="3"/>
        <v>vis</v>
      </c>
      <c r="E16" s="45">
        <f>VLOOKUP(C16,Active!C$21:E$973,3,FALSE)</f>
        <v>6634.0036711418079</v>
      </c>
      <c r="F16" s="3" t="s">
        <v>69</v>
      </c>
      <c r="G16" s="12" t="str">
        <f t="shared" si="4"/>
        <v>54972.4565</v>
      </c>
      <c r="H16" s="10">
        <f t="shared" si="5"/>
        <v>-2847</v>
      </c>
      <c r="I16" s="46" t="s">
        <v>99</v>
      </c>
      <c r="J16" s="47" t="s">
        <v>100</v>
      </c>
      <c r="K16" s="46" t="s">
        <v>101</v>
      </c>
      <c r="L16" s="46" t="s">
        <v>79</v>
      </c>
      <c r="M16" s="47" t="s">
        <v>74</v>
      </c>
      <c r="N16" s="47" t="s">
        <v>61</v>
      </c>
      <c r="O16" s="48" t="s">
        <v>75</v>
      </c>
      <c r="P16" s="49" t="s">
        <v>93</v>
      </c>
    </row>
    <row r="17" spans="1:16" ht="12.75" customHeight="1" thickBot="1" x14ac:dyDescent="0.25">
      <c r="A17" s="10" t="str">
        <f t="shared" si="0"/>
        <v>BAVM 214 </v>
      </c>
      <c r="B17" s="3" t="str">
        <f t="shared" si="1"/>
        <v>I</v>
      </c>
      <c r="C17" s="10">
        <f t="shared" si="2"/>
        <v>55309.469700000001</v>
      </c>
      <c r="D17" s="12" t="str">
        <f t="shared" si="3"/>
        <v>vis</v>
      </c>
      <c r="E17" s="45">
        <f>VLOOKUP(C17,Active!C$21:E$973,3,FALSE)</f>
        <v>7577.0091946432749</v>
      </c>
      <c r="F17" s="3" t="s">
        <v>69</v>
      </c>
      <c r="G17" s="12" t="str">
        <f t="shared" si="4"/>
        <v>55309.4697</v>
      </c>
      <c r="H17" s="10">
        <f t="shared" si="5"/>
        <v>-1904</v>
      </c>
      <c r="I17" s="46" t="s">
        <v>102</v>
      </c>
      <c r="J17" s="47" t="s">
        <v>103</v>
      </c>
      <c r="K17" s="46" t="s">
        <v>104</v>
      </c>
      <c r="L17" s="46" t="s">
        <v>105</v>
      </c>
      <c r="M17" s="47" t="s">
        <v>74</v>
      </c>
      <c r="N17" s="47" t="s">
        <v>85</v>
      </c>
      <c r="O17" s="48" t="s">
        <v>106</v>
      </c>
      <c r="P17" s="49" t="s">
        <v>98</v>
      </c>
    </row>
    <row r="18" spans="1:16" ht="12.75" customHeight="1" thickBot="1" x14ac:dyDescent="0.25">
      <c r="A18" s="10" t="str">
        <f t="shared" si="0"/>
        <v>IBVS 6018 </v>
      </c>
      <c r="B18" s="3" t="str">
        <f t="shared" si="1"/>
        <v>II</v>
      </c>
      <c r="C18" s="10">
        <f t="shared" si="2"/>
        <v>55571.963400000001</v>
      </c>
      <c r="D18" s="12" t="str">
        <f t="shared" si="3"/>
        <v>vis</v>
      </c>
      <c r="E18" s="45">
        <f>VLOOKUP(C18,Active!C$21:E$973,3,FALSE)</f>
        <v>8311.4997397742536</v>
      </c>
      <c r="F18" s="3" t="s">
        <v>69</v>
      </c>
      <c r="G18" s="12" t="str">
        <f t="shared" si="4"/>
        <v>55571.9634</v>
      </c>
      <c r="H18" s="10">
        <f t="shared" si="5"/>
        <v>-1169.5</v>
      </c>
      <c r="I18" s="46" t="s">
        <v>107</v>
      </c>
      <c r="J18" s="47" t="s">
        <v>108</v>
      </c>
      <c r="K18" s="46" t="s">
        <v>109</v>
      </c>
      <c r="L18" s="46" t="s">
        <v>110</v>
      </c>
      <c r="M18" s="47" t="s">
        <v>74</v>
      </c>
      <c r="N18" s="47" t="s">
        <v>111</v>
      </c>
      <c r="O18" s="48" t="s">
        <v>80</v>
      </c>
      <c r="P18" s="49" t="s">
        <v>112</v>
      </c>
    </row>
    <row r="19" spans="1:16" ht="12.75" customHeight="1" thickBot="1" x14ac:dyDescent="0.25">
      <c r="A19" s="10" t="str">
        <f t="shared" si="0"/>
        <v>IBVS 5992 </v>
      </c>
      <c r="B19" s="3" t="str">
        <f t="shared" si="1"/>
        <v>I</v>
      </c>
      <c r="C19" s="10">
        <f t="shared" si="2"/>
        <v>55617.890099999997</v>
      </c>
      <c r="D19" s="12" t="str">
        <f t="shared" si="3"/>
        <v>vis</v>
      </c>
      <c r="E19" s="45">
        <f>VLOOKUP(C19,Active!C$21:E$973,3,FALSE)</f>
        <v>8440.0084503416474</v>
      </c>
      <c r="F19" s="3" t="s">
        <v>69</v>
      </c>
      <c r="G19" s="12" t="str">
        <f t="shared" si="4"/>
        <v>55617.8901</v>
      </c>
      <c r="H19" s="10">
        <f t="shared" si="5"/>
        <v>-1041</v>
      </c>
      <c r="I19" s="46" t="s">
        <v>113</v>
      </c>
      <c r="J19" s="47" t="s">
        <v>114</v>
      </c>
      <c r="K19" s="46" t="s">
        <v>115</v>
      </c>
      <c r="L19" s="46" t="s">
        <v>116</v>
      </c>
      <c r="M19" s="47" t="s">
        <v>74</v>
      </c>
      <c r="N19" s="47" t="s">
        <v>69</v>
      </c>
      <c r="O19" s="48" t="s">
        <v>92</v>
      </c>
      <c r="P19" s="49" t="s">
        <v>117</v>
      </c>
    </row>
    <row r="20" spans="1:16" ht="12.75" customHeight="1" thickBot="1" x14ac:dyDescent="0.25">
      <c r="A20" s="10" t="str">
        <f t="shared" si="0"/>
        <v>BAVM 220 </v>
      </c>
      <c r="B20" s="3" t="str">
        <f t="shared" si="1"/>
        <v>II</v>
      </c>
      <c r="C20" s="10">
        <f t="shared" si="2"/>
        <v>55669.532899999998</v>
      </c>
      <c r="D20" s="12" t="str">
        <f t="shared" si="3"/>
        <v>vis</v>
      </c>
      <c r="E20" s="45">
        <f>VLOOKUP(C20,Active!C$21:E$973,3,FALSE)</f>
        <v>8584.5115310787896</v>
      </c>
      <c r="F20" s="3" t="s">
        <v>69</v>
      </c>
      <c r="G20" s="12" t="str">
        <f t="shared" si="4"/>
        <v>55669.5329</v>
      </c>
      <c r="H20" s="10">
        <f t="shared" si="5"/>
        <v>-896.5</v>
      </c>
      <c r="I20" s="46" t="s">
        <v>118</v>
      </c>
      <c r="J20" s="47" t="s">
        <v>119</v>
      </c>
      <c r="K20" s="46" t="s">
        <v>120</v>
      </c>
      <c r="L20" s="46" t="s">
        <v>121</v>
      </c>
      <c r="M20" s="47" t="s">
        <v>74</v>
      </c>
      <c r="N20" s="47" t="s">
        <v>85</v>
      </c>
      <c r="O20" s="48" t="s">
        <v>106</v>
      </c>
      <c r="P20" s="49" t="s">
        <v>122</v>
      </c>
    </row>
    <row r="21" spans="1:16" ht="12.75" customHeight="1" thickBot="1" x14ac:dyDescent="0.25">
      <c r="A21" s="10" t="str">
        <f t="shared" si="0"/>
        <v>IBVS 5992 </v>
      </c>
      <c r="B21" s="3" t="str">
        <f t="shared" si="1"/>
        <v>I</v>
      </c>
      <c r="C21" s="10">
        <f t="shared" si="2"/>
        <v>55685.790800000002</v>
      </c>
      <c r="D21" s="12" t="str">
        <f t="shared" si="3"/>
        <v>vis</v>
      </c>
      <c r="E21" s="45">
        <f>VLOOKUP(C21,Active!C$21:E$973,3,FALSE)</f>
        <v>8630.0031898640773</v>
      </c>
      <c r="F21" s="3" t="s">
        <v>69</v>
      </c>
      <c r="G21" s="12" t="str">
        <f t="shared" si="4"/>
        <v>55685.7908</v>
      </c>
      <c r="H21" s="10">
        <f t="shared" si="5"/>
        <v>-851</v>
      </c>
      <c r="I21" s="46" t="s">
        <v>123</v>
      </c>
      <c r="J21" s="47" t="s">
        <v>124</v>
      </c>
      <c r="K21" s="46" t="s">
        <v>125</v>
      </c>
      <c r="L21" s="46" t="s">
        <v>126</v>
      </c>
      <c r="M21" s="47" t="s">
        <v>74</v>
      </c>
      <c r="N21" s="47" t="s">
        <v>69</v>
      </c>
      <c r="O21" s="48" t="s">
        <v>92</v>
      </c>
      <c r="P21" s="49" t="s">
        <v>117</v>
      </c>
    </row>
    <row r="22" spans="1:16" ht="12.75" customHeight="1" thickBot="1" x14ac:dyDescent="0.25">
      <c r="A22" s="10" t="str">
        <f t="shared" si="0"/>
        <v>BAVM 220 </v>
      </c>
      <c r="B22" s="3" t="str">
        <f t="shared" si="1"/>
        <v>I</v>
      </c>
      <c r="C22" s="10">
        <f t="shared" si="2"/>
        <v>55700.444499999998</v>
      </c>
      <c r="D22" s="12" t="str">
        <f t="shared" si="3"/>
        <v>vis</v>
      </c>
      <c r="E22" s="45">
        <f>VLOOKUP(C22,Active!C$21:E$973,3,FALSE)</f>
        <v>8671.006094319242</v>
      </c>
      <c r="F22" s="3" t="s">
        <v>69</v>
      </c>
      <c r="G22" s="12" t="str">
        <f t="shared" si="4"/>
        <v>55700.4445</v>
      </c>
      <c r="H22" s="10">
        <f t="shared" si="5"/>
        <v>-810</v>
      </c>
      <c r="I22" s="46" t="s">
        <v>127</v>
      </c>
      <c r="J22" s="47" t="s">
        <v>128</v>
      </c>
      <c r="K22" s="46" t="s">
        <v>129</v>
      </c>
      <c r="L22" s="46" t="s">
        <v>130</v>
      </c>
      <c r="M22" s="47" t="s">
        <v>74</v>
      </c>
      <c r="N22" s="47" t="s">
        <v>85</v>
      </c>
      <c r="O22" s="48" t="s">
        <v>106</v>
      </c>
      <c r="P22" s="49" t="s">
        <v>122</v>
      </c>
    </row>
    <row r="23" spans="1:16" ht="12.75" customHeight="1" thickBot="1" x14ac:dyDescent="0.25">
      <c r="A23" s="10" t="str">
        <f t="shared" si="0"/>
        <v>IBVS 6029 </v>
      </c>
      <c r="B23" s="3" t="str">
        <f t="shared" si="1"/>
        <v>I</v>
      </c>
      <c r="C23" s="10">
        <f t="shared" si="2"/>
        <v>55989.9251</v>
      </c>
      <c r="D23" s="12" t="str">
        <f t="shared" si="3"/>
        <v>vis</v>
      </c>
      <c r="E23" s="45">
        <f>VLOOKUP(C23,Active!C$21:E$973,3,FALSE)</f>
        <v>9481.0093961083712</v>
      </c>
      <c r="F23" s="3" t="s">
        <v>69</v>
      </c>
      <c r="G23" s="12" t="str">
        <f t="shared" si="4"/>
        <v>55989.9251</v>
      </c>
      <c r="H23" s="10">
        <f t="shared" si="5"/>
        <v>0</v>
      </c>
      <c r="I23" s="46" t="s">
        <v>131</v>
      </c>
      <c r="J23" s="47" t="s">
        <v>132</v>
      </c>
      <c r="K23" s="46" t="s">
        <v>133</v>
      </c>
      <c r="L23" s="46" t="s">
        <v>134</v>
      </c>
      <c r="M23" s="47" t="s">
        <v>74</v>
      </c>
      <c r="N23" s="47" t="s">
        <v>69</v>
      </c>
      <c r="O23" s="48" t="s">
        <v>92</v>
      </c>
      <c r="P23" s="49" t="s">
        <v>135</v>
      </c>
    </row>
    <row r="24" spans="1:16" ht="12.75" customHeight="1" thickBot="1" x14ac:dyDescent="0.25">
      <c r="A24" s="10" t="str">
        <f t="shared" si="0"/>
        <v>BAVM 228 </v>
      </c>
      <c r="B24" s="3" t="str">
        <f t="shared" si="1"/>
        <v>I</v>
      </c>
      <c r="C24" s="10">
        <f t="shared" si="2"/>
        <v>56012.4395</v>
      </c>
      <c r="D24" s="12" t="str">
        <f t="shared" si="3"/>
        <v>vis</v>
      </c>
      <c r="E24" s="45">
        <f>VLOOKUP(C24,Active!C$21:E$973,3,FALSE)</f>
        <v>9544.0075325562066</v>
      </c>
      <c r="F24" s="3" t="s">
        <v>69</v>
      </c>
      <c r="G24" s="12" t="str">
        <f t="shared" si="4"/>
        <v>56012.4395</v>
      </c>
      <c r="H24" s="10">
        <f t="shared" si="5"/>
        <v>63</v>
      </c>
      <c r="I24" s="46" t="s">
        <v>136</v>
      </c>
      <c r="J24" s="47" t="s">
        <v>137</v>
      </c>
      <c r="K24" s="46" t="s">
        <v>138</v>
      </c>
      <c r="L24" s="46" t="s">
        <v>130</v>
      </c>
      <c r="M24" s="47" t="s">
        <v>74</v>
      </c>
      <c r="N24" s="47" t="s">
        <v>85</v>
      </c>
      <c r="O24" s="48" t="s">
        <v>106</v>
      </c>
      <c r="P24" s="49" t="s">
        <v>139</v>
      </c>
    </row>
    <row r="25" spans="1:16" ht="12.75" customHeight="1" thickBot="1" x14ac:dyDescent="0.25">
      <c r="A25" s="10" t="str">
        <f t="shared" si="0"/>
        <v>BAVM 228 </v>
      </c>
      <c r="B25" s="3" t="str">
        <f t="shared" si="1"/>
        <v>II</v>
      </c>
      <c r="C25" s="10">
        <f t="shared" si="2"/>
        <v>56012.6201</v>
      </c>
      <c r="D25" s="12" t="str">
        <f t="shared" si="3"/>
        <v>vis</v>
      </c>
      <c r="E25" s="45">
        <f>VLOOKUP(C25,Active!C$21:E$973,3,FALSE)</f>
        <v>9544.5128741794542</v>
      </c>
      <c r="F25" s="3" t="s">
        <v>69</v>
      </c>
      <c r="G25" s="12" t="str">
        <f t="shared" si="4"/>
        <v>56012.6201</v>
      </c>
      <c r="H25" s="10">
        <f t="shared" si="5"/>
        <v>63.5</v>
      </c>
      <c r="I25" s="46" t="s">
        <v>140</v>
      </c>
      <c r="J25" s="47" t="s">
        <v>141</v>
      </c>
      <c r="K25" s="46" t="s">
        <v>142</v>
      </c>
      <c r="L25" s="46" t="s">
        <v>143</v>
      </c>
      <c r="M25" s="47" t="s">
        <v>74</v>
      </c>
      <c r="N25" s="47" t="s">
        <v>85</v>
      </c>
      <c r="O25" s="48" t="s">
        <v>106</v>
      </c>
      <c r="P25" s="49" t="s">
        <v>139</v>
      </c>
    </row>
    <row r="26" spans="1:16" ht="12.75" customHeight="1" thickBot="1" x14ac:dyDescent="0.25">
      <c r="A26" s="10" t="str">
        <f t="shared" si="0"/>
        <v>IBVS 6029 </v>
      </c>
      <c r="B26" s="3" t="str">
        <f t="shared" si="1"/>
        <v>II</v>
      </c>
      <c r="C26" s="10">
        <f t="shared" si="2"/>
        <v>56048.713100000001</v>
      </c>
      <c r="D26" s="12" t="str">
        <f t="shared" si="3"/>
        <v>vis</v>
      </c>
      <c r="E26" s="45">
        <f>VLOOKUP(C26,Active!C$21:E$973,3,FALSE)</f>
        <v>9645.5056494171567</v>
      </c>
      <c r="F26" s="3" t="s">
        <v>69</v>
      </c>
      <c r="G26" s="12" t="str">
        <f t="shared" si="4"/>
        <v>56048.7131</v>
      </c>
      <c r="H26" s="10">
        <f t="shared" si="5"/>
        <v>164.5</v>
      </c>
      <c r="I26" s="46" t="s">
        <v>144</v>
      </c>
      <c r="J26" s="47" t="s">
        <v>145</v>
      </c>
      <c r="K26" s="46" t="s">
        <v>146</v>
      </c>
      <c r="L26" s="46" t="s">
        <v>147</v>
      </c>
      <c r="M26" s="47" t="s">
        <v>74</v>
      </c>
      <c r="N26" s="47" t="s">
        <v>69</v>
      </c>
      <c r="O26" s="48" t="s">
        <v>92</v>
      </c>
      <c r="P26" s="49" t="s">
        <v>135</v>
      </c>
    </row>
    <row r="27" spans="1:16" ht="12.75" customHeight="1" thickBot="1" x14ac:dyDescent="0.25">
      <c r="A27" s="10" t="str">
        <f t="shared" si="0"/>
        <v>IBVS 6131</v>
      </c>
      <c r="B27" s="3" t="str">
        <f t="shared" si="1"/>
        <v>I</v>
      </c>
      <c r="C27" s="10">
        <f t="shared" si="2"/>
        <v>56693.960099999997</v>
      </c>
      <c r="D27" s="12" t="str">
        <f t="shared" si="3"/>
        <v>vis</v>
      </c>
      <c r="E27" s="45">
        <f>VLOOKUP(C27,Active!C$21:E$973,3,FALSE)</f>
        <v>11450.988298235496</v>
      </c>
      <c r="F27" s="3" t="s">
        <v>69</v>
      </c>
      <c r="G27" s="12" t="str">
        <f t="shared" si="4"/>
        <v>56693.9601</v>
      </c>
      <c r="H27" s="10">
        <f t="shared" si="5"/>
        <v>1970</v>
      </c>
      <c r="I27" s="46" t="s">
        <v>148</v>
      </c>
      <c r="J27" s="47" t="s">
        <v>149</v>
      </c>
      <c r="K27" s="46" t="s">
        <v>150</v>
      </c>
      <c r="L27" s="46" t="s">
        <v>151</v>
      </c>
      <c r="M27" s="47" t="s">
        <v>74</v>
      </c>
      <c r="N27" s="47" t="s">
        <v>152</v>
      </c>
      <c r="O27" s="48" t="s">
        <v>80</v>
      </c>
      <c r="P27" s="49" t="s">
        <v>58</v>
      </c>
    </row>
    <row r="28" spans="1:16" ht="17.25" customHeight="1" x14ac:dyDescent="0.2">
      <c r="B28" s="3"/>
      <c r="F28" s="3"/>
    </row>
    <row r="29" spans="1:16" ht="17.25" customHeight="1" x14ac:dyDescent="0.2">
      <c r="B29" s="3"/>
      <c r="F29" s="3"/>
    </row>
    <row r="30" spans="1:16" ht="17.25" customHeight="1" x14ac:dyDescent="0.2">
      <c r="B30" s="3"/>
      <c r="F30" s="3"/>
    </row>
    <row r="31" spans="1:16" ht="17.25" customHeight="1" x14ac:dyDescent="0.2">
      <c r="B31" s="3"/>
      <c r="F31" s="3"/>
    </row>
    <row r="32" spans="1:16" ht="17.25" customHeight="1" x14ac:dyDescent="0.2">
      <c r="B32" s="3"/>
      <c r="F32" s="3"/>
    </row>
    <row r="33" spans="2:6" ht="17.25" customHeight="1" x14ac:dyDescent="0.2">
      <c r="B33" s="3"/>
      <c r="F33" s="3"/>
    </row>
    <row r="34" spans="2:6" ht="17.25" customHeight="1" x14ac:dyDescent="0.2">
      <c r="B34" s="3"/>
      <c r="F34" s="3"/>
    </row>
    <row r="35" spans="2:6" ht="17.25" customHeight="1" x14ac:dyDescent="0.2">
      <c r="B35" s="3"/>
      <c r="F35" s="3"/>
    </row>
    <row r="36" spans="2:6" ht="17.25" customHeight="1" x14ac:dyDescent="0.2">
      <c r="B36" s="3"/>
      <c r="F36" s="3"/>
    </row>
    <row r="37" spans="2:6" ht="17.25" customHeight="1" x14ac:dyDescent="0.2">
      <c r="B37" s="3"/>
      <c r="F37" s="3"/>
    </row>
    <row r="38" spans="2:6" ht="17.25" customHeight="1" x14ac:dyDescent="0.2">
      <c r="B38" s="3"/>
      <c r="F38" s="3"/>
    </row>
    <row r="39" spans="2:6" ht="17.25" customHeight="1" x14ac:dyDescent="0.2">
      <c r="B39" s="3"/>
      <c r="F39" s="3"/>
    </row>
    <row r="40" spans="2:6" ht="17.25" customHeight="1" x14ac:dyDescent="0.2">
      <c r="B40" s="3"/>
      <c r="F40" s="3"/>
    </row>
    <row r="41" spans="2:6" ht="17.25" customHeight="1" x14ac:dyDescent="0.2">
      <c r="B41" s="3"/>
      <c r="F41" s="3"/>
    </row>
    <row r="42" spans="2:6" ht="17.25" customHeight="1" x14ac:dyDescent="0.2">
      <c r="B42" s="3"/>
      <c r="F42" s="3"/>
    </row>
    <row r="43" spans="2:6" ht="17.25" customHeight="1" x14ac:dyDescent="0.2">
      <c r="B43" s="3"/>
      <c r="F43" s="3"/>
    </row>
    <row r="44" spans="2:6" ht="17.25" customHeight="1" x14ac:dyDescent="0.2">
      <c r="B44" s="3"/>
      <c r="F44" s="3"/>
    </row>
    <row r="45" spans="2:6" ht="17.25" customHeight="1" x14ac:dyDescent="0.2">
      <c r="B45" s="3"/>
      <c r="F45" s="3"/>
    </row>
    <row r="46" spans="2:6" ht="17.25" customHeight="1" x14ac:dyDescent="0.2">
      <c r="B46" s="3"/>
      <c r="F46" s="3"/>
    </row>
    <row r="47" spans="2:6" ht="17.25" customHeight="1" x14ac:dyDescent="0.2">
      <c r="B47" s="3"/>
      <c r="F47" s="3"/>
    </row>
    <row r="48" spans="2:6" ht="17.25" customHeight="1" x14ac:dyDescent="0.2">
      <c r="B48" s="3"/>
      <c r="F48" s="3"/>
    </row>
    <row r="49" spans="2:6" ht="17.25" customHeight="1" x14ac:dyDescent="0.2">
      <c r="B49" s="3"/>
      <c r="F49" s="3"/>
    </row>
    <row r="50" spans="2:6" ht="17.25" customHeight="1" x14ac:dyDescent="0.2">
      <c r="B50" s="3"/>
      <c r="F50" s="3"/>
    </row>
    <row r="51" spans="2:6" ht="17.25" customHeight="1" x14ac:dyDescent="0.2">
      <c r="B51" s="3"/>
      <c r="F51" s="3"/>
    </row>
    <row r="52" spans="2:6" ht="17.25" customHeight="1" x14ac:dyDescent="0.2">
      <c r="B52" s="3"/>
      <c r="F52" s="3"/>
    </row>
    <row r="53" spans="2:6" ht="17.25" customHeight="1" x14ac:dyDescent="0.2">
      <c r="B53" s="3"/>
      <c r="F53" s="3"/>
    </row>
    <row r="54" spans="2:6" ht="17.25" customHeight="1" x14ac:dyDescent="0.2">
      <c r="B54" s="3"/>
      <c r="F54" s="3"/>
    </row>
    <row r="55" spans="2:6" ht="17.25" customHeight="1" x14ac:dyDescent="0.2">
      <c r="B55" s="3"/>
      <c r="F55" s="3"/>
    </row>
    <row r="56" spans="2:6" ht="17.25" customHeight="1" x14ac:dyDescent="0.2">
      <c r="B56" s="3"/>
      <c r="F56" s="3"/>
    </row>
    <row r="57" spans="2:6" ht="17.25" customHeight="1" x14ac:dyDescent="0.2">
      <c r="B57" s="3"/>
      <c r="F57" s="3"/>
    </row>
    <row r="58" spans="2:6" ht="17.25" customHeight="1" x14ac:dyDescent="0.2">
      <c r="B58" s="3"/>
      <c r="F58" s="3"/>
    </row>
    <row r="59" spans="2:6" ht="17.25" customHeight="1" x14ac:dyDescent="0.2">
      <c r="B59" s="3"/>
      <c r="F59" s="3"/>
    </row>
    <row r="60" spans="2:6" ht="17.25" customHeight="1" x14ac:dyDescent="0.2">
      <c r="B60" s="3"/>
      <c r="F60" s="3"/>
    </row>
    <row r="61" spans="2:6" ht="17.25" customHeight="1" x14ac:dyDescent="0.2">
      <c r="B61" s="3"/>
      <c r="F61" s="3"/>
    </row>
    <row r="62" spans="2:6" ht="17.25" customHeight="1" x14ac:dyDescent="0.2">
      <c r="B62" s="3"/>
      <c r="F62" s="3"/>
    </row>
    <row r="63" spans="2:6" ht="17.25" customHeight="1" x14ac:dyDescent="0.2">
      <c r="B63" s="3"/>
      <c r="F63" s="3"/>
    </row>
    <row r="64" spans="2:6" ht="17.25" customHeight="1" x14ac:dyDescent="0.2">
      <c r="B64" s="3"/>
      <c r="F64" s="3"/>
    </row>
    <row r="65" spans="2:6" ht="17.25" customHeight="1" x14ac:dyDescent="0.2">
      <c r="B65" s="3"/>
      <c r="F65" s="3"/>
    </row>
    <row r="66" spans="2:6" ht="17.25" customHeight="1" x14ac:dyDescent="0.2">
      <c r="B66" s="3"/>
      <c r="F66" s="3"/>
    </row>
    <row r="67" spans="2:6" ht="17.25" customHeight="1" x14ac:dyDescent="0.2">
      <c r="B67" s="3"/>
      <c r="F67" s="3"/>
    </row>
    <row r="68" spans="2:6" ht="17.25" customHeight="1" x14ac:dyDescent="0.2">
      <c r="B68" s="3"/>
      <c r="F68" s="3"/>
    </row>
    <row r="69" spans="2:6" ht="17.25" customHeight="1" x14ac:dyDescent="0.2">
      <c r="B69" s="3"/>
      <c r="F69" s="3"/>
    </row>
    <row r="70" spans="2:6" ht="17.25" customHeight="1" x14ac:dyDescent="0.2">
      <c r="B70" s="3"/>
      <c r="F70" s="3"/>
    </row>
    <row r="71" spans="2:6" ht="17.25" customHeight="1" x14ac:dyDescent="0.2">
      <c r="B71" s="3"/>
      <c r="F71" s="3"/>
    </row>
    <row r="72" spans="2:6" ht="17.25" customHeight="1" x14ac:dyDescent="0.2">
      <c r="B72" s="3"/>
      <c r="F72" s="3"/>
    </row>
    <row r="73" spans="2:6" ht="17.25" customHeight="1" x14ac:dyDescent="0.2">
      <c r="B73" s="3"/>
      <c r="F73" s="3"/>
    </row>
    <row r="74" spans="2:6" ht="17.25" customHeight="1" x14ac:dyDescent="0.2">
      <c r="B74" s="3"/>
      <c r="F74" s="3"/>
    </row>
    <row r="75" spans="2:6" ht="17.25" customHeight="1" x14ac:dyDescent="0.2">
      <c r="B75" s="3"/>
      <c r="F75" s="3"/>
    </row>
    <row r="76" spans="2:6" ht="17.25" customHeight="1" x14ac:dyDescent="0.2">
      <c r="B76" s="3"/>
      <c r="F76" s="3"/>
    </row>
    <row r="77" spans="2:6" ht="17.25" customHeight="1" x14ac:dyDescent="0.2">
      <c r="B77" s="3"/>
      <c r="F77" s="3"/>
    </row>
    <row r="78" spans="2:6" ht="17.25" customHeight="1" x14ac:dyDescent="0.2">
      <c r="B78" s="3"/>
      <c r="F78" s="3"/>
    </row>
    <row r="79" spans="2:6" ht="17.25" customHeight="1" x14ac:dyDescent="0.2">
      <c r="B79" s="3"/>
      <c r="F79" s="3"/>
    </row>
    <row r="80" spans="2:6" ht="17.25" customHeight="1" x14ac:dyDescent="0.2">
      <c r="B80" s="3"/>
      <c r="F80" s="3"/>
    </row>
    <row r="81" spans="2:6" ht="17.25" customHeight="1" x14ac:dyDescent="0.2">
      <c r="B81" s="3"/>
      <c r="F81" s="3"/>
    </row>
    <row r="82" spans="2:6" ht="17.25" customHeight="1" x14ac:dyDescent="0.2">
      <c r="B82" s="3"/>
      <c r="F82" s="3"/>
    </row>
    <row r="83" spans="2:6" ht="17.25" customHeight="1" x14ac:dyDescent="0.2">
      <c r="B83" s="3"/>
      <c r="F83" s="3"/>
    </row>
    <row r="84" spans="2:6" ht="17.25" customHeight="1" x14ac:dyDescent="0.2">
      <c r="B84" s="3"/>
      <c r="F84" s="3"/>
    </row>
    <row r="85" spans="2:6" ht="17.25" customHeight="1" x14ac:dyDescent="0.2">
      <c r="B85" s="3"/>
      <c r="F85" s="3"/>
    </row>
    <row r="86" spans="2:6" ht="17.25" customHeight="1" x14ac:dyDescent="0.2">
      <c r="B86" s="3"/>
      <c r="F86" s="3"/>
    </row>
    <row r="87" spans="2:6" ht="17.25" customHeight="1" x14ac:dyDescent="0.2">
      <c r="B87" s="3"/>
      <c r="F87" s="3"/>
    </row>
    <row r="88" spans="2:6" ht="17.25" customHeight="1" x14ac:dyDescent="0.2">
      <c r="B88" s="3"/>
      <c r="F88" s="3"/>
    </row>
    <row r="89" spans="2:6" ht="17.25" customHeight="1" x14ac:dyDescent="0.2">
      <c r="B89" s="3"/>
      <c r="F89" s="3"/>
    </row>
    <row r="90" spans="2:6" ht="17.25" customHeight="1" x14ac:dyDescent="0.2">
      <c r="B90" s="3"/>
      <c r="F90" s="3"/>
    </row>
    <row r="91" spans="2:6" ht="17.25" customHeight="1" x14ac:dyDescent="0.2">
      <c r="B91" s="3"/>
      <c r="F91" s="3"/>
    </row>
    <row r="92" spans="2:6" ht="17.25" customHeight="1" x14ac:dyDescent="0.2">
      <c r="B92" s="3"/>
      <c r="F92" s="3"/>
    </row>
    <row r="93" spans="2:6" ht="17.25" customHeight="1" x14ac:dyDescent="0.2">
      <c r="B93" s="3"/>
      <c r="F93" s="3"/>
    </row>
    <row r="94" spans="2:6" ht="17.25" customHeight="1" x14ac:dyDescent="0.2">
      <c r="B94" s="3"/>
      <c r="F94" s="3"/>
    </row>
    <row r="95" spans="2:6" ht="17.25" customHeight="1" x14ac:dyDescent="0.2">
      <c r="B95" s="3"/>
      <c r="F95" s="3"/>
    </row>
    <row r="96" spans="2:6" ht="17.25" customHeight="1" x14ac:dyDescent="0.2">
      <c r="B96" s="3"/>
      <c r="F96" s="3"/>
    </row>
    <row r="97" spans="2:6" ht="17.25" customHeight="1" x14ac:dyDescent="0.2">
      <c r="B97" s="3"/>
      <c r="F97" s="3"/>
    </row>
    <row r="98" spans="2:6" ht="17.25" customHeight="1" x14ac:dyDescent="0.2">
      <c r="B98" s="3"/>
      <c r="F98" s="3"/>
    </row>
    <row r="99" spans="2:6" ht="17.25" customHeight="1" x14ac:dyDescent="0.2">
      <c r="B99" s="3"/>
      <c r="F99" s="3"/>
    </row>
    <row r="100" spans="2:6" ht="17.25" customHeight="1" x14ac:dyDescent="0.2">
      <c r="B100" s="3"/>
      <c r="F100" s="3"/>
    </row>
    <row r="101" spans="2:6" ht="17.25" customHeight="1" x14ac:dyDescent="0.2">
      <c r="B101" s="3"/>
      <c r="F101" s="3"/>
    </row>
    <row r="102" spans="2:6" ht="17.25" customHeight="1" x14ac:dyDescent="0.2">
      <c r="B102" s="3"/>
      <c r="F102" s="3"/>
    </row>
    <row r="103" spans="2:6" ht="17.25" customHeight="1" x14ac:dyDescent="0.2">
      <c r="B103" s="3"/>
      <c r="F103" s="3"/>
    </row>
    <row r="104" spans="2:6" ht="17.25" customHeight="1" x14ac:dyDescent="0.2">
      <c r="B104" s="3"/>
      <c r="F104" s="3"/>
    </row>
    <row r="105" spans="2:6" ht="17.25" customHeight="1" x14ac:dyDescent="0.2">
      <c r="B105" s="3"/>
      <c r="F105" s="3"/>
    </row>
    <row r="106" spans="2:6" ht="17.25" customHeight="1" x14ac:dyDescent="0.2">
      <c r="B106" s="3"/>
      <c r="F106" s="3"/>
    </row>
    <row r="107" spans="2:6" ht="17.25" customHeight="1" x14ac:dyDescent="0.2">
      <c r="B107" s="3"/>
      <c r="F107" s="3"/>
    </row>
    <row r="108" spans="2:6" ht="17.25" customHeight="1" x14ac:dyDescent="0.2">
      <c r="B108" s="3"/>
      <c r="F108" s="3"/>
    </row>
    <row r="109" spans="2:6" ht="17.25" customHeight="1" x14ac:dyDescent="0.2">
      <c r="B109" s="3"/>
      <c r="F109" s="3"/>
    </row>
    <row r="110" spans="2:6" ht="17.25" customHeight="1" x14ac:dyDescent="0.2">
      <c r="B110" s="3"/>
      <c r="F110" s="3"/>
    </row>
    <row r="111" spans="2:6" ht="17.25" customHeight="1" x14ac:dyDescent="0.2">
      <c r="B111" s="3"/>
      <c r="F111" s="3"/>
    </row>
    <row r="112" spans="2:6" ht="17.25" customHeight="1" x14ac:dyDescent="0.2">
      <c r="B112" s="3"/>
      <c r="F112" s="3"/>
    </row>
    <row r="113" spans="2:6" ht="17.25" customHeight="1" x14ac:dyDescent="0.2">
      <c r="B113" s="3"/>
      <c r="F113" s="3"/>
    </row>
    <row r="114" spans="2:6" ht="17.25" customHeight="1" x14ac:dyDescent="0.2">
      <c r="B114" s="3"/>
      <c r="F114" s="3"/>
    </row>
    <row r="115" spans="2:6" ht="17.25" customHeight="1" x14ac:dyDescent="0.2">
      <c r="B115" s="3"/>
      <c r="F115" s="3"/>
    </row>
    <row r="116" spans="2:6" ht="17.25" customHeight="1" x14ac:dyDescent="0.2">
      <c r="B116" s="3"/>
      <c r="F116" s="3"/>
    </row>
    <row r="117" spans="2:6" ht="17.25" customHeight="1" x14ac:dyDescent="0.2">
      <c r="B117" s="3"/>
      <c r="F117" s="3"/>
    </row>
    <row r="118" spans="2:6" ht="17.25" customHeight="1" x14ac:dyDescent="0.2">
      <c r="B118" s="3"/>
      <c r="F118" s="3"/>
    </row>
    <row r="119" spans="2:6" ht="17.25" customHeight="1" x14ac:dyDescent="0.2">
      <c r="B119" s="3"/>
      <c r="F119" s="3"/>
    </row>
    <row r="120" spans="2:6" ht="17.25" customHeight="1" x14ac:dyDescent="0.2">
      <c r="B120" s="3"/>
      <c r="F120" s="3"/>
    </row>
    <row r="121" spans="2:6" ht="17.25" customHeight="1" x14ac:dyDescent="0.2">
      <c r="B121" s="3"/>
      <c r="F121" s="3"/>
    </row>
    <row r="122" spans="2:6" ht="17.25" customHeight="1" x14ac:dyDescent="0.2">
      <c r="B122" s="3"/>
      <c r="F122" s="3"/>
    </row>
    <row r="123" spans="2:6" ht="17.25" customHeight="1" x14ac:dyDescent="0.2">
      <c r="B123" s="3"/>
      <c r="F123" s="3"/>
    </row>
    <row r="124" spans="2:6" ht="17.25" customHeight="1" x14ac:dyDescent="0.2">
      <c r="B124" s="3"/>
      <c r="F124" s="3"/>
    </row>
    <row r="125" spans="2:6" ht="17.25" customHeight="1" x14ac:dyDescent="0.2">
      <c r="B125" s="3"/>
      <c r="F125" s="3"/>
    </row>
    <row r="126" spans="2:6" ht="17.25" customHeight="1" x14ac:dyDescent="0.2">
      <c r="B126" s="3"/>
      <c r="F126" s="3"/>
    </row>
    <row r="127" spans="2:6" ht="17.25" customHeight="1" x14ac:dyDescent="0.2">
      <c r="B127" s="3"/>
      <c r="F127" s="3"/>
    </row>
    <row r="128" spans="2:6" ht="17.25" customHeight="1" x14ac:dyDescent="0.2">
      <c r="B128" s="3"/>
      <c r="F128" s="3"/>
    </row>
    <row r="129" spans="2:6" ht="17.25" customHeight="1" x14ac:dyDescent="0.2">
      <c r="B129" s="3"/>
      <c r="F129" s="3"/>
    </row>
    <row r="130" spans="2:6" ht="17.25" customHeight="1" x14ac:dyDescent="0.2">
      <c r="B130" s="3"/>
      <c r="F130" s="3"/>
    </row>
    <row r="131" spans="2:6" ht="17.25" customHeight="1" x14ac:dyDescent="0.2">
      <c r="B131" s="3"/>
      <c r="F131" s="3"/>
    </row>
    <row r="132" spans="2:6" ht="17.25" customHeight="1" x14ac:dyDescent="0.2">
      <c r="B132" s="3"/>
      <c r="F132" s="3"/>
    </row>
    <row r="133" spans="2:6" ht="17.25" customHeight="1" x14ac:dyDescent="0.2">
      <c r="B133" s="3"/>
      <c r="F133" s="3"/>
    </row>
    <row r="134" spans="2:6" ht="17.25" customHeight="1" x14ac:dyDescent="0.2">
      <c r="B134" s="3"/>
      <c r="F134" s="3"/>
    </row>
    <row r="135" spans="2:6" ht="17.25" customHeight="1" x14ac:dyDescent="0.2">
      <c r="B135" s="3"/>
      <c r="F135" s="3"/>
    </row>
    <row r="136" spans="2:6" ht="17.25" customHeight="1" x14ac:dyDescent="0.2">
      <c r="B136" s="3"/>
      <c r="F136" s="3"/>
    </row>
    <row r="137" spans="2:6" ht="17.25" customHeight="1" x14ac:dyDescent="0.2">
      <c r="B137" s="3"/>
      <c r="F137" s="3"/>
    </row>
    <row r="138" spans="2:6" ht="17.25" customHeight="1" x14ac:dyDescent="0.2">
      <c r="B138" s="3"/>
      <c r="F138" s="3"/>
    </row>
    <row r="139" spans="2:6" ht="17.25" customHeight="1" x14ac:dyDescent="0.2">
      <c r="B139" s="3"/>
      <c r="F139" s="3"/>
    </row>
    <row r="140" spans="2:6" ht="17.25" customHeight="1" x14ac:dyDescent="0.2">
      <c r="B140" s="3"/>
      <c r="F140" s="3"/>
    </row>
    <row r="141" spans="2:6" ht="17.25" customHeight="1" x14ac:dyDescent="0.2">
      <c r="B141" s="3"/>
      <c r="F141" s="3"/>
    </row>
    <row r="142" spans="2:6" ht="17.25" customHeight="1" x14ac:dyDescent="0.2">
      <c r="B142" s="3"/>
      <c r="F142" s="3"/>
    </row>
    <row r="143" spans="2:6" ht="17.25" customHeight="1" x14ac:dyDescent="0.2">
      <c r="B143" s="3"/>
      <c r="F143" s="3"/>
    </row>
    <row r="144" spans="2:6" ht="17.25" customHeight="1" x14ac:dyDescent="0.2">
      <c r="B144" s="3"/>
      <c r="F144" s="3"/>
    </row>
    <row r="145" spans="2:6" ht="17.25" customHeight="1" x14ac:dyDescent="0.2">
      <c r="B145" s="3"/>
      <c r="F145" s="3"/>
    </row>
    <row r="146" spans="2:6" ht="17.25" customHeight="1" x14ac:dyDescent="0.2">
      <c r="B146" s="3"/>
      <c r="F146" s="3"/>
    </row>
    <row r="147" spans="2:6" ht="17.25" customHeight="1" x14ac:dyDescent="0.2">
      <c r="B147" s="3"/>
      <c r="F147" s="3"/>
    </row>
    <row r="148" spans="2:6" ht="17.25" customHeight="1" x14ac:dyDescent="0.2">
      <c r="B148" s="3"/>
      <c r="F148" s="3"/>
    </row>
    <row r="149" spans="2:6" ht="17.25" customHeight="1" x14ac:dyDescent="0.2">
      <c r="B149" s="3"/>
      <c r="F149" s="3"/>
    </row>
    <row r="150" spans="2:6" ht="17.25" customHeight="1" x14ac:dyDescent="0.2">
      <c r="B150" s="3"/>
      <c r="F150" s="3"/>
    </row>
    <row r="151" spans="2:6" ht="17.25" customHeight="1" x14ac:dyDescent="0.2">
      <c r="B151" s="3"/>
      <c r="F151" s="3"/>
    </row>
    <row r="152" spans="2:6" ht="17.25" customHeight="1" x14ac:dyDescent="0.2">
      <c r="B152" s="3"/>
      <c r="F152" s="3"/>
    </row>
    <row r="153" spans="2:6" ht="17.25" customHeight="1" x14ac:dyDescent="0.2">
      <c r="B153" s="3"/>
      <c r="F153" s="3"/>
    </row>
    <row r="154" spans="2:6" ht="17.25" customHeight="1" x14ac:dyDescent="0.2">
      <c r="B154" s="3"/>
      <c r="F154" s="3"/>
    </row>
    <row r="155" spans="2:6" ht="17.25" customHeight="1" x14ac:dyDescent="0.2">
      <c r="B155" s="3"/>
      <c r="F155" s="3"/>
    </row>
    <row r="156" spans="2:6" ht="17.25" customHeight="1" x14ac:dyDescent="0.2">
      <c r="B156" s="3"/>
      <c r="F156" s="3"/>
    </row>
    <row r="157" spans="2:6" ht="17.25" customHeight="1" x14ac:dyDescent="0.2">
      <c r="B157" s="3"/>
      <c r="F157" s="3"/>
    </row>
    <row r="158" spans="2:6" ht="17.25" customHeight="1" x14ac:dyDescent="0.2">
      <c r="B158" s="3"/>
      <c r="F158" s="3"/>
    </row>
    <row r="159" spans="2:6" ht="17.25" customHeight="1" x14ac:dyDescent="0.2">
      <c r="B159" s="3"/>
      <c r="F159" s="3"/>
    </row>
    <row r="160" spans="2:6" ht="17.25" customHeight="1" x14ac:dyDescent="0.2">
      <c r="B160" s="3"/>
      <c r="F160" s="3"/>
    </row>
    <row r="161" spans="2:6" ht="17.25" customHeight="1" x14ac:dyDescent="0.2">
      <c r="B161" s="3"/>
      <c r="F161" s="3"/>
    </row>
    <row r="162" spans="2:6" ht="17.25" customHeight="1" x14ac:dyDescent="0.2">
      <c r="B162" s="3"/>
      <c r="F162" s="3"/>
    </row>
    <row r="163" spans="2:6" ht="17.25" customHeight="1" x14ac:dyDescent="0.2">
      <c r="B163" s="3"/>
      <c r="F163" s="3"/>
    </row>
    <row r="164" spans="2:6" ht="17.25" customHeight="1" x14ac:dyDescent="0.2">
      <c r="B164" s="3"/>
      <c r="F164" s="3"/>
    </row>
    <row r="165" spans="2:6" ht="17.25" customHeight="1" x14ac:dyDescent="0.2">
      <c r="B165" s="3"/>
      <c r="F165" s="3"/>
    </row>
    <row r="166" spans="2:6" ht="17.25" customHeight="1" x14ac:dyDescent="0.2">
      <c r="B166" s="3"/>
      <c r="F166" s="3"/>
    </row>
    <row r="167" spans="2:6" ht="17.25" customHeight="1" x14ac:dyDescent="0.2">
      <c r="B167" s="3"/>
      <c r="F167" s="3"/>
    </row>
    <row r="168" spans="2:6" ht="17.25" customHeight="1" x14ac:dyDescent="0.2">
      <c r="B168" s="3"/>
      <c r="F168" s="3"/>
    </row>
    <row r="169" spans="2:6" ht="17.25" customHeight="1" x14ac:dyDescent="0.2">
      <c r="B169" s="3"/>
      <c r="F169" s="3"/>
    </row>
    <row r="170" spans="2:6" ht="17.25" customHeight="1" x14ac:dyDescent="0.2">
      <c r="B170" s="3"/>
      <c r="F170" s="3"/>
    </row>
    <row r="171" spans="2:6" ht="17.25" customHeight="1" x14ac:dyDescent="0.2">
      <c r="B171" s="3"/>
      <c r="F171" s="3"/>
    </row>
    <row r="172" spans="2:6" ht="17.25" customHeight="1" x14ac:dyDescent="0.2">
      <c r="B172" s="3"/>
      <c r="F172" s="3"/>
    </row>
    <row r="173" spans="2:6" ht="17.25" customHeight="1" x14ac:dyDescent="0.2">
      <c r="B173" s="3"/>
      <c r="F173" s="3"/>
    </row>
    <row r="174" spans="2:6" ht="17.25" customHeight="1" x14ac:dyDescent="0.2">
      <c r="B174" s="3"/>
      <c r="F174" s="3"/>
    </row>
    <row r="175" spans="2:6" ht="17.25" customHeight="1" x14ac:dyDescent="0.2">
      <c r="B175" s="3"/>
      <c r="F175" s="3"/>
    </row>
    <row r="176" spans="2:6" ht="17.25" customHeight="1" x14ac:dyDescent="0.2">
      <c r="B176" s="3"/>
      <c r="F176" s="3"/>
    </row>
    <row r="177" spans="2:6" ht="17.25" customHeight="1" x14ac:dyDescent="0.2">
      <c r="B177" s="3"/>
      <c r="F177" s="3"/>
    </row>
    <row r="178" spans="2:6" ht="17.25" customHeight="1" x14ac:dyDescent="0.2">
      <c r="B178" s="3"/>
      <c r="F178" s="3"/>
    </row>
    <row r="179" spans="2:6" ht="17.25" customHeight="1" x14ac:dyDescent="0.2">
      <c r="B179" s="3"/>
      <c r="F179" s="3"/>
    </row>
    <row r="180" spans="2:6" ht="17.25" customHeight="1" x14ac:dyDescent="0.2">
      <c r="B180" s="3"/>
      <c r="F180" s="3"/>
    </row>
    <row r="181" spans="2:6" ht="17.25" customHeight="1" x14ac:dyDescent="0.2">
      <c r="B181" s="3"/>
      <c r="F181" s="3"/>
    </row>
    <row r="182" spans="2:6" ht="17.25" customHeight="1" x14ac:dyDescent="0.2">
      <c r="B182" s="3"/>
      <c r="F182" s="3"/>
    </row>
    <row r="183" spans="2:6" ht="17.25" customHeight="1" x14ac:dyDescent="0.2">
      <c r="B183" s="3"/>
      <c r="F183" s="3"/>
    </row>
    <row r="184" spans="2:6" ht="17.25" customHeight="1" x14ac:dyDescent="0.2">
      <c r="B184" s="3"/>
      <c r="F184" s="3"/>
    </row>
    <row r="185" spans="2:6" ht="17.25" customHeight="1" x14ac:dyDescent="0.2">
      <c r="B185" s="3"/>
      <c r="F185" s="3"/>
    </row>
    <row r="186" spans="2:6" ht="17.25" customHeight="1" x14ac:dyDescent="0.2">
      <c r="B186" s="3"/>
      <c r="F186" s="3"/>
    </row>
    <row r="187" spans="2:6" ht="17.25" customHeight="1" x14ac:dyDescent="0.2">
      <c r="B187" s="3"/>
      <c r="F187" s="3"/>
    </row>
    <row r="188" spans="2:6" ht="17.25" customHeight="1" x14ac:dyDescent="0.2">
      <c r="B188" s="3"/>
      <c r="F188" s="3"/>
    </row>
    <row r="189" spans="2:6" ht="17.25" customHeight="1" x14ac:dyDescent="0.2">
      <c r="B189" s="3"/>
      <c r="F189" s="3"/>
    </row>
    <row r="190" spans="2:6" ht="17.25" customHeight="1" x14ac:dyDescent="0.2">
      <c r="B190" s="3"/>
      <c r="F190" s="3"/>
    </row>
    <row r="191" spans="2:6" ht="17.25" customHeight="1" x14ac:dyDescent="0.2">
      <c r="B191" s="3"/>
      <c r="F191" s="3"/>
    </row>
    <row r="192" spans="2:6" ht="17.25" customHeight="1" x14ac:dyDescent="0.2">
      <c r="B192" s="3"/>
      <c r="F192" s="3"/>
    </row>
    <row r="193" spans="2:6" ht="17.25" customHeight="1" x14ac:dyDescent="0.2">
      <c r="B193" s="3"/>
      <c r="F193" s="3"/>
    </row>
    <row r="194" spans="2:6" ht="17.25" customHeight="1" x14ac:dyDescent="0.2">
      <c r="B194" s="3"/>
      <c r="F194" s="3"/>
    </row>
    <row r="195" spans="2:6" ht="17.25" customHeight="1" x14ac:dyDescent="0.2">
      <c r="B195" s="3"/>
      <c r="F195" s="3"/>
    </row>
    <row r="196" spans="2:6" ht="17.25" customHeight="1" x14ac:dyDescent="0.2">
      <c r="B196" s="3"/>
      <c r="F196" s="3"/>
    </row>
    <row r="197" spans="2:6" ht="17.25" customHeight="1" x14ac:dyDescent="0.2">
      <c r="B197" s="3"/>
      <c r="F197" s="3"/>
    </row>
    <row r="198" spans="2:6" ht="17.25" customHeight="1" x14ac:dyDescent="0.2">
      <c r="B198" s="3"/>
      <c r="F198" s="3"/>
    </row>
    <row r="199" spans="2:6" ht="17.25" customHeight="1" x14ac:dyDescent="0.2">
      <c r="B199" s="3"/>
      <c r="F199" s="3"/>
    </row>
    <row r="200" spans="2:6" ht="17.25" customHeight="1" x14ac:dyDescent="0.2">
      <c r="B200" s="3"/>
      <c r="F200" s="3"/>
    </row>
    <row r="201" spans="2:6" ht="17.25" customHeight="1" x14ac:dyDescent="0.2">
      <c r="B201" s="3"/>
      <c r="F201" s="3"/>
    </row>
    <row r="202" spans="2:6" ht="17.25" customHeight="1" x14ac:dyDescent="0.2">
      <c r="B202" s="3"/>
      <c r="F202" s="3"/>
    </row>
    <row r="203" spans="2:6" ht="17.25" customHeight="1" x14ac:dyDescent="0.2">
      <c r="B203" s="3"/>
      <c r="F203" s="3"/>
    </row>
    <row r="204" spans="2:6" ht="17.25" customHeight="1" x14ac:dyDescent="0.2">
      <c r="B204" s="3"/>
      <c r="F204" s="3"/>
    </row>
    <row r="205" spans="2:6" ht="17.25" customHeight="1" x14ac:dyDescent="0.2">
      <c r="B205" s="3"/>
      <c r="F205" s="3"/>
    </row>
    <row r="206" spans="2:6" ht="17.25" customHeight="1" x14ac:dyDescent="0.2">
      <c r="B206" s="3"/>
      <c r="F206" s="3"/>
    </row>
    <row r="207" spans="2:6" ht="17.25" customHeight="1" x14ac:dyDescent="0.2">
      <c r="B207" s="3"/>
      <c r="F207" s="3"/>
    </row>
    <row r="208" spans="2:6" ht="17.25" customHeight="1" x14ac:dyDescent="0.2">
      <c r="B208" s="3"/>
      <c r="F208" s="3"/>
    </row>
    <row r="209" spans="2:6" ht="17.25" customHeight="1" x14ac:dyDescent="0.2">
      <c r="B209" s="3"/>
      <c r="F209" s="3"/>
    </row>
    <row r="210" spans="2:6" ht="17.25" customHeight="1" x14ac:dyDescent="0.2">
      <c r="B210" s="3"/>
      <c r="F210" s="3"/>
    </row>
    <row r="211" spans="2:6" ht="17.25" customHeight="1" x14ac:dyDescent="0.2">
      <c r="B211" s="3"/>
      <c r="F211" s="3"/>
    </row>
    <row r="212" spans="2:6" ht="17.25" customHeight="1" x14ac:dyDescent="0.2">
      <c r="B212" s="3"/>
      <c r="F212" s="3"/>
    </row>
    <row r="213" spans="2:6" ht="17.25" customHeight="1" x14ac:dyDescent="0.2">
      <c r="B213" s="3"/>
      <c r="F213" s="3"/>
    </row>
    <row r="214" spans="2:6" ht="17.25" customHeight="1" x14ac:dyDescent="0.2">
      <c r="B214" s="3"/>
      <c r="F214" s="3"/>
    </row>
    <row r="215" spans="2:6" ht="17.25" customHeight="1" x14ac:dyDescent="0.2">
      <c r="B215" s="3"/>
      <c r="F215" s="3"/>
    </row>
    <row r="216" spans="2:6" ht="17.25" customHeight="1" x14ac:dyDescent="0.2">
      <c r="B216" s="3"/>
      <c r="F216" s="3"/>
    </row>
    <row r="217" spans="2:6" ht="17.25" customHeight="1" x14ac:dyDescent="0.2">
      <c r="B217" s="3"/>
      <c r="F217" s="3"/>
    </row>
    <row r="218" spans="2:6" ht="17.25" customHeight="1" x14ac:dyDescent="0.2">
      <c r="B218" s="3"/>
      <c r="F218" s="3"/>
    </row>
    <row r="219" spans="2:6" ht="17.25" customHeight="1" x14ac:dyDescent="0.2">
      <c r="B219" s="3"/>
      <c r="F219" s="3"/>
    </row>
    <row r="220" spans="2:6" ht="17.25" customHeight="1" x14ac:dyDescent="0.2">
      <c r="B220" s="3"/>
      <c r="F220" s="3"/>
    </row>
    <row r="221" spans="2:6" ht="17.25" customHeight="1" x14ac:dyDescent="0.2">
      <c r="B221" s="3"/>
      <c r="F221" s="3"/>
    </row>
    <row r="222" spans="2:6" ht="17.25" customHeight="1" x14ac:dyDescent="0.2">
      <c r="B222" s="3"/>
      <c r="F222" s="3"/>
    </row>
    <row r="223" spans="2:6" ht="17.25" customHeight="1" x14ac:dyDescent="0.2">
      <c r="B223" s="3"/>
      <c r="F223" s="3"/>
    </row>
    <row r="224" spans="2:6" ht="17.25" customHeight="1" x14ac:dyDescent="0.2">
      <c r="B224" s="3"/>
      <c r="F224" s="3"/>
    </row>
    <row r="225" spans="2:6" ht="17.25" customHeight="1" x14ac:dyDescent="0.2">
      <c r="B225" s="3"/>
      <c r="F225" s="3"/>
    </row>
    <row r="226" spans="2:6" ht="17.25" customHeight="1" x14ac:dyDescent="0.2">
      <c r="B226" s="3"/>
      <c r="F226" s="3"/>
    </row>
    <row r="227" spans="2:6" ht="17.25" customHeight="1" x14ac:dyDescent="0.2">
      <c r="B227" s="3"/>
      <c r="F227" s="3"/>
    </row>
    <row r="228" spans="2:6" ht="17.25" customHeight="1" x14ac:dyDescent="0.2">
      <c r="B228" s="3"/>
      <c r="F228" s="3"/>
    </row>
    <row r="229" spans="2:6" ht="17.25" customHeight="1" x14ac:dyDescent="0.2">
      <c r="B229" s="3"/>
      <c r="F229" s="3"/>
    </row>
    <row r="230" spans="2:6" ht="17.25" customHeight="1" x14ac:dyDescent="0.2">
      <c r="B230" s="3"/>
      <c r="F230" s="3"/>
    </row>
    <row r="231" spans="2:6" ht="17.25" customHeight="1" x14ac:dyDescent="0.2">
      <c r="B231" s="3"/>
      <c r="F231" s="3"/>
    </row>
    <row r="232" spans="2:6" ht="17.25" customHeight="1" x14ac:dyDescent="0.2">
      <c r="B232" s="3"/>
      <c r="F232" s="3"/>
    </row>
    <row r="233" spans="2:6" ht="17.25" customHeight="1" x14ac:dyDescent="0.2">
      <c r="B233" s="3"/>
      <c r="F233" s="3"/>
    </row>
    <row r="234" spans="2:6" ht="17.25" customHeight="1" x14ac:dyDescent="0.2">
      <c r="B234" s="3"/>
      <c r="F234" s="3"/>
    </row>
    <row r="235" spans="2:6" ht="17.25" customHeight="1" x14ac:dyDescent="0.2">
      <c r="B235" s="3"/>
      <c r="F235" s="3"/>
    </row>
    <row r="236" spans="2:6" ht="17.25" customHeight="1" x14ac:dyDescent="0.2">
      <c r="B236" s="3"/>
      <c r="F236" s="3"/>
    </row>
    <row r="237" spans="2:6" ht="17.25" customHeight="1" x14ac:dyDescent="0.2">
      <c r="B237" s="3"/>
      <c r="F237" s="3"/>
    </row>
    <row r="238" spans="2:6" ht="17.25" customHeight="1" x14ac:dyDescent="0.2">
      <c r="B238" s="3"/>
      <c r="F238" s="3"/>
    </row>
    <row r="239" spans="2:6" ht="17.25" customHeight="1" x14ac:dyDescent="0.2">
      <c r="B239" s="3"/>
      <c r="F239" s="3"/>
    </row>
    <row r="240" spans="2:6" ht="17.25" customHeight="1" x14ac:dyDescent="0.2">
      <c r="B240" s="3"/>
      <c r="F240" s="3"/>
    </row>
    <row r="241" spans="2:6" ht="17.25" customHeight="1" x14ac:dyDescent="0.2">
      <c r="B241" s="3"/>
      <c r="F241" s="3"/>
    </row>
    <row r="242" spans="2:6" ht="17.25" customHeight="1" x14ac:dyDescent="0.2">
      <c r="B242" s="3"/>
      <c r="F242" s="3"/>
    </row>
    <row r="243" spans="2:6" ht="17.25" customHeight="1" x14ac:dyDescent="0.2">
      <c r="B243" s="3"/>
      <c r="F243" s="3"/>
    </row>
    <row r="244" spans="2:6" ht="17.25" customHeight="1" x14ac:dyDescent="0.2">
      <c r="B244" s="3"/>
      <c r="F244" s="3"/>
    </row>
    <row r="245" spans="2:6" ht="17.25" customHeight="1" x14ac:dyDescent="0.2">
      <c r="B245" s="3"/>
      <c r="F245" s="3"/>
    </row>
    <row r="246" spans="2:6" ht="17.25" customHeight="1" x14ac:dyDescent="0.2">
      <c r="B246" s="3"/>
      <c r="F246" s="3"/>
    </row>
    <row r="247" spans="2:6" ht="17.25" customHeight="1" x14ac:dyDescent="0.2">
      <c r="B247" s="3"/>
      <c r="F247" s="3"/>
    </row>
    <row r="248" spans="2:6" ht="17.25" customHeight="1" x14ac:dyDescent="0.2">
      <c r="B248" s="3"/>
      <c r="F248" s="3"/>
    </row>
    <row r="249" spans="2:6" ht="17.25" customHeight="1" x14ac:dyDescent="0.2">
      <c r="B249" s="3"/>
      <c r="F249" s="3"/>
    </row>
    <row r="250" spans="2:6" ht="17.25" customHeight="1" x14ac:dyDescent="0.2">
      <c r="B250" s="3"/>
      <c r="F250" s="3"/>
    </row>
    <row r="251" spans="2:6" ht="17.25" customHeight="1" x14ac:dyDescent="0.2">
      <c r="B251" s="3"/>
      <c r="F251" s="3"/>
    </row>
    <row r="252" spans="2:6" ht="17.25" customHeight="1" x14ac:dyDescent="0.2">
      <c r="B252" s="3"/>
      <c r="F252" s="3"/>
    </row>
    <row r="253" spans="2:6" ht="17.25" customHeight="1" x14ac:dyDescent="0.2">
      <c r="B253" s="3"/>
      <c r="F253" s="3"/>
    </row>
    <row r="254" spans="2:6" ht="17.25" customHeight="1" x14ac:dyDescent="0.2">
      <c r="B254" s="3"/>
      <c r="F254" s="3"/>
    </row>
    <row r="255" spans="2:6" ht="17.25" customHeight="1" x14ac:dyDescent="0.2">
      <c r="B255" s="3"/>
      <c r="F255" s="3"/>
    </row>
    <row r="256" spans="2:6" ht="17.25" customHeight="1" x14ac:dyDescent="0.2">
      <c r="B256" s="3"/>
      <c r="F256" s="3"/>
    </row>
    <row r="257" spans="2:6" ht="17.25" customHeight="1" x14ac:dyDescent="0.2">
      <c r="B257" s="3"/>
      <c r="F257" s="3"/>
    </row>
    <row r="258" spans="2:6" ht="17.25" customHeight="1" x14ac:dyDescent="0.2">
      <c r="B258" s="3"/>
      <c r="F258" s="3"/>
    </row>
    <row r="259" spans="2:6" ht="17.25" customHeight="1" x14ac:dyDescent="0.2">
      <c r="B259" s="3"/>
      <c r="F259" s="3"/>
    </row>
    <row r="260" spans="2:6" ht="17.25" customHeight="1" x14ac:dyDescent="0.2">
      <c r="B260" s="3"/>
      <c r="F260" s="3"/>
    </row>
    <row r="261" spans="2:6" ht="17.25" customHeight="1" x14ac:dyDescent="0.2">
      <c r="B261" s="3"/>
      <c r="F261" s="3"/>
    </row>
    <row r="262" spans="2:6" ht="17.25" customHeight="1" x14ac:dyDescent="0.2">
      <c r="B262" s="3"/>
      <c r="F262" s="3"/>
    </row>
    <row r="263" spans="2:6" ht="17.25" customHeight="1" x14ac:dyDescent="0.2">
      <c r="B263" s="3"/>
      <c r="F263" s="3"/>
    </row>
    <row r="264" spans="2:6" ht="17.25" customHeight="1" x14ac:dyDescent="0.2">
      <c r="B264" s="3"/>
      <c r="F264" s="3"/>
    </row>
    <row r="265" spans="2:6" ht="17.25" customHeight="1" x14ac:dyDescent="0.2">
      <c r="B265" s="3"/>
      <c r="F265" s="3"/>
    </row>
    <row r="266" spans="2:6" ht="17.25" customHeight="1" x14ac:dyDescent="0.2">
      <c r="B266" s="3"/>
      <c r="F266" s="3"/>
    </row>
    <row r="267" spans="2:6" ht="17.25" customHeight="1" x14ac:dyDescent="0.2">
      <c r="B267" s="3"/>
      <c r="F267" s="3"/>
    </row>
    <row r="268" spans="2:6" ht="17.25" customHeight="1" x14ac:dyDescent="0.2">
      <c r="B268" s="3"/>
      <c r="F268" s="3"/>
    </row>
    <row r="269" spans="2:6" ht="17.25" customHeight="1" x14ac:dyDescent="0.2">
      <c r="B269" s="3"/>
      <c r="F269" s="3"/>
    </row>
    <row r="270" spans="2:6" ht="17.25" customHeight="1" x14ac:dyDescent="0.2">
      <c r="B270" s="3"/>
      <c r="F270" s="3"/>
    </row>
    <row r="271" spans="2:6" ht="17.25" customHeight="1" x14ac:dyDescent="0.2">
      <c r="B271" s="3"/>
      <c r="F271" s="3"/>
    </row>
    <row r="272" spans="2:6" ht="17.25" customHeight="1" x14ac:dyDescent="0.2">
      <c r="B272" s="3"/>
      <c r="F272" s="3"/>
    </row>
    <row r="273" spans="2:6" ht="17.25" customHeight="1" x14ac:dyDescent="0.2">
      <c r="B273" s="3"/>
      <c r="F273" s="3"/>
    </row>
    <row r="274" spans="2:6" ht="17.25" customHeight="1" x14ac:dyDescent="0.2">
      <c r="B274" s="3"/>
      <c r="F274" s="3"/>
    </row>
    <row r="275" spans="2:6" ht="17.25" customHeight="1" x14ac:dyDescent="0.2">
      <c r="B275" s="3"/>
      <c r="F275" s="3"/>
    </row>
    <row r="276" spans="2:6" ht="17.25" customHeight="1" x14ac:dyDescent="0.2">
      <c r="B276" s="3"/>
      <c r="F276" s="3"/>
    </row>
    <row r="277" spans="2:6" ht="17.25" customHeight="1" x14ac:dyDescent="0.2">
      <c r="B277" s="3"/>
      <c r="F277" s="3"/>
    </row>
    <row r="278" spans="2:6" ht="17.25" customHeight="1" x14ac:dyDescent="0.2">
      <c r="B278" s="3"/>
      <c r="F278" s="3"/>
    </row>
    <row r="279" spans="2:6" ht="17.25" customHeight="1" x14ac:dyDescent="0.2">
      <c r="B279" s="3"/>
      <c r="F279" s="3"/>
    </row>
    <row r="280" spans="2:6" ht="17.25" customHeight="1" x14ac:dyDescent="0.2">
      <c r="B280" s="3"/>
      <c r="F280" s="3"/>
    </row>
    <row r="281" spans="2:6" ht="17.25" customHeight="1" x14ac:dyDescent="0.2">
      <c r="B281" s="3"/>
      <c r="F281" s="3"/>
    </row>
    <row r="282" spans="2:6" ht="17.25" customHeight="1" x14ac:dyDescent="0.2">
      <c r="B282" s="3"/>
      <c r="F282" s="3"/>
    </row>
    <row r="283" spans="2:6" ht="17.25" customHeight="1" x14ac:dyDescent="0.2">
      <c r="B283" s="3"/>
      <c r="F283" s="3"/>
    </row>
    <row r="284" spans="2:6" ht="17.25" customHeight="1" x14ac:dyDescent="0.2">
      <c r="B284" s="3"/>
      <c r="F284" s="3"/>
    </row>
    <row r="285" spans="2:6" ht="17.25" customHeight="1" x14ac:dyDescent="0.2">
      <c r="B285" s="3"/>
      <c r="F285" s="3"/>
    </row>
    <row r="286" spans="2:6" ht="17.25" customHeight="1" x14ac:dyDescent="0.2">
      <c r="B286" s="3"/>
      <c r="F286" s="3"/>
    </row>
    <row r="287" spans="2:6" ht="17.25" customHeight="1" x14ac:dyDescent="0.2">
      <c r="B287" s="3"/>
      <c r="F287" s="3"/>
    </row>
    <row r="288" spans="2:6" ht="17.25" customHeight="1" x14ac:dyDescent="0.2">
      <c r="B288" s="3"/>
      <c r="F288" s="3"/>
    </row>
    <row r="289" spans="2:6" ht="17.25" customHeight="1" x14ac:dyDescent="0.2">
      <c r="B289" s="3"/>
      <c r="F289" s="3"/>
    </row>
    <row r="290" spans="2:6" ht="17.25" customHeight="1" x14ac:dyDescent="0.2">
      <c r="B290" s="3"/>
      <c r="F290" s="3"/>
    </row>
    <row r="291" spans="2:6" ht="17.25" customHeight="1" x14ac:dyDescent="0.2">
      <c r="B291" s="3"/>
      <c r="F291" s="3"/>
    </row>
    <row r="292" spans="2:6" ht="17.25" customHeight="1" x14ac:dyDescent="0.2">
      <c r="B292" s="3"/>
      <c r="F292" s="3"/>
    </row>
    <row r="293" spans="2:6" ht="17.25" customHeight="1" x14ac:dyDescent="0.2">
      <c r="B293" s="3"/>
      <c r="F293" s="3"/>
    </row>
    <row r="294" spans="2:6" ht="17.25" customHeight="1" x14ac:dyDescent="0.2">
      <c r="B294" s="3"/>
      <c r="F294" s="3"/>
    </row>
    <row r="295" spans="2:6" ht="17.25" customHeight="1" x14ac:dyDescent="0.2">
      <c r="B295" s="3"/>
      <c r="F295" s="3"/>
    </row>
    <row r="296" spans="2:6" ht="17.25" customHeight="1" x14ac:dyDescent="0.2">
      <c r="B296" s="3"/>
      <c r="F296" s="3"/>
    </row>
    <row r="297" spans="2:6" ht="17.25" customHeight="1" x14ac:dyDescent="0.2">
      <c r="B297" s="3"/>
      <c r="F297" s="3"/>
    </row>
    <row r="298" spans="2:6" ht="17.25" customHeight="1" x14ac:dyDescent="0.2">
      <c r="B298" s="3"/>
      <c r="F298" s="3"/>
    </row>
    <row r="299" spans="2:6" ht="17.25" customHeight="1" x14ac:dyDescent="0.2">
      <c r="B299" s="3"/>
      <c r="F299" s="3"/>
    </row>
    <row r="300" spans="2:6" ht="17.25" customHeight="1" x14ac:dyDescent="0.2">
      <c r="B300" s="3"/>
      <c r="F300" s="3"/>
    </row>
    <row r="301" spans="2:6" ht="17.25" customHeight="1" x14ac:dyDescent="0.2">
      <c r="B301" s="3"/>
      <c r="F301" s="3"/>
    </row>
    <row r="302" spans="2:6" ht="17.25" customHeight="1" x14ac:dyDescent="0.2">
      <c r="B302" s="3"/>
      <c r="F302" s="3"/>
    </row>
    <row r="303" spans="2:6" ht="17.25" customHeight="1" x14ac:dyDescent="0.2">
      <c r="B303" s="3"/>
      <c r="F303" s="3"/>
    </row>
    <row r="304" spans="2:6" ht="17.25" customHeight="1" x14ac:dyDescent="0.2">
      <c r="B304" s="3"/>
      <c r="F304" s="3"/>
    </row>
    <row r="305" spans="2:6" ht="17.25" customHeight="1" x14ac:dyDescent="0.2">
      <c r="B305" s="3"/>
      <c r="F305" s="3"/>
    </row>
    <row r="306" spans="2:6" ht="17.25" customHeight="1" x14ac:dyDescent="0.2">
      <c r="B306" s="3"/>
      <c r="F306" s="3"/>
    </row>
    <row r="307" spans="2:6" ht="17.25" customHeight="1" x14ac:dyDescent="0.2">
      <c r="B307" s="3"/>
      <c r="F307" s="3"/>
    </row>
    <row r="308" spans="2:6" ht="17.25" customHeight="1" x14ac:dyDescent="0.2">
      <c r="B308" s="3"/>
      <c r="F308" s="3"/>
    </row>
    <row r="309" spans="2:6" ht="17.25" customHeight="1" x14ac:dyDescent="0.2">
      <c r="B309" s="3"/>
      <c r="F309" s="3"/>
    </row>
    <row r="310" spans="2:6" ht="17.25" customHeight="1" x14ac:dyDescent="0.2">
      <c r="B310" s="3"/>
      <c r="F310" s="3"/>
    </row>
    <row r="311" spans="2:6" ht="17.25" customHeight="1" x14ac:dyDescent="0.2">
      <c r="B311" s="3"/>
      <c r="F311" s="3"/>
    </row>
    <row r="312" spans="2:6" ht="17.25" customHeight="1" x14ac:dyDescent="0.2">
      <c r="B312" s="3"/>
      <c r="F312" s="3"/>
    </row>
    <row r="313" spans="2:6" ht="17.25" customHeight="1" x14ac:dyDescent="0.2">
      <c r="B313" s="3"/>
      <c r="F313" s="3"/>
    </row>
    <row r="314" spans="2:6" ht="17.25" customHeight="1" x14ac:dyDescent="0.2">
      <c r="B314" s="3"/>
      <c r="F314" s="3"/>
    </row>
    <row r="315" spans="2:6" ht="17.25" customHeight="1" x14ac:dyDescent="0.2">
      <c r="B315" s="3"/>
      <c r="F315" s="3"/>
    </row>
    <row r="316" spans="2:6" ht="17.25" customHeight="1" x14ac:dyDescent="0.2">
      <c r="B316" s="3"/>
      <c r="F316" s="3"/>
    </row>
    <row r="317" spans="2:6" ht="17.25" customHeight="1" x14ac:dyDescent="0.2">
      <c r="B317" s="3"/>
      <c r="F317" s="3"/>
    </row>
    <row r="318" spans="2:6" ht="17.25" customHeight="1" x14ac:dyDescent="0.2">
      <c r="B318" s="3"/>
      <c r="F318" s="3"/>
    </row>
    <row r="319" spans="2:6" ht="17.25" customHeight="1" x14ac:dyDescent="0.2">
      <c r="B319" s="3"/>
      <c r="F319" s="3"/>
    </row>
    <row r="320" spans="2:6" ht="17.25" customHeight="1" x14ac:dyDescent="0.2">
      <c r="B320" s="3"/>
      <c r="F320" s="3"/>
    </row>
    <row r="321" spans="2:6" ht="17.25" customHeight="1" x14ac:dyDescent="0.2">
      <c r="B321" s="3"/>
      <c r="F321" s="3"/>
    </row>
    <row r="322" spans="2:6" ht="17.25" customHeight="1" x14ac:dyDescent="0.2">
      <c r="B322" s="3"/>
      <c r="F322" s="3"/>
    </row>
    <row r="323" spans="2:6" ht="17.25" customHeight="1" x14ac:dyDescent="0.2">
      <c r="B323" s="3"/>
      <c r="F323" s="3"/>
    </row>
    <row r="324" spans="2:6" ht="17.25" customHeight="1" x14ac:dyDescent="0.2">
      <c r="B324" s="3"/>
      <c r="F324" s="3"/>
    </row>
    <row r="325" spans="2:6" ht="17.25" customHeight="1" x14ac:dyDescent="0.2">
      <c r="B325" s="3"/>
      <c r="F325" s="3"/>
    </row>
    <row r="326" spans="2:6" ht="17.25" customHeight="1" x14ac:dyDescent="0.2">
      <c r="B326" s="3"/>
      <c r="F326" s="3"/>
    </row>
    <row r="327" spans="2:6" ht="17.25" customHeight="1" x14ac:dyDescent="0.2">
      <c r="B327" s="3"/>
      <c r="F327" s="3"/>
    </row>
    <row r="328" spans="2:6" ht="17.25" customHeight="1" x14ac:dyDescent="0.2">
      <c r="B328" s="3"/>
      <c r="F328" s="3"/>
    </row>
    <row r="329" spans="2:6" ht="17.25" customHeight="1" x14ac:dyDescent="0.2">
      <c r="B329" s="3"/>
      <c r="F329" s="3"/>
    </row>
    <row r="330" spans="2:6" ht="17.25" customHeight="1" x14ac:dyDescent="0.2">
      <c r="B330" s="3"/>
      <c r="F330" s="3"/>
    </row>
    <row r="331" spans="2:6" ht="17.25" customHeight="1" x14ac:dyDescent="0.2">
      <c r="B331" s="3"/>
      <c r="F331" s="3"/>
    </row>
    <row r="332" spans="2:6" ht="17.25" customHeight="1" x14ac:dyDescent="0.2">
      <c r="B332" s="3"/>
      <c r="F332" s="3"/>
    </row>
    <row r="333" spans="2:6" ht="17.25" customHeight="1" x14ac:dyDescent="0.2">
      <c r="B333" s="3"/>
      <c r="F333" s="3"/>
    </row>
    <row r="334" spans="2:6" ht="17.25" customHeight="1" x14ac:dyDescent="0.2">
      <c r="B334" s="3"/>
      <c r="F334" s="3"/>
    </row>
    <row r="335" spans="2:6" ht="17.25" customHeight="1" x14ac:dyDescent="0.2">
      <c r="B335" s="3"/>
      <c r="F335" s="3"/>
    </row>
    <row r="336" spans="2:6" ht="17.25" customHeight="1" x14ac:dyDescent="0.2">
      <c r="B336" s="3"/>
      <c r="F336" s="3"/>
    </row>
    <row r="337" spans="2:6" ht="17.25" customHeight="1" x14ac:dyDescent="0.2">
      <c r="B337" s="3"/>
      <c r="F337" s="3"/>
    </row>
    <row r="338" spans="2:6" ht="17.25" customHeight="1" x14ac:dyDescent="0.2">
      <c r="B338" s="3"/>
      <c r="F338" s="3"/>
    </row>
    <row r="339" spans="2:6" ht="17.25" customHeight="1" x14ac:dyDescent="0.2">
      <c r="B339" s="3"/>
      <c r="F339" s="3"/>
    </row>
    <row r="340" spans="2:6" ht="17.25" customHeight="1" x14ac:dyDescent="0.2">
      <c r="B340" s="3"/>
      <c r="F340" s="3"/>
    </row>
    <row r="341" spans="2:6" ht="17.25" customHeight="1" x14ac:dyDescent="0.2">
      <c r="B341" s="3"/>
      <c r="F341" s="3"/>
    </row>
    <row r="342" spans="2:6" ht="17.25" customHeight="1" x14ac:dyDescent="0.2">
      <c r="B342" s="3"/>
      <c r="F342" s="3"/>
    </row>
    <row r="343" spans="2:6" ht="17.25" customHeight="1" x14ac:dyDescent="0.2">
      <c r="B343" s="3"/>
      <c r="F343" s="3"/>
    </row>
    <row r="344" spans="2:6" ht="17.25" customHeight="1" x14ac:dyDescent="0.2">
      <c r="B344" s="3"/>
      <c r="F344" s="3"/>
    </row>
    <row r="345" spans="2:6" ht="17.25" customHeight="1" x14ac:dyDescent="0.2">
      <c r="B345" s="3"/>
      <c r="F345" s="3"/>
    </row>
    <row r="346" spans="2:6" ht="17.25" customHeight="1" x14ac:dyDescent="0.2">
      <c r="B346" s="3"/>
      <c r="F346" s="3"/>
    </row>
    <row r="347" spans="2:6" ht="17.25" customHeight="1" x14ac:dyDescent="0.2">
      <c r="B347" s="3"/>
      <c r="F347" s="3"/>
    </row>
    <row r="348" spans="2:6" ht="17.25" customHeight="1" x14ac:dyDescent="0.2">
      <c r="B348" s="3"/>
      <c r="F348" s="3"/>
    </row>
    <row r="349" spans="2:6" ht="17.25" customHeight="1" x14ac:dyDescent="0.2">
      <c r="B349" s="3"/>
      <c r="F349" s="3"/>
    </row>
    <row r="350" spans="2:6" ht="17.25" customHeight="1" x14ac:dyDescent="0.2">
      <c r="B350" s="3"/>
      <c r="F350" s="3"/>
    </row>
    <row r="351" spans="2:6" ht="17.25" customHeight="1" x14ac:dyDescent="0.2">
      <c r="B351" s="3"/>
      <c r="F351" s="3"/>
    </row>
    <row r="352" spans="2:6" ht="17.25" customHeight="1" x14ac:dyDescent="0.2">
      <c r="B352" s="3"/>
      <c r="F352" s="3"/>
    </row>
    <row r="353" spans="2:6" ht="17.25" customHeight="1" x14ac:dyDescent="0.2">
      <c r="B353" s="3"/>
      <c r="F353" s="3"/>
    </row>
    <row r="354" spans="2:6" ht="17.25" customHeight="1" x14ac:dyDescent="0.2">
      <c r="B354" s="3"/>
      <c r="F354" s="3"/>
    </row>
    <row r="355" spans="2:6" ht="17.25" customHeight="1" x14ac:dyDescent="0.2">
      <c r="B355" s="3"/>
      <c r="F355" s="3"/>
    </row>
    <row r="356" spans="2:6" ht="17.25" customHeight="1" x14ac:dyDescent="0.2">
      <c r="B356" s="3"/>
      <c r="F356" s="3"/>
    </row>
    <row r="357" spans="2:6" ht="17.25" customHeight="1" x14ac:dyDescent="0.2">
      <c r="B357" s="3"/>
      <c r="F357" s="3"/>
    </row>
    <row r="358" spans="2:6" ht="17.25" customHeight="1" x14ac:dyDescent="0.2">
      <c r="B358" s="3"/>
      <c r="F358" s="3"/>
    </row>
    <row r="359" spans="2:6" ht="17.25" customHeight="1" x14ac:dyDescent="0.2">
      <c r="B359" s="3"/>
      <c r="F359" s="3"/>
    </row>
    <row r="360" spans="2:6" ht="17.25" customHeight="1" x14ac:dyDescent="0.2">
      <c r="B360" s="3"/>
      <c r="F360" s="3"/>
    </row>
    <row r="361" spans="2:6" ht="17.25" customHeight="1" x14ac:dyDescent="0.2">
      <c r="B361" s="3"/>
      <c r="F361" s="3"/>
    </row>
    <row r="362" spans="2:6" ht="17.25" customHeight="1" x14ac:dyDescent="0.2">
      <c r="B362" s="3"/>
      <c r="F362" s="3"/>
    </row>
    <row r="363" spans="2:6" ht="17.25" customHeight="1" x14ac:dyDescent="0.2">
      <c r="B363" s="3"/>
      <c r="F363" s="3"/>
    </row>
    <row r="364" spans="2:6" ht="17.25" customHeight="1" x14ac:dyDescent="0.2">
      <c r="B364" s="3"/>
      <c r="F364" s="3"/>
    </row>
    <row r="365" spans="2:6" ht="17.25" customHeight="1" x14ac:dyDescent="0.2">
      <c r="B365" s="3"/>
      <c r="F365" s="3"/>
    </row>
    <row r="366" spans="2:6" ht="17.25" customHeight="1" x14ac:dyDescent="0.2">
      <c r="B366" s="3"/>
      <c r="F366" s="3"/>
    </row>
    <row r="367" spans="2:6" ht="17.25" customHeight="1" x14ac:dyDescent="0.2">
      <c r="B367" s="3"/>
      <c r="F367" s="3"/>
    </row>
    <row r="368" spans="2:6" ht="17.25" customHeight="1" x14ac:dyDescent="0.2">
      <c r="B368" s="3"/>
      <c r="F368" s="3"/>
    </row>
    <row r="369" spans="2:6" ht="17.25" customHeight="1" x14ac:dyDescent="0.2">
      <c r="B369" s="3"/>
      <c r="F369" s="3"/>
    </row>
    <row r="370" spans="2:6" ht="17.25" customHeight="1" x14ac:dyDescent="0.2">
      <c r="B370" s="3"/>
      <c r="F370" s="3"/>
    </row>
    <row r="371" spans="2:6" ht="17.25" customHeight="1" x14ac:dyDescent="0.2">
      <c r="B371" s="3"/>
      <c r="F371" s="3"/>
    </row>
    <row r="372" spans="2:6" ht="17.25" customHeight="1" x14ac:dyDescent="0.2">
      <c r="B372" s="3"/>
      <c r="F372" s="3"/>
    </row>
    <row r="373" spans="2:6" ht="17.25" customHeight="1" x14ac:dyDescent="0.2">
      <c r="B373" s="3"/>
      <c r="F373" s="3"/>
    </row>
    <row r="374" spans="2:6" ht="17.25" customHeight="1" x14ac:dyDescent="0.2">
      <c r="B374" s="3"/>
      <c r="F374" s="3"/>
    </row>
    <row r="375" spans="2:6" ht="17.25" customHeight="1" x14ac:dyDescent="0.2">
      <c r="B375" s="3"/>
      <c r="F375" s="3"/>
    </row>
    <row r="376" spans="2:6" ht="17.25" customHeight="1" x14ac:dyDescent="0.2">
      <c r="B376" s="3"/>
      <c r="F376" s="3"/>
    </row>
    <row r="377" spans="2:6" ht="17.25" customHeight="1" x14ac:dyDescent="0.2">
      <c r="B377" s="3"/>
      <c r="F377" s="3"/>
    </row>
    <row r="378" spans="2:6" ht="17.25" customHeight="1" x14ac:dyDescent="0.2">
      <c r="B378" s="3"/>
      <c r="F378" s="3"/>
    </row>
    <row r="379" spans="2:6" ht="17.25" customHeight="1" x14ac:dyDescent="0.2">
      <c r="B379" s="3"/>
      <c r="F379" s="3"/>
    </row>
    <row r="380" spans="2:6" ht="17.25" customHeight="1" x14ac:dyDescent="0.2">
      <c r="B380" s="3"/>
      <c r="F380" s="3"/>
    </row>
    <row r="381" spans="2:6" ht="17.25" customHeight="1" x14ac:dyDescent="0.2">
      <c r="B381" s="3"/>
      <c r="F381" s="3"/>
    </row>
    <row r="382" spans="2:6" ht="17.25" customHeight="1" x14ac:dyDescent="0.2">
      <c r="B382" s="3"/>
      <c r="F382" s="3"/>
    </row>
    <row r="383" spans="2:6" ht="17.25" customHeight="1" x14ac:dyDescent="0.2">
      <c r="B383" s="3"/>
      <c r="F383" s="3"/>
    </row>
    <row r="384" spans="2:6" ht="17.25" customHeight="1" x14ac:dyDescent="0.2">
      <c r="B384" s="3"/>
      <c r="F384" s="3"/>
    </row>
    <row r="385" spans="2:6" ht="17.25" customHeight="1" x14ac:dyDescent="0.2">
      <c r="B385" s="3"/>
      <c r="F385" s="3"/>
    </row>
    <row r="386" spans="2:6" ht="17.25" customHeight="1" x14ac:dyDescent="0.2">
      <c r="B386" s="3"/>
      <c r="F386" s="3"/>
    </row>
    <row r="387" spans="2:6" ht="17.25" customHeight="1" x14ac:dyDescent="0.2">
      <c r="B387" s="3"/>
      <c r="F387" s="3"/>
    </row>
    <row r="388" spans="2:6" ht="17.25" customHeight="1" x14ac:dyDescent="0.2">
      <c r="B388" s="3"/>
      <c r="F388" s="3"/>
    </row>
    <row r="389" spans="2:6" ht="17.25" customHeight="1" x14ac:dyDescent="0.2">
      <c r="B389" s="3"/>
      <c r="F389" s="3"/>
    </row>
    <row r="390" spans="2:6" ht="17.25" customHeight="1" x14ac:dyDescent="0.2">
      <c r="B390" s="3"/>
      <c r="F390" s="3"/>
    </row>
    <row r="391" spans="2:6" ht="17.25" customHeight="1" x14ac:dyDescent="0.2">
      <c r="B391" s="3"/>
      <c r="F391" s="3"/>
    </row>
    <row r="392" spans="2:6" ht="17.25" customHeight="1" x14ac:dyDescent="0.2">
      <c r="B392" s="3"/>
      <c r="F392" s="3"/>
    </row>
    <row r="393" spans="2:6" ht="17.25" customHeight="1" x14ac:dyDescent="0.2">
      <c r="B393" s="3"/>
      <c r="F393" s="3"/>
    </row>
    <row r="394" spans="2:6" ht="17.25" customHeight="1" x14ac:dyDescent="0.2">
      <c r="B394" s="3"/>
      <c r="F394" s="3"/>
    </row>
    <row r="395" spans="2:6" ht="17.25" customHeight="1" x14ac:dyDescent="0.2">
      <c r="B395" s="3"/>
      <c r="F395" s="3"/>
    </row>
    <row r="396" spans="2:6" ht="17.25" customHeight="1" x14ac:dyDescent="0.2">
      <c r="B396" s="3"/>
      <c r="F396" s="3"/>
    </row>
    <row r="397" spans="2:6" ht="17.25" customHeight="1" x14ac:dyDescent="0.2">
      <c r="B397" s="3"/>
      <c r="F397" s="3"/>
    </row>
    <row r="398" spans="2:6" ht="17.25" customHeight="1" x14ac:dyDescent="0.2">
      <c r="B398" s="3"/>
      <c r="F398" s="3"/>
    </row>
    <row r="399" spans="2:6" ht="17.25" customHeight="1" x14ac:dyDescent="0.2">
      <c r="B399" s="3"/>
      <c r="F399" s="3"/>
    </row>
    <row r="400" spans="2:6" ht="17.25" customHeight="1" x14ac:dyDescent="0.2">
      <c r="B400" s="3"/>
      <c r="F400" s="3"/>
    </row>
    <row r="401" spans="2:6" ht="17.25" customHeight="1" x14ac:dyDescent="0.2">
      <c r="B401" s="3"/>
      <c r="F401" s="3"/>
    </row>
    <row r="402" spans="2:6" ht="17.25" customHeight="1" x14ac:dyDescent="0.2">
      <c r="B402" s="3"/>
      <c r="F402" s="3"/>
    </row>
    <row r="403" spans="2:6" ht="17.25" customHeight="1" x14ac:dyDescent="0.2">
      <c r="B403" s="3"/>
      <c r="F403" s="3"/>
    </row>
    <row r="404" spans="2:6" ht="17.25" customHeight="1" x14ac:dyDescent="0.2">
      <c r="B404" s="3"/>
      <c r="F404" s="3"/>
    </row>
    <row r="405" spans="2:6" ht="17.25" customHeight="1" x14ac:dyDescent="0.2">
      <c r="B405" s="3"/>
      <c r="F405" s="3"/>
    </row>
    <row r="406" spans="2:6" ht="17.25" customHeight="1" x14ac:dyDescent="0.2">
      <c r="B406" s="3"/>
      <c r="F406" s="3"/>
    </row>
    <row r="407" spans="2:6" ht="17.25" customHeight="1" x14ac:dyDescent="0.2">
      <c r="B407" s="3"/>
      <c r="F407" s="3"/>
    </row>
    <row r="408" spans="2:6" ht="17.25" customHeight="1" x14ac:dyDescent="0.2">
      <c r="B408" s="3"/>
      <c r="F408" s="3"/>
    </row>
    <row r="409" spans="2:6" ht="17.25" customHeight="1" x14ac:dyDescent="0.2">
      <c r="B409" s="3"/>
      <c r="F409" s="3"/>
    </row>
    <row r="410" spans="2:6" ht="17.25" customHeight="1" x14ac:dyDescent="0.2">
      <c r="B410" s="3"/>
      <c r="F410" s="3"/>
    </row>
    <row r="411" spans="2:6" ht="17.25" customHeight="1" x14ac:dyDescent="0.2">
      <c r="B411" s="3"/>
      <c r="F411" s="3"/>
    </row>
    <row r="412" spans="2:6" ht="17.25" customHeight="1" x14ac:dyDescent="0.2">
      <c r="B412" s="3"/>
      <c r="F412" s="3"/>
    </row>
    <row r="413" spans="2:6" ht="17.25" customHeight="1" x14ac:dyDescent="0.2">
      <c r="B413" s="3"/>
      <c r="F413" s="3"/>
    </row>
    <row r="414" spans="2:6" ht="17.25" customHeight="1" x14ac:dyDescent="0.2">
      <c r="B414" s="3"/>
      <c r="F414" s="3"/>
    </row>
    <row r="415" spans="2:6" ht="17.25" customHeight="1" x14ac:dyDescent="0.2">
      <c r="B415" s="3"/>
      <c r="F415" s="3"/>
    </row>
    <row r="416" spans="2:6" ht="17.25" customHeight="1" x14ac:dyDescent="0.2">
      <c r="B416" s="3"/>
      <c r="F416" s="3"/>
    </row>
    <row r="417" spans="2:6" ht="17.25" customHeight="1" x14ac:dyDescent="0.2">
      <c r="B417" s="3"/>
      <c r="F417" s="3"/>
    </row>
    <row r="418" spans="2:6" ht="17.25" customHeight="1" x14ac:dyDescent="0.2">
      <c r="B418" s="3"/>
      <c r="F418" s="3"/>
    </row>
    <row r="419" spans="2:6" ht="17.25" customHeight="1" x14ac:dyDescent="0.2">
      <c r="B419" s="3"/>
      <c r="F419" s="3"/>
    </row>
    <row r="420" spans="2:6" ht="17.25" customHeight="1" x14ac:dyDescent="0.2">
      <c r="B420" s="3"/>
      <c r="F420" s="3"/>
    </row>
    <row r="421" spans="2:6" ht="17.25" customHeight="1" x14ac:dyDescent="0.2">
      <c r="B421" s="3"/>
      <c r="F421" s="3"/>
    </row>
    <row r="422" spans="2:6" ht="17.25" customHeight="1" x14ac:dyDescent="0.2">
      <c r="B422" s="3"/>
      <c r="F422" s="3"/>
    </row>
    <row r="423" spans="2:6" ht="17.25" customHeight="1" x14ac:dyDescent="0.2">
      <c r="B423" s="3"/>
      <c r="F423" s="3"/>
    </row>
    <row r="424" spans="2:6" ht="17.25" customHeight="1" x14ac:dyDescent="0.2">
      <c r="B424" s="3"/>
      <c r="F424" s="3"/>
    </row>
    <row r="425" spans="2:6" ht="17.25" customHeight="1" x14ac:dyDescent="0.2">
      <c r="B425" s="3"/>
      <c r="F425" s="3"/>
    </row>
    <row r="426" spans="2:6" ht="17.25" customHeight="1" x14ac:dyDescent="0.2">
      <c r="B426" s="3"/>
      <c r="F426" s="3"/>
    </row>
    <row r="427" spans="2:6" ht="17.25" customHeight="1" x14ac:dyDescent="0.2">
      <c r="B427" s="3"/>
      <c r="F427" s="3"/>
    </row>
    <row r="428" spans="2:6" ht="17.25" customHeight="1" x14ac:dyDescent="0.2">
      <c r="B428" s="3"/>
      <c r="F428" s="3"/>
    </row>
    <row r="429" spans="2:6" ht="17.25" customHeight="1" x14ac:dyDescent="0.2">
      <c r="B429" s="3"/>
      <c r="F429" s="3"/>
    </row>
    <row r="430" spans="2:6" ht="17.25" customHeight="1" x14ac:dyDescent="0.2">
      <c r="B430" s="3"/>
      <c r="F430" s="3"/>
    </row>
    <row r="431" spans="2:6" ht="17.25" customHeight="1" x14ac:dyDescent="0.2">
      <c r="B431" s="3"/>
      <c r="F431" s="3"/>
    </row>
    <row r="432" spans="2:6" ht="17.25" customHeight="1" x14ac:dyDescent="0.2">
      <c r="B432" s="3"/>
      <c r="F432" s="3"/>
    </row>
    <row r="433" spans="2:6" ht="17.25" customHeight="1" x14ac:dyDescent="0.2">
      <c r="B433" s="3"/>
      <c r="F433" s="3"/>
    </row>
    <row r="434" spans="2:6" ht="17.25" customHeight="1" x14ac:dyDescent="0.2">
      <c r="B434" s="3"/>
      <c r="F434" s="3"/>
    </row>
    <row r="435" spans="2:6" ht="17.25" customHeight="1" x14ac:dyDescent="0.2">
      <c r="B435" s="3"/>
      <c r="F435" s="3"/>
    </row>
    <row r="436" spans="2:6" ht="17.25" customHeight="1" x14ac:dyDescent="0.2">
      <c r="B436" s="3"/>
      <c r="F436" s="3"/>
    </row>
    <row r="437" spans="2:6" ht="17.25" customHeight="1" x14ac:dyDescent="0.2">
      <c r="B437" s="3"/>
      <c r="F437" s="3"/>
    </row>
    <row r="438" spans="2:6" ht="17.25" customHeight="1" x14ac:dyDescent="0.2">
      <c r="B438" s="3"/>
      <c r="F438" s="3"/>
    </row>
    <row r="439" spans="2:6" ht="17.25" customHeight="1" x14ac:dyDescent="0.2">
      <c r="B439" s="3"/>
      <c r="F439" s="3"/>
    </row>
    <row r="440" spans="2:6" ht="17.25" customHeight="1" x14ac:dyDescent="0.2">
      <c r="B440" s="3"/>
      <c r="F440" s="3"/>
    </row>
    <row r="441" spans="2:6" ht="17.25" customHeight="1" x14ac:dyDescent="0.2">
      <c r="B441" s="3"/>
      <c r="F441" s="3"/>
    </row>
    <row r="442" spans="2:6" ht="17.25" customHeight="1" x14ac:dyDescent="0.2">
      <c r="B442" s="3"/>
      <c r="F442" s="3"/>
    </row>
    <row r="443" spans="2:6" ht="17.25" customHeight="1" x14ac:dyDescent="0.2">
      <c r="B443" s="3"/>
      <c r="F443" s="3"/>
    </row>
    <row r="444" spans="2:6" ht="17.25" customHeight="1" x14ac:dyDescent="0.2">
      <c r="B444" s="3"/>
      <c r="F444" s="3"/>
    </row>
    <row r="445" spans="2:6" ht="17.25" customHeight="1" x14ac:dyDescent="0.2">
      <c r="B445" s="3"/>
      <c r="F445" s="3"/>
    </row>
    <row r="446" spans="2:6" ht="17.25" customHeight="1" x14ac:dyDescent="0.2">
      <c r="B446" s="3"/>
      <c r="F446" s="3"/>
    </row>
    <row r="447" spans="2:6" ht="17.25" customHeight="1" x14ac:dyDescent="0.2">
      <c r="B447" s="3"/>
      <c r="F447" s="3"/>
    </row>
    <row r="448" spans="2:6" ht="17.25" customHeight="1" x14ac:dyDescent="0.2">
      <c r="B448" s="3"/>
      <c r="F448" s="3"/>
    </row>
    <row r="449" spans="2:6" ht="17.25" customHeight="1" x14ac:dyDescent="0.2">
      <c r="B449" s="3"/>
      <c r="F449" s="3"/>
    </row>
    <row r="450" spans="2:6" ht="17.25" customHeight="1" x14ac:dyDescent="0.2">
      <c r="B450" s="3"/>
      <c r="F450" s="3"/>
    </row>
    <row r="451" spans="2:6" ht="17.25" customHeight="1" x14ac:dyDescent="0.2">
      <c r="B451" s="3"/>
      <c r="F451" s="3"/>
    </row>
    <row r="452" spans="2:6" ht="17.25" customHeight="1" x14ac:dyDescent="0.2">
      <c r="B452" s="3"/>
      <c r="F452" s="3"/>
    </row>
    <row r="453" spans="2:6" ht="17.25" customHeight="1" x14ac:dyDescent="0.2">
      <c r="B453" s="3"/>
      <c r="F453" s="3"/>
    </row>
    <row r="454" spans="2:6" ht="17.25" customHeight="1" x14ac:dyDescent="0.2">
      <c r="B454" s="3"/>
      <c r="F454" s="3"/>
    </row>
    <row r="455" spans="2:6" ht="17.25" customHeight="1" x14ac:dyDescent="0.2">
      <c r="B455" s="3"/>
      <c r="F455" s="3"/>
    </row>
    <row r="456" spans="2:6" ht="17.25" customHeight="1" x14ac:dyDescent="0.2">
      <c r="B456" s="3"/>
      <c r="F456" s="3"/>
    </row>
    <row r="457" spans="2:6" ht="17.25" customHeight="1" x14ac:dyDescent="0.2">
      <c r="B457" s="3"/>
      <c r="F457" s="3"/>
    </row>
    <row r="458" spans="2:6" ht="17.25" customHeight="1" x14ac:dyDescent="0.2">
      <c r="B458" s="3"/>
      <c r="F458" s="3"/>
    </row>
    <row r="459" spans="2:6" ht="17.25" customHeight="1" x14ac:dyDescent="0.2">
      <c r="B459" s="3"/>
      <c r="F459" s="3"/>
    </row>
    <row r="460" spans="2:6" ht="17.25" customHeight="1" x14ac:dyDescent="0.2">
      <c r="B460" s="3"/>
      <c r="F460" s="3"/>
    </row>
    <row r="461" spans="2:6" ht="17.25" customHeight="1" x14ac:dyDescent="0.2">
      <c r="B461" s="3"/>
      <c r="F461" s="3"/>
    </row>
    <row r="462" spans="2:6" ht="17.25" customHeight="1" x14ac:dyDescent="0.2">
      <c r="B462" s="3"/>
      <c r="F462" s="3"/>
    </row>
    <row r="463" spans="2:6" ht="17.25" customHeight="1" x14ac:dyDescent="0.2">
      <c r="B463" s="3"/>
      <c r="F463" s="3"/>
    </row>
    <row r="464" spans="2:6" ht="17.25" customHeight="1" x14ac:dyDescent="0.2">
      <c r="B464" s="3"/>
      <c r="F464" s="3"/>
    </row>
    <row r="465" spans="2:6" ht="17.25" customHeight="1" x14ac:dyDescent="0.2">
      <c r="B465" s="3"/>
      <c r="F465" s="3"/>
    </row>
    <row r="466" spans="2:6" ht="17.25" customHeight="1" x14ac:dyDescent="0.2">
      <c r="B466" s="3"/>
      <c r="F466" s="3"/>
    </row>
    <row r="467" spans="2:6" ht="17.25" customHeight="1" x14ac:dyDescent="0.2">
      <c r="B467" s="3"/>
      <c r="F467" s="3"/>
    </row>
    <row r="468" spans="2:6" ht="17.25" customHeight="1" x14ac:dyDescent="0.2">
      <c r="B468" s="3"/>
      <c r="F468" s="3"/>
    </row>
    <row r="469" spans="2:6" ht="17.25" customHeight="1" x14ac:dyDescent="0.2">
      <c r="B469" s="3"/>
      <c r="F469" s="3"/>
    </row>
    <row r="470" spans="2:6" ht="17.25" customHeight="1" x14ac:dyDescent="0.2">
      <c r="B470" s="3"/>
      <c r="F470" s="3"/>
    </row>
    <row r="471" spans="2:6" ht="17.25" customHeight="1" x14ac:dyDescent="0.2">
      <c r="B471" s="3"/>
      <c r="F471" s="3"/>
    </row>
    <row r="472" spans="2:6" ht="17.25" customHeight="1" x14ac:dyDescent="0.2">
      <c r="B472" s="3"/>
      <c r="F472" s="3"/>
    </row>
    <row r="473" spans="2:6" ht="17.25" customHeight="1" x14ac:dyDescent="0.2">
      <c r="B473" s="3"/>
      <c r="F473" s="3"/>
    </row>
    <row r="474" spans="2:6" ht="17.25" customHeight="1" x14ac:dyDescent="0.2">
      <c r="B474" s="3"/>
      <c r="F474" s="3"/>
    </row>
    <row r="475" spans="2:6" ht="17.25" customHeight="1" x14ac:dyDescent="0.2">
      <c r="B475" s="3"/>
      <c r="F475" s="3"/>
    </row>
    <row r="476" spans="2:6" ht="17.25" customHeight="1" x14ac:dyDescent="0.2">
      <c r="B476" s="3"/>
      <c r="F476" s="3"/>
    </row>
    <row r="477" spans="2:6" ht="17.25" customHeight="1" x14ac:dyDescent="0.2">
      <c r="B477" s="3"/>
      <c r="F477" s="3"/>
    </row>
    <row r="478" spans="2:6" ht="17.25" customHeight="1" x14ac:dyDescent="0.2">
      <c r="B478" s="3"/>
      <c r="F478" s="3"/>
    </row>
    <row r="479" spans="2:6" ht="17.25" customHeight="1" x14ac:dyDescent="0.2">
      <c r="B479" s="3"/>
      <c r="F479" s="3"/>
    </row>
    <row r="480" spans="2:6" ht="17.25" customHeight="1" x14ac:dyDescent="0.2">
      <c r="B480" s="3"/>
      <c r="F480" s="3"/>
    </row>
    <row r="481" spans="2:6" ht="17.25" customHeight="1" x14ac:dyDescent="0.2">
      <c r="B481" s="3"/>
      <c r="F481" s="3"/>
    </row>
    <row r="482" spans="2:6" ht="17.25" customHeight="1" x14ac:dyDescent="0.2">
      <c r="B482" s="3"/>
      <c r="F482" s="3"/>
    </row>
    <row r="483" spans="2:6" ht="17.25" customHeight="1" x14ac:dyDescent="0.2">
      <c r="B483" s="3"/>
      <c r="F483" s="3"/>
    </row>
    <row r="484" spans="2:6" ht="17.25" customHeight="1" x14ac:dyDescent="0.2">
      <c r="B484" s="3"/>
      <c r="F484" s="3"/>
    </row>
    <row r="485" spans="2:6" ht="17.25" customHeight="1" x14ac:dyDescent="0.2">
      <c r="B485" s="3"/>
      <c r="F485" s="3"/>
    </row>
    <row r="486" spans="2:6" ht="17.25" customHeight="1" x14ac:dyDescent="0.2">
      <c r="B486" s="3"/>
      <c r="F486" s="3"/>
    </row>
    <row r="487" spans="2:6" ht="17.25" customHeight="1" x14ac:dyDescent="0.2">
      <c r="B487" s="3"/>
      <c r="F487" s="3"/>
    </row>
    <row r="488" spans="2:6" ht="17.25" customHeight="1" x14ac:dyDescent="0.2">
      <c r="B488" s="3"/>
      <c r="F488" s="3"/>
    </row>
    <row r="489" spans="2:6" ht="17.25" customHeight="1" x14ac:dyDescent="0.2">
      <c r="B489" s="3"/>
      <c r="F489" s="3"/>
    </row>
    <row r="490" spans="2:6" ht="17.25" customHeight="1" x14ac:dyDescent="0.2">
      <c r="B490" s="3"/>
      <c r="F490" s="3"/>
    </row>
    <row r="491" spans="2:6" ht="17.25" customHeight="1" x14ac:dyDescent="0.2">
      <c r="B491" s="3"/>
      <c r="F491" s="3"/>
    </row>
    <row r="492" spans="2:6" ht="17.25" customHeight="1" x14ac:dyDescent="0.2">
      <c r="B492" s="3"/>
      <c r="F492" s="3"/>
    </row>
    <row r="493" spans="2:6" ht="17.25" customHeight="1" x14ac:dyDescent="0.2">
      <c r="B493" s="3"/>
      <c r="F493" s="3"/>
    </row>
    <row r="494" spans="2:6" ht="17.25" customHeight="1" x14ac:dyDescent="0.2">
      <c r="B494" s="3"/>
      <c r="F494" s="3"/>
    </row>
    <row r="495" spans="2:6" ht="17.25" customHeight="1" x14ac:dyDescent="0.2">
      <c r="B495" s="3"/>
      <c r="F495" s="3"/>
    </row>
    <row r="496" spans="2:6" ht="17.25" customHeight="1" x14ac:dyDescent="0.2">
      <c r="B496" s="3"/>
      <c r="F496" s="3"/>
    </row>
    <row r="497" spans="2:6" ht="17.25" customHeight="1" x14ac:dyDescent="0.2">
      <c r="B497" s="3"/>
      <c r="F497" s="3"/>
    </row>
    <row r="498" spans="2:6" ht="17.25" customHeight="1" x14ac:dyDescent="0.2">
      <c r="B498" s="3"/>
      <c r="F498" s="3"/>
    </row>
    <row r="499" spans="2:6" ht="17.25" customHeight="1" x14ac:dyDescent="0.2">
      <c r="B499" s="3"/>
      <c r="F499" s="3"/>
    </row>
    <row r="500" spans="2:6" ht="17.25" customHeight="1" x14ac:dyDescent="0.2">
      <c r="B500" s="3"/>
      <c r="F500" s="3"/>
    </row>
    <row r="501" spans="2:6" ht="17.25" customHeight="1" x14ac:dyDescent="0.2">
      <c r="B501" s="3"/>
      <c r="F501" s="3"/>
    </row>
    <row r="502" spans="2:6" ht="17.25" customHeight="1" x14ac:dyDescent="0.2">
      <c r="B502" s="3"/>
      <c r="F502" s="3"/>
    </row>
    <row r="503" spans="2:6" ht="17.25" customHeight="1" x14ac:dyDescent="0.2">
      <c r="B503" s="3"/>
      <c r="F503" s="3"/>
    </row>
    <row r="504" spans="2:6" ht="17.25" customHeight="1" x14ac:dyDescent="0.2">
      <c r="B504" s="3"/>
      <c r="F504" s="3"/>
    </row>
    <row r="505" spans="2:6" ht="17.25" customHeight="1" x14ac:dyDescent="0.2">
      <c r="B505" s="3"/>
      <c r="F505" s="3"/>
    </row>
    <row r="506" spans="2:6" ht="17.25" customHeight="1" x14ac:dyDescent="0.2">
      <c r="B506" s="3"/>
      <c r="F506" s="3"/>
    </row>
    <row r="507" spans="2:6" ht="17.25" customHeight="1" x14ac:dyDescent="0.2">
      <c r="B507" s="3"/>
      <c r="F507" s="3"/>
    </row>
    <row r="508" spans="2:6" ht="17.25" customHeight="1" x14ac:dyDescent="0.2">
      <c r="B508" s="3"/>
      <c r="F508" s="3"/>
    </row>
    <row r="509" spans="2:6" ht="17.25" customHeight="1" x14ac:dyDescent="0.2">
      <c r="B509" s="3"/>
      <c r="F509" s="3"/>
    </row>
    <row r="510" spans="2:6" ht="17.25" customHeight="1" x14ac:dyDescent="0.2">
      <c r="B510" s="3"/>
      <c r="F510" s="3"/>
    </row>
    <row r="511" spans="2:6" ht="17.25" customHeight="1" x14ac:dyDescent="0.2">
      <c r="B511" s="3"/>
      <c r="F511" s="3"/>
    </row>
    <row r="512" spans="2:6" ht="17.25" customHeight="1" x14ac:dyDescent="0.2">
      <c r="B512" s="3"/>
      <c r="F512" s="3"/>
    </row>
    <row r="513" spans="2:6" ht="17.25" customHeight="1" x14ac:dyDescent="0.2">
      <c r="B513" s="3"/>
      <c r="F513" s="3"/>
    </row>
    <row r="514" spans="2:6" ht="17.25" customHeight="1" x14ac:dyDescent="0.2">
      <c r="B514" s="3"/>
      <c r="F514" s="3"/>
    </row>
    <row r="515" spans="2:6" ht="17.25" customHeight="1" x14ac:dyDescent="0.2">
      <c r="B515" s="3"/>
      <c r="F515" s="3"/>
    </row>
    <row r="516" spans="2:6" ht="17.25" customHeight="1" x14ac:dyDescent="0.2">
      <c r="B516" s="3"/>
      <c r="F516" s="3"/>
    </row>
    <row r="517" spans="2:6" ht="17.25" customHeight="1" x14ac:dyDescent="0.2">
      <c r="B517" s="3"/>
      <c r="F517" s="3"/>
    </row>
    <row r="518" spans="2:6" ht="17.25" customHeight="1" x14ac:dyDescent="0.2">
      <c r="B518" s="3"/>
      <c r="F518" s="3"/>
    </row>
    <row r="519" spans="2:6" ht="17.25" customHeight="1" x14ac:dyDescent="0.2">
      <c r="B519" s="3"/>
      <c r="F519" s="3"/>
    </row>
    <row r="520" spans="2:6" ht="17.25" customHeight="1" x14ac:dyDescent="0.2">
      <c r="B520" s="3"/>
      <c r="F520" s="3"/>
    </row>
    <row r="521" spans="2:6" ht="17.25" customHeight="1" x14ac:dyDescent="0.2">
      <c r="B521" s="3"/>
      <c r="F521" s="3"/>
    </row>
    <row r="522" spans="2:6" ht="17.25" customHeight="1" x14ac:dyDescent="0.2">
      <c r="B522" s="3"/>
      <c r="F522" s="3"/>
    </row>
    <row r="523" spans="2:6" ht="17.25" customHeight="1" x14ac:dyDescent="0.2">
      <c r="B523" s="3"/>
      <c r="F523" s="3"/>
    </row>
    <row r="524" spans="2:6" ht="17.25" customHeight="1" x14ac:dyDescent="0.2">
      <c r="B524" s="3"/>
      <c r="F524" s="3"/>
    </row>
    <row r="525" spans="2:6" ht="17.25" customHeight="1" x14ac:dyDescent="0.2">
      <c r="B525" s="3"/>
      <c r="F525" s="3"/>
    </row>
    <row r="526" spans="2:6" ht="17.25" customHeight="1" x14ac:dyDescent="0.2">
      <c r="B526" s="3"/>
      <c r="F526" s="3"/>
    </row>
    <row r="527" spans="2:6" ht="17.25" customHeight="1" x14ac:dyDescent="0.2">
      <c r="B527" s="3"/>
      <c r="F527" s="3"/>
    </row>
    <row r="528" spans="2:6" ht="17.25" customHeight="1" x14ac:dyDescent="0.2">
      <c r="B528" s="3"/>
      <c r="F528" s="3"/>
    </row>
    <row r="529" spans="2:6" ht="17.25" customHeight="1" x14ac:dyDescent="0.2">
      <c r="B529" s="3"/>
      <c r="F529" s="3"/>
    </row>
    <row r="530" spans="2:6" ht="17.25" customHeight="1" x14ac:dyDescent="0.2">
      <c r="B530" s="3"/>
      <c r="F530" s="3"/>
    </row>
    <row r="531" spans="2:6" ht="17.25" customHeight="1" x14ac:dyDescent="0.2">
      <c r="B531" s="3"/>
      <c r="F531" s="3"/>
    </row>
    <row r="532" spans="2:6" ht="17.25" customHeight="1" x14ac:dyDescent="0.2">
      <c r="B532" s="3"/>
      <c r="F532" s="3"/>
    </row>
    <row r="533" spans="2:6" ht="17.25" customHeight="1" x14ac:dyDescent="0.2">
      <c r="B533" s="3"/>
      <c r="F533" s="3"/>
    </row>
  </sheetData>
  <phoneticPr fontId="8" type="noConversion"/>
  <hyperlinks>
    <hyperlink ref="A3" r:id="rId1" xr:uid="{00000000-0004-0000-0100-000000000000}"/>
    <hyperlink ref="P11" r:id="rId2" display="http://www.konkoly.hu/cgi-bin/IBVS?5781" xr:uid="{00000000-0004-0000-0100-000001000000}"/>
    <hyperlink ref="P12" r:id="rId3" display="http://www.konkoly.hu/cgi-bin/IBVS?5875" xr:uid="{00000000-0004-0000-0100-000002000000}"/>
    <hyperlink ref="P13" r:id="rId4" display="http://www.bav-astro.de/sfs/BAVM_link.php?BAVMnr=209" xr:uid="{00000000-0004-0000-0100-000003000000}"/>
    <hyperlink ref="P14" r:id="rId5" display="http://www.konkoly.hu/cgi-bin/IBVS?5894" xr:uid="{00000000-0004-0000-0100-000004000000}"/>
    <hyperlink ref="P15" r:id="rId6" display="http://www.bav-astro.de/sfs/BAVM_link.php?BAVMnr=214" xr:uid="{00000000-0004-0000-0100-000005000000}"/>
    <hyperlink ref="P16" r:id="rId7" display="http://www.konkoly.hu/cgi-bin/IBVS?5894" xr:uid="{00000000-0004-0000-0100-000006000000}"/>
    <hyperlink ref="P17" r:id="rId8" display="http://www.bav-astro.de/sfs/BAVM_link.php?BAVMnr=214" xr:uid="{00000000-0004-0000-0100-000007000000}"/>
    <hyperlink ref="P18" r:id="rId9" display="http://www.konkoly.hu/cgi-bin/IBVS?6018" xr:uid="{00000000-0004-0000-0100-000008000000}"/>
    <hyperlink ref="P19" r:id="rId10" display="http://www.konkoly.hu/cgi-bin/IBVS?5992" xr:uid="{00000000-0004-0000-0100-000009000000}"/>
    <hyperlink ref="P20" r:id="rId11" display="http://www.bav-astro.de/sfs/BAVM_link.php?BAVMnr=220" xr:uid="{00000000-0004-0000-0100-00000A000000}"/>
    <hyperlink ref="P21" r:id="rId12" display="http://www.konkoly.hu/cgi-bin/IBVS?5992" xr:uid="{00000000-0004-0000-0100-00000B000000}"/>
    <hyperlink ref="P22" r:id="rId13" display="http://www.bav-astro.de/sfs/BAVM_link.php?BAVMnr=220" xr:uid="{00000000-0004-0000-0100-00000C000000}"/>
    <hyperlink ref="P23" r:id="rId14" display="http://www.konkoly.hu/cgi-bin/IBVS?6029" xr:uid="{00000000-0004-0000-0100-00000D000000}"/>
    <hyperlink ref="P24" r:id="rId15" display="http://www.bav-astro.de/sfs/BAVM_link.php?BAVMnr=228" xr:uid="{00000000-0004-0000-0100-00000E000000}"/>
    <hyperlink ref="P25" r:id="rId16" display="http://www.bav-astro.de/sfs/BAVM_link.php?BAVMnr=228" xr:uid="{00000000-0004-0000-0100-00000F000000}"/>
    <hyperlink ref="P26" r:id="rId17" display="http://www.konkoly.hu/cgi-bin/IBVS?6029" xr:uid="{00000000-0004-0000-0100-000010000000}"/>
    <hyperlink ref="P27" r:id="rId18" display="http://www.konkoly.hu/cgi-bin/IBVS?6131" xr:uid="{00000000-0004-0000-0100-00001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2024-01-04T05:38:48Z</dcterms:modified>
</cp:coreProperties>
</file>