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<sst xmlns="http://schemas.openxmlformats.org/spreadsheetml/2006/main" count="54" uniqueCount="47">
  <si>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</si>
  <si>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</si>
  <si>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</si>
  <si>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</si>
  <si>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</si>
  <si>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</si>
  <si>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</si>
  <si>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</si>
  <si>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</si>
  <si>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</si>
  <si>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</si>
  <si>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</si>
  <si>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</si>
  <si>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</si>
  <si>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</si>
  <si>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</si>
  <si>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</si>
  <si>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</si>
  <si>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</si>
  <si>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</si>
  <si>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</si>
  <si>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</si>
  <si>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</si>
  <si>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</si>
  <si>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</si>
  <si>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</si>
  <si>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</si>
  <si>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</si>
  <si>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</si>
  <si>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</si>
  <si>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</si>
  <si>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</si>
  <si>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</si>
  <si>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</si>
  <si>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</si>
  <si>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</si>
  <si>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</si>
  <si>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</si>
  <si>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</si>
  <si>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</si>
  <si>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</si>
  <si>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</si>
  <si>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</si>
  <si>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GO CVn / GSC 3040-0813</t>
  </si>
  <si>
    <t>EB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</si>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</sst>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 CVn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6526858"/>
        <c:axId val="18352619"/>
      </c:scatterChart>
      <c:valAx>
        <c:axId val="5652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2619"/>
        <c:crosses val="autoZero"/>
        <c:crossBetween val="midCat"/>
        <c:dispUnits/>
      </c:valAx>
      <c:valAx>
        <c:axId val="18352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68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9525</xdr:rowOff>
    </xdr:from>
    <xdr:to>
      <xdr:col>17</xdr:col>
      <xdr:colOff>352425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4610100" y="952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51389.637</v>
      </c>
      <c r="D7" s="30" t="s">
        <v>42</v>
      </c>
    </row>
    <row r="8" spans="1:4" ht="12.75">
      <c r="A8" t="s">
        <v>3</v>
      </c>
      <c r="C8" s="8">
        <v>0.53756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-0.806496863867376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0.00010197454360254406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59896.73939664352</v>
      </c>
    </row>
    <row r="15" spans="1:5" ht="12.75">
      <c r="A15" s="12" t="s">
        <v>17</v>
      </c>
      <c r="B15" s="10"/>
      <c r="C15" s="13">
        <f>(C7+C11)+(C8+C12)*INT(MAX(F21:F3533))</f>
        <v>56076.70525918181</v>
      </c>
      <c r="D15" s="14" t="s">
        <v>39</v>
      </c>
      <c r="E15" s="15">
        <f>ROUND(2*(E14-$C$7)/$C$8,0)/2+E13</f>
        <v>15826.5</v>
      </c>
    </row>
    <row r="16" spans="1:5" ht="12.75">
      <c r="A16" s="16" t="s">
        <v>4</v>
      </c>
      <c r="B16" s="10"/>
      <c r="C16" s="17">
        <f>+C8+C12</f>
        <v>0.5376619745436025</v>
      </c>
      <c r="D16" s="14" t="s">
        <v>40</v>
      </c>
      <c r="E16" s="24">
        <f>ROUND(2*(E14-$C$15)/$C$16,0)/2+E13</f>
        <v>7106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44879.22708362198</v>
      </c>
    </row>
    <row r="18" spans="1:5" ht="14.25" thickBot="1" thickTop="1">
      <c r="A18" s="16" t="s">
        <v>5</v>
      </c>
      <c r="B18" s="10"/>
      <c r="C18" s="19">
        <f>+C15</f>
        <v>56076.70525918181</v>
      </c>
      <c r="D18" s="20">
        <f>+C16</f>
        <v>0.5376619745436025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51389.637</v>
      </c>
      <c r="D21" s="8" t="s">
        <v>13</v>
      </c>
      <c r="E21">
        <f>+(C21-C$7)/C$8</f>
        <v>0</v>
      </c>
      <c r="F21" s="33">
        <f>ROUND(2*E21,0)/2+1.5</f>
        <v>1.5</v>
      </c>
      <c r="G21">
        <f>+C21-(C$7+F21*C$8)</f>
        <v>-0.8063400000028196</v>
      </c>
      <c r="H21">
        <f>+G21</f>
        <v>-0.8063400000028196</v>
      </c>
      <c r="O21">
        <f>+C$11+C$12*$F21</f>
        <v>-0.8063439020519722</v>
      </c>
      <c r="Q21" s="2">
        <f>+C21-15018.5</f>
        <v>36371.137</v>
      </c>
    </row>
    <row r="22" spans="1:17" ht="12.75">
      <c r="A22" s="31" t="s">
        <v>45</v>
      </c>
      <c r="B22" s="32" t="s">
        <v>46</v>
      </c>
      <c r="C22" s="31">
        <v>56001.97</v>
      </c>
      <c r="D22" s="31">
        <v>0.005</v>
      </c>
      <c r="E22">
        <f>+(C22-C$7)/C$8</f>
        <v>8580.126869558744</v>
      </c>
      <c r="F22">
        <f>ROUND(2*E22,0)/2</f>
        <v>8580</v>
      </c>
      <c r="G22">
        <f>+C22-(C$7+F22*C$8)</f>
        <v>0.06820000000152504</v>
      </c>
      <c r="I22">
        <f>+G22</f>
        <v>0.06820000000152504</v>
      </c>
      <c r="O22">
        <f>+C$11+C$12*$F22</f>
        <v>0.06844472024245207</v>
      </c>
      <c r="Q22" s="2">
        <f>+C22-15018.5</f>
        <v>40983.47</v>
      </c>
    </row>
    <row r="23" spans="1:17" ht="12.75">
      <c r="A23" s="31" t="s">
        <v>45</v>
      </c>
      <c r="B23" s="32" t="s">
        <v>46</v>
      </c>
      <c r="C23" s="31">
        <v>56076.7055</v>
      </c>
      <c r="D23" s="31">
        <v>0.0014</v>
      </c>
      <c r="E23">
        <f>+(C23-C$7)/C$8</f>
        <v>8719.154140933093</v>
      </c>
      <c r="F23">
        <f>ROUND(2*E23,0)/2</f>
        <v>8719</v>
      </c>
      <c r="G23">
        <f>+C23-(C$7+F23*C$8)</f>
        <v>0.08285999999498017</v>
      </c>
      <c r="I23">
        <f>+G23</f>
        <v>0.08285999999498017</v>
      </c>
      <c r="O23">
        <f>+C$11+C$12*$F23</f>
        <v>0.08261918180320571</v>
      </c>
      <c r="Q23" s="2">
        <f>+C23-15018.5</f>
        <v>41058.2055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2022-11-13T04:44:43Z</dcterms:modified>
  <cp:category/>
  <cp:version/>
  <cp:contentType/>
  <cp:contentStatus/>
</cp:coreProperties>
</file>